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psdsor" ContentType="application/vnd.openxmlformats-package.digital-signature-origin"/>
  <Default Extension="psdsxs" ContentType="application/vnd.openxmlformats-package.digital-signature-xmlsignature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6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package/2006/relationships/digital-signature/origin" Target="/package/services/digital-signature/origin.psdsor" Id="Refc8857aa495427b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5" windowWidth="12120" windowHeight="9120" firstSheet="1" activeTab="5"/>
  </bookViews>
  <sheets>
    <sheet name="Profit &amp; lost " sheetId="17" state="hidden" r:id="rId1"/>
    <sheet name="Ket qua kinh doanh " sheetId="21" r:id="rId2"/>
    <sheet name="Bang can doi ke toan" sheetId="10" r:id="rId3"/>
    <sheet name="Balance sheet" sheetId="18" state="hidden" r:id="rId4"/>
    <sheet name="LCTT-truc tiep" sheetId="12" state="hidden" r:id="rId5"/>
    <sheet name="LCTT-Gian tiep" sheetId="22" r:id="rId6"/>
    <sheet name="Statement of cash flowss " sheetId="23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lc11">[1]CFlow!$A$4:$B$15</definedName>
    <definedName name="_lc12">[1]CFlow!$D$4:$E$15</definedName>
    <definedName name="_lc13">[1]CFlow!$G$4:$H$15</definedName>
    <definedName name="_lc14">[1]CFlow!$J$4:$K$15</definedName>
    <definedName name="_lc15">[1]CFlow!$M$4:$N$15</definedName>
    <definedName name="_lc16">[1]CFlow!$P$4:$Q$15</definedName>
    <definedName name="_lc17">[1]CFlow!$S$4:$T$15</definedName>
    <definedName name="_lc21">[1]CFlow!$A$21:$B$32</definedName>
    <definedName name="_lc22">[1]CFlow!$D$21:$E$32</definedName>
    <definedName name="_lc23">[1]CFlow!$G$21:$H$32</definedName>
    <definedName name="_lc24">[1]CFlow!$J$21:$K$32</definedName>
    <definedName name="_lc25">[1]CFlow!$M$21:$N$32</definedName>
    <definedName name="_lc26">[1]CFlow!$P$21:$Q$32</definedName>
    <definedName name="_lc27">[1]CFlow!$S$21:$T$32</definedName>
    <definedName name="_lc31">[1]CFlow!$A$38:$B$49</definedName>
    <definedName name="_lc32">[1]CFlow!$D$38:$E$49</definedName>
    <definedName name="_lc33">[1]CFlow!$G$38:$H$49</definedName>
    <definedName name="_lc34">[1]CFlow!$J$38:$K$49</definedName>
    <definedName name="_lc35">[1]CFlow!$M$38:$N$49</definedName>
    <definedName name="_lc36">[1]CFlow!$P$38:$Q$49</definedName>
    <definedName name="data">[1]Source!$B$4:$E$231</definedName>
    <definedName name="DMTK">[1]DMTK!$A$6:$C$259</definedName>
    <definedName name="DSHH">[1]NXT!$B$5:$L$202</definedName>
    <definedName name="GhiNXT">[1]NXT!$M$5:$M$202</definedName>
    <definedName name="lc61a">[1]CFlow!$S$37:$T$41</definedName>
    <definedName name="lc61b">[1]CFlow!$S$45:$T$49</definedName>
    <definedName name="_xlnm.Print_Titles" localSheetId="3">'Balance sheet'!$1:$3</definedName>
    <definedName name="_xlnm.Print_Titles" localSheetId="2">'Bang can doi ke toan'!$1:$4</definedName>
    <definedName name="_xlnm.Print_Titles" localSheetId="5">'LCTT-Gian tiep'!$1:$4</definedName>
    <definedName name="_xlnm.Print_Titles" localSheetId="4">'LCTT-truc tiep'!$1:$3</definedName>
    <definedName name="_xlnm.Print_Titles" localSheetId="6">'Statement of cash flowss '!$1:$3</definedName>
  </definedNames>
  <calcPr calcId="124519"/>
</workbook>
</file>

<file path=xl/calcChain.xml><?xml version="1.0" encoding="utf-8"?>
<calcChain xmlns="http://schemas.openxmlformats.org/spreadsheetml/2006/main">
  <c r="F60" i="22"/>
  <c r="E11" i="21"/>
  <c r="E31" l="1"/>
  <c r="E28"/>
  <c r="E27"/>
  <c r="E24"/>
  <c r="E23"/>
  <c r="E21"/>
  <c r="E20"/>
  <c r="E19"/>
  <c r="E18"/>
  <c r="E17"/>
  <c r="E16"/>
  <c r="E14"/>
  <c r="E12"/>
  <c r="F30"/>
  <c r="G22" l="1"/>
  <c r="A3"/>
  <c r="A2"/>
  <c r="A3" i="10"/>
  <c r="A2"/>
  <c r="A3" i="22"/>
  <c r="A2"/>
  <c r="E2" l="1"/>
  <c r="F2" i="10"/>
  <c r="E28" i="22" l="1"/>
  <c r="E26"/>
  <c r="F109" i="10" l="1"/>
  <c r="F27" l="1"/>
  <c r="F22"/>
  <c r="F21" l="1"/>
  <c r="E19" i="22" l="1"/>
  <c r="E21" i="10" l="1"/>
  <c r="F119" l="1"/>
  <c r="F61"/>
  <c r="E61"/>
  <c r="E17"/>
  <c r="H25" i="21" l="1"/>
  <c r="F27" i="17" l="1"/>
  <c r="F25"/>
  <c r="F75" i="18"/>
  <c r="F135"/>
  <c r="F125"/>
  <c r="F110"/>
  <c r="H88" i="10"/>
  <c r="H83"/>
  <c r="H82"/>
  <c r="H81"/>
  <c r="H80"/>
  <c r="F95" i="18"/>
  <c r="J95" s="1"/>
  <c r="F81"/>
  <c r="F80"/>
  <c r="F76"/>
  <c r="E65" i="10"/>
  <c r="F74" i="18" s="1"/>
  <c r="F66"/>
  <c r="J66" s="1"/>
  <c r="H56" i="10"/>
  <c r="F60" i="18"/>
  <c r="F40"/>
  <c r="J40" s="1"/>
  <c r="F38"/>
  <c r="J38" s="1"/>
  <c r="F25" i="23"/>
  <c r="H27" i="10"/>
  <c r="F26" i="18"/>
  <c r="J26" s="1"/>
  <c r="F25"/>
  <c r="J25" s="1"/>
  <c r="F17"/>
  <c r="F28" i="17"/>
  <c r="F17"/>
  <c r="F53"/>
  <c r="F51"/>
  <c r="F38"/>
  <c r="F32"/>
  <c r="F30"/>
  <c r="F67" i="23"/>
  <c r="F59"/>
  <c r="F56"/>
  <c r="F47"/>
  <c r="F38"/>
  <c r="F31"/>
  <c r="F30"/>
  <c r="F29"/>
  <c r="F28"/>
  <c r="F20"/>
  <c r="F19"/>
  <c r="H59"/>
  <c r="H57"/>
  <c r="H56"/>
  <c r="H47"/>
  <c r="H46"/>
  <c r="H40"/>
  <c r="H38"/>
  <c r="H31"/>
  <c r="H30"/>
  <c r="H29"/>
  <c r="H28"/>
  <c r="H27"/>
  <c r="H26"/>
  <c r="H25"/>
  <c r="H24"/>
  <c r="H21"/>
  <c r="H20"/>
  <c r="H17"/>
  <c r="H53" i="17"/>
  <c r="H51"/>
  <c r="H38"/>
  <c r="H36"/>
  <c r="H32"/>
  <c r="H30"/>
  <c r="H28"/>
  <c r="H27"/>
  <c r="H25"/>
  <c r="H21"/>
  <c r="H17"/>
  <c r="H15"/>
  <c r="F127" i="18"/>
  <c r="F126"/>
  <c r="F53" i="23"/>
  <c r="H53"/>
  <c r="H45"/>
  <c r="H44"/>
  <c r="F105" i="18"/>
  <c r="J105" s="1"/>
  <c r="H50" i="10"/>
  <c r="F55"/>
  <c r="H17" i="18"/>
  <c r="H16" s="1"/>
  <c r="F120"/>
  <c r="H110" i="10"/>
  <c r="H84"/>
  <c r="F46" i="23"/>
  <c r="F44"/>
  <c r="F42"/>
  <c r="H42"/>
  <c r="H135" i="18"/>
  <c r="H75"/>
  <c r="H74"/>
  <c r="H81"/>
  <c r="H33"/>
  <c r="H32" s="1"/>
  <c r="H29"/>
  <c r="H26"/>
  <c r="H25"/>
  <c r="G40" i="17"/>
  <c r="G34"/>
  <c r="G42" s="1"/>
  <c r="G23"/>
  <c r="G19"/>
  <c r="F77" i="10"/>
  <c r="E77"/>
  <c r="E52"/>
  <c r="E40"/>
  <c r="E58"/>
  <c r="E127"/>
  <c r="F79"/>
  <c r="F94"/>
  <c r="F127"/>
  <c r="H124" i="18"/>
  <c r="H30"/>
  <c r="H39"/>
  <c r="H100"/>
  <c r="H103"/>
  <c r="H95"/>
  <c r="H96"/>
  <c r="H97"/>
  <c r="H98"/>
  <c r="H99"/>
  <c r="H105"/>
  <c r="F112"/>
  <c r="F39"/>
  <c r="F30"/>
  <c r="H127"/>
  <c r="H126"/>
  <c r="H125"/>
  <c r="H120"/>
  <c r="H112"/>
  <c r="A1"/>
  <c r="A2"/>
  <c r="A3"/>
  <c r="H21"/>
  <c r="H20" s="1"/>
  <c r="H37"/>
  <c r="H38"/>
  <c r="H40"/>
  <c r="A43"/>
  <c r="A46"/>
  <c r="D46"/>
  <c r="E46"/>
  <c r="F46"/>
  <c r="H46"/>
  <c r="F50"/>
  <c r="H50"/>
  <c r="H59"/>
  <c r="H60"/>
  <c r="H61"/>
  <c r="H65"/>
  <c r="H66"/>
  <c r="H67"/>
  <c r="F61"/>
  <c r="F69"/>
  <c r="H69"/>
  <c r="H80"/>
  <c r="A87"/>
  <c r="A88"/>
  <c r="A140" s="1"/>
  <c r="F90"/>
  <c r="J101"/>
  <c r="J102"/>
  <c r="J104"/>
  <c r="J107"/>
  <c r="J108"/>
  <c r="J109"/>
  <c r="H110"/>
  <c r="H119"/>
  <c r="H128"/>
  <c r="H131"/>
  <c r="A139"/>
  <c r="A144"/>
  <c r="D144"/>
  <c r="E144"/>
  <c r="F144"/>
  <c r="H144"/>
  <c r="A155"/>
  <c r="C155"/>
  <c r="F155"/>
  <c r="F131"/>
  <c r="J132"/>
  <c r="F32" i="10"/>
  <c r="F30" s="1"/>
  <c r="F19"/>
  <c r="F17" s="1"/>
  <c r="F33"/>
  <c r="F40"/>
  <c r="F52"/>
  <c r="F58"/>
  <c r="F64"/>
  <c r="F70"/>
  <c r="H85"/>
  <c r="H86"/>
  <c r="H90"/>
  <c r="H95"/>
  <c r="H99"/>
  <c r="H101"/>
  <c r="F49"/>
  <c r="A4" i="21"/>
  <c r="H39"/>
  <c r="A43"/>
  <c r="H43"/>
  <c r="F56" i="12"/>
  <c r="F17"/>
  <c r="F24" s="1"/>
  <c r="F19"/>
  <c r="F21"/>
  <c r="F30"/>
  <c r="F40" s="1"/>
  <c r="F32"/>
  <c r="F34"/>
  <c r="F38"/>
  <c r="F43"/>
  <c r="F52"/>
  <c r="F48"/>
  <c r="F50"/>
  <c r="F58"/>
  <c r="C69" i="22"/>
  <c r="F63"/>
  <c r="F69"/>
  <c r="C63"/>
  <c r="A63"/>
  <c r="A69"/>
  <c r="A4"/>
  <c r="H24" i="12"/>
  <c r="H52"/>
  <c r="H40"/>
  <c r="A1"/>
  <c r="A2"/>
  <c r="A3"/>
  <c r="A4"/>
  <c r="F63"/>
  <c r="A64"/>
  <c r="C64"/>
  <c r="F64"/>
  <c r="A70"/>
  <c r="C70"/>
  <c r="F70"/>
  <c r="A71"/>
  <c r="C71"/>
  <c r="F71"/>
  <c r="H54"/>
  <c r="H60" s="1"/>
  <c r="A4" i="17"/>
  <c r="A45" s="1"/>
  <c r="A69"/>
  <c r="F69"/>
  <c r="F40" i="23"/>
  <c r="F26"/>
  <c r="A3"/>
  <c r="A2"/>
  <c r="A1"/>
  <c r="C79"/>
  <c r="F79"/>
  <c r="A79"/>
  <c r="A4"/>
  <c r="F14" i="10"/>
  <c r="E53" i="22" s="1"/>
  <c r="F65" i="23" s="1"/>
  <c r="H65"/>
  <c r="F48" i="10" l="1"/>
  <c r="F39" s="1"/>
  <c r="F21" i="17"/>
  <c r="H15" i="10"/>
  <c r="F96" i="18"/>
  <c r="J96" s="1"/>
  <c r="F51" i="22"/>
  <c r="F21" i="23"/>
  <c r="E43" i="22"/>
  <c r="E51"/>
  <c r="E30" i="10"/>
  <c r="H106" i="18"/>
  <c r="F97"/>
  <c r="J97" s="1"/>
  <c r="F99"/>
  <c r="J99" s="1"/>
  <c r="F33"/>
  <c r="F32" s="1"/>
  <c r="H31" i="10"/>
  <c r="H71"/>
  <c r="F67" i="18"/>
  <c r="J67" s="1"/>
  <c r="H22" i="10"/>
  <c r="E49"/>
  <c r="H79" i="18"/>
  <c r="F98"/>
  <c r="J98" s="1"/>
  <c r="H102" i="10"/>
  <c r="F21" i="18"/>
  <c r="F20" s="1"/>
  <c r="F16"/>
  <c r="J17"/>
  <c r="H35" i="10"/>
  <c r="H94" i="18"/>
  <c r="E14" i="10"/>
  <c r="F79" i="18"/>
  <c r="H36"/>
  <c r="H73"/>
  <c r="E33" i="10"/>
  <c r="J110" i="18"/>
  <c r="F106"/>
  <c r="F17" i="23"/>
  <c r="F103" i="18"/>
  <c r="J103" s="1"/>
  <c r="F100"/>
  <c r="J100" s="1"/>
  <c r="H118"/>
  <c r="H116" s="1"/>
  <c r="F73"/>
  <c r="F29"/>
  <c r="J29" s="1"/>
  <c r="F59"/>
  <c r="J59" s="1"/>
  <c r="H57" i="10"/>
  <c r="E64"/>
  <c r="E94"/>
  <c r="F108"/>
  <c r="F130" s="1"/>
  <c r="E55"/>
  <c r="F13"/>
  <c r="F119" i="18"/>
  <c r="J119" s="1"/>
  <c r="H58"/>
  <c r="F78" i="10"/>
  <c r="H24" i="18"/>
  <c r="H13" i="21"/>
  <c r="H15" s="1"/>
  <c r="H40" i="17"/>
  <c r="H19"/>
  <c r="H23" s="1"/>
  <c r="H34" s="1"/>
  <c r="G25" i="21"/>
  <c r="J60" i="18"/>
  <c r="F54" i="12"/>
  <c r="F60" s="1"/>
  <c r="F61" s="1"/>
  <c r="H49" i="23"/>
  <c r="H61"/>
  <c r="E13" i="21"/>
  <c r="E15" s="1"/>
  <c r="E22" s="1"/>
  <c r="F15" i="17"/>
  <c r="F19" s="1"/>
  <c r="F37" i="18"/>
  <c r="J37" s="1"/>
  <c r="J80"/>
  <c r="F13" i="21"/>
  <c r="F15" s="1"/>
  <c r="F22" s="1"/>
  <c r="F27" i="23"/>
  <c r="H51" i="10"/>
  <c r="G13" i="21"/>
  <c r="G15" s="1"/>
  <c r="F57" i="23"/>
  <c r="F61" s="1"/>
  <c r="H38" i="10"/>
  <c r="E79"/>
  <c r="H34"/>
  <c r="F43" i="22"/>
  <c r="F25" i="21"/>
  <c r="H64" i="18"/>
  <c r="F49" i="23"/>
  <c r="H23" i="10"/>
  <c r="E70"/>
  <c r="H91"/>
  <c r="F65" i="18"/>
  <c r="F26" i="21" l="1"/>
  <c r="F29" s="1"/>
  <c r="H56" i="17" s="1"/>
  <c r="H22" i="21"/>
  <c r="H26" s="1"/>
  <c r="H29" s="1"/>
  <c r="G26"/>
  <c r="E16" i="22" s="1"/>
  <c r="F24" i="23"/>
  <c r="E48" i="10"/>
  <c r="E39" s="1"/>
  <c r="F23" i="17"/>
  <c r="F34" s="1"/>
  <c r="F24" i="18"/>
  <c r="H92"/>
  <c r="H136" s="1"/>
  <c r="J33"/>
  <c r="E78" i="10"/>
  <c r="H57" i="18"/>
  <c r="H48" s="1"/>
  <c r="H14"/>
  <c r="F76" i="10"/>
  <c r="F132" s="1"/>
  <c r="F94" i="18"/>
  <c r="F92" s="1"/>
  <c r="F36"/>
  <c r="F58"/>
  <c r="H42" i="17"/>
  <c r="H55" s="1"/>
  <c r="F36"/>
  <c r="F40" s="1"/>
  <c r="E25" i="21"/>
  <c r="J65" i="18"/>
  <c r="F64"/>
  <c r="E13" i="10"/>
  <c r="F118" i="18"/>
  <c r="F116" s="1"/>
  <c r="G29" i="21" l="1"/>
  <c r="G30" s="1"/>
  <c r="F15" i="23"/>
  <c r="F23" s="1"/>
  <c r="F33" s="1"/>
  <c r="F63" s="1"/>
  <c r="F69" s="1"/>
  <c r="H57" i="17"/>
  <c r="E26" i="21"/>
  <c r="E29" s="1"/>
  <c r="E30" s="1"/>
  <c r="F56" i="17" s="1"/>
  <c r="F57" i="18"/>
  <c r="F48" s="1"/>
  <c r="F42" i="17"/>
  <c r="F55" s="1"/>
  <c r="F14" i="18"/>
  <c r="H84"/>
  <c r="H85" s="1"/>
  <c r="E76" i="10"/>
  <c r="F136" i="18"/>
  <c r="E124" i="10" l="1"/>
  <c r="E122" s="1"/>
  <c r="F57" i="17"/>
  <c r="F84" i="18"/>
  <c r="F137" s="1"/>
  <c r="H15" i="23"/>
  <c r="H23" s="1"/>
  <c r="H33" s="1"/>
  <c r="H63" s="1"/>
  <c r="H69" s="1"/>
  <c r="F24" i="22"/>
  <c r="F34" s="1"/>
  <c r="F52" s="1"/>
  <c r="F55" s="1"/>
  <c r="H137" i="18"/>
  <c r="E24" i="22"/>
  <c r="E34" s="1"/>
  <c r="E52" s="1"/>
  <c r="E55" s="1"/>
  <c r="E56" s="1"/>
  <c r="E109" i="10" l="1"/>
  <c r="H122"/>
  <c r="F128" i="18"/>
  <c r="J128" s="1"/>
  <c r="F85"/>
  <c r="E108" i="10" l="1"/>
  <c r="E130" s="1"/>
  <c r="E132" s="1"/>
  <c r="H30" i="21"/>
</calcChain>
</file>

<file path=xl/sharedStrings.xml><?xml version="1.0" encoding="utf-8"?>
<sst xmlns="http://schemas.openxmlformats.org/spreadsheetml/2006/main" count="997" uniqueCount="574">
  <si>
    <t>Tiền thu từ bán hàng , cung cấp dịch vụ và doanh thu khác</t>
  </si>
  <si>
    <t>Tiền chi trả cho người cung cấp hàng hoá và dịch vụ</t>
  </si>
  <si>
    <t>Tiền chi trả cho người lao động</t>
  </si>
  <si>
    <t>Tiền chi trả lãi vay</t>
  </si>
  <si>
    <t>Tiền chi nộp thuế TNDN</t>
  </si>
  <si>
    <t>Tiền thu khác từ hoạt động kinh doanh</t>
  </si>
  <si>
    <t>07</t>
  </si>
  <si>
    <t xml:space="preserve"> Payments for investment in other entities</t>
  </si>
  <si>
    <t xml:space="preserve"> Recovery of investment in other entities</t>
  </si>
  <si>
    <t xml:space="preserve"> Proceeds from investments</t>
  </si>
  <si>
    <t>Recovery from borrowings</t>
  </si>
  <si>
    <t>Payments for borrowings</t>
  </si>
  <si>
    <t>Proceeds from sale of fixed assets</t>
  </si>
  <si>
    <t>Acquisition of fixed assets and other long-term assets</t>
  </si>
  <si>
    <t>Cash flows from financing activities</t>
  </si>
  <si>
    <t xml:space="preserve"> Receipts from capital contribution</t>
  </si>
  <si>
    <t>Fund returned to equity owners</t>
  </si>
  <si>
    <t>Proceeds from borrowings</t>
  </si>
  <si>
    <t>Debt payments</t>
  </si>
  <si>
    <t>Payments for debt from finance leasing</t>
  </si>
  <si>
    <t>Share income paid to investors</t>
  </si>
  <si>
    <t>TÀI SẢN</t>
  </si>
  <si>
    <t>I.</t>
  </si>
  <si>
    <t>II.</t>
  </si>
  <si>
    <t>Các khoản đầu tư tài chính ngắn hạn</t>
  </si>
  <si>
    <t>III.</t>
  </si>
  <si>
    <t>IV.</t>
  </si>
  <si>
    <t>Hàng tồn kho</t>
  </si>
  <si>
    <t>Dự phòng giảm giá hàng tồn kho</t>
  </si>
  <si>
    <t>V.</t>
  </si>
  <si>
    <t>Tài sản cố định</t>
  </si>
  <si>
    <t>Tài sản cố định hữu hình</t>
  </si>
  <si>
    <t>Tài sản cố định thuê tài chính</t>
  </si>
  <si>
    <t>Tài sản cố định vô hình</t>
  </si>
  <si>
    <t>Các khoản đầu tư tài chính dài hạn</t>
  </si>
  <si>
    <t>Chi phí xây dựng cơ bản dở dang</t>
  </si>
  <si>
    <t>TỔNG CỘNG TÀI SẢN</t>
  </si>
  <si>
    <t>NGUỒN VỐN</t>
  </si>
  <si>
    <t>NỢ PHẢI TRẢ</t>
  </si>
  <si>
    <t>Nợ ngắn hạn</t>
  </si>
  <si>
    <t>Nợ dài hạn</t>
  </si>
  <si>
    <t>Chênh lệch đánh giá lại tài sản</t>
  </si>
  <si>
    <t>Quỹ đầu tư phát triển</t>
  </si>
  <si>
    <t>Nguồn kinh phí đã hình thành tài sản cố định</t>
  </si>
  <si>
    <t>TỔNG CỘNG NGUỒN VỐN</t>
  </si>
  <si>
    <t>CHỈ TIÊU</t>
  </si>
  <si>
    <t>Nguyên giá</t>
  </si>
  <si>
    <t>Giá vốn hàng bán</t>
  </si>
  <si>
    <t>Chi phí bán hàng</t>
  </si>
  <si>
    <t>Chi phí quản lý doanh nghiệp</t>
  </si>
  <si>
    <t>Lưu chuyển tiền thuần từ hoạt động đầu tư</t>
  </si>
  <si>
    <t>Lưu chuyển tiền thuần từ hoạt động tài chính</t>
  </si>
  <si>
    <t>TÀI SẢN NGẮN HẠN</t>
  </si>
  <si>
    <t>Tiền và các khoản tương đương tiền</t>
  </si>
  <si>
    <t xml:space="preserve">Tiền </t>
  </si>
  <si>
    <t>Các khoản tương đương tiền</t>
  </si>
  <si>
    <t>Phải thu theo tiến độ kế hoạch hợp đồng xây dựng</t>
  </si>
  <si>
    <t>Chi phí trả trước ngắn hạn</t>
  </si>
  <si>
    <t>Tài sản ngắn hạn khác</t>
  </si>
  <si>
    <t>Các khoản phải thu dài hạn</t>
  </si>
  <si>
    <t>Phải thu dài hạn của khách hàng</t>
  </si>
  <si>
    <t>Phải thu dài hạn khác</t>
  </si>
  <si>
    <t>Dự phòng phải thu dài hạn khó đòi</t>
  </si>
  <si>
    <t>Giá trị hao mòn lũy kế</t>
  </si>
  <si>
    <t>Bất động sản đầu tư</t>
  </si>
  <si>
    <t>Đầu tư vào công ty con</t>
  </si>
  <si>
    <t>Đầu tư vào công ty liên kết, liên doanh</t>
  </si>
  <si>
    <t>Tài sản dài hạn khác</t>
  </si>
  <si>
    <t>Chi phí trả trước dài hạn</t>
  </si>
  <si>
    <t>Tài sản thuế thu nhập hoãn lại</t>
  </si>
  <si>
    <t>Phải trả theo tiến độ kế hoạch hợp đồng xây dựng</t>
  </si>
  <si>
    <t>Phải trả dài hạn người bán</t>
  </si>
  <si>
    <t>Phải trả dài hạn nội bộ</t>
  </si>
  <si>
    <t>Phải trả dài hạn khác</t>
  </si>
  <si>
    <t>Thuế thu nhập hoãn lại phải trả</t>
  </si>
  <si>
    <t>Vốn đầu tư của chủ sở hữu</t>
  </si>
  <si>
    <t>Thặng dư vốn cổ phần</t>
  </si>
  <si>
    <t>Chênh lệch tỷ giá hối đoái</t>
  </si>
  <si>
    <t>Quỹ khác thuộc vốn chủ sở hữu</t>
  </si>
  <si>
    <t>Nguồn kinh phí và quỹ khác</t>
  </si>
  <si>
    <t>Nguồn kinh phí</t>
  </si>
  <si>
    <t>Doanh thu bán hàng và cung cấp dịch vụ</t>
  </si>
  <si>
    <t>Chi phí tài chính</t>
  </si>
  <si>
    <t>Thu nhập khác</t>
  </si>
  <si>
    <t>Chi phí khác</t>
  </si>
  <si>
    <t>01</t>
  </si>
  <si>
    <t>03</t>
  </si>
  <si>
    <t>02</t>
  </si>
  <si>
    <t>04</t>
  </si>
  <si>
    <t>05</t>
  </si>
  <si>
    <t>06</t>
  </si>
  <si>
    <t>Tiền chi khác cho hoạt động kinh doanh</t>
  </si>
  <si>
    <t>Lưu chuyển tiền thuần từ hoạt động kinh doanh</t>
  </si>
  <si>
    <t>Lưu chuyển tiền từ hoạt động đầu tư</t>
  </si>
  <si>
    <t>Tiền chi đầu tư, góp vốn vào đơn vị khác</t>
  </si>
  <si>
    <t>Tiền thu lãi cho vay, cổ tức và lợi nhuận được chia</t>
  </si>
  <si>
    <t>Tiền thu hồi đầu tư, góp vốn vào đơn vị khác</t>
  </si>
  <si>
    <t>Lưu chuyển tiền từ hoạt động tài chính</t>
  </si>
  <si>
    <t>Tiền vay ngắn hạn, dài hạn nhận được</t>
  </si>
  <si>
    <t>Tiền chi trả nợ gốc vay</t>
  </si>
  <si>
    <t>Tiền chi trả nợ thuê tài chính</t>
  </si>
  <si>
    <t>Cổ tức, lợi nhuận đã trả cho chủ sở hữu</t>
  </si>
  <si>
    <t>Ảnh hưởng của thay đổi tỷ giá hối đoái quy đổi ngoại tệ</t>
  </si>
  <si>
    <t>Lưu chuyển tiền từ hoạt động kinh doanh</t>
  </si>
  <si>
    <t>Thuyết
 minh</t>
  </si>
  <si>
    <t xml:space="preserve">Mã 
số </t>
  </si>
  <si>
    <t>Thuyết 
minh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</si>
  <si>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</si>
  <si>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</si>
  <si>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</si>
  <si>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</si>
  <si>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</si>
  <si>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</si>
  <si>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</si>
  <si>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</si>
  <si>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</si>
  <si>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</si>
  <si>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</si>
  <si>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</si>
  <si>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</si>
  <si>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</si>
  <si>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</si>
  <si>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</si>
  <si>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TÀI SẢN DÀI HẠN</t>
  </si>
  <si>
    <t>B -</t>
  </si>
  <si>
    <t>A -</t>
  </si>
  <si>
    <t>Người lập biểu</t>
  </si>
  <si>
    <t>_____________</t>
  </si>
  <si>
    <t>VI.4</t>
  </si>
  <si>
    <t>VI.7</t>
  </si>
  <si>
    <t>các tài sản dài hạn khác</t>
  </si>
  <si>
    <t>Tiền chi để mua sắm, xây dựng tài sản cố định và</t>
  </si>
  <si>
    <t>đơn vị khác</t>
  </si>
  <si>
    <t>Tiền chi cho vay, mua các công cụ nợ của</t>
  </si>
  <si>
    <t>Tiền thu hồi cho vay, bán lại các công cụ nợ của</t>
  </si>
  <si>
    <t>Tiền thu từ phát hành cổ phiếu, nhận góp vốn của</t>
  </si>
  <si>
    <t>chủ sở hữu</t>
  </si>
  <si>
    <t>Tiền chi trả góp vốn cho các chủ sở hữu, mua lại</t>
  </si>
  <si>
    <t>cổ phiếu của doanh nghiệp đã phát hành</t>
  </si>
  <si>
    <t>Tiền thu từ thanh lý, nhượng bán tài sản cố định và</t>
  </si>
  <si>
    <t>220</t>
  </si>
  <si>
    <t>Các khoản phải thu ngắn hạn</t>
  </si>
  <si>
    <t>Phải thu nội bộ ngắn hạn</t>
  </si>
  <si>
    <t>135</t>
  </si>
  <si>
    <t>Dự phòng phải thu ngắn hạn khó đòi</t>
  </si>
  <si>
    <t>Thuế và các khoản khác phải thu Nhà nước</t>
  </si>
  <si>
    <t>154</t>
  </si>
  <si>
    <t>Vốn kinh doanh ở các đơn vị trực thuộc</t>
  </si>
  <si>
    <t>Phải thu dài hạn nội bộ</t>
  </si>
  <si>
    <t>218</t>
  </si>
  <si>
    <t>Dự phòng giảm giá đầu tư tài chính dài hạn</t>
  </si>
  <si>
    <t>Thuế và các khoản phải nộp Nhà nước</t>
  </si>
  <si>
    <t>Phải trả người lao động</t>
  </si>
  <si>
    <t>Dự phòng phải trả ngắn hạn</t>
  </si>
  <si>
    <t>320</t>
  </si>
  <si>
    <t>330</t>
  </si>
  <si>
    <t>331</t>
  </si>
  <si>
    <t>332</t>
  </si>
  <si>
    <t>333</t>
  </si>
  <si>
    <t>334</t>
  </si>
  <si>
    <t>335</t>
  </si>
  <si>
    <t>336</t>
  </si>
  <si>
    <t>Dự phòng phải trả dài hạn</t>
  </si>
  <si>
    <t>337</t>
  </si>
  <si>
    <t>Vốn khác của chủ sở hữu</t>
  </si>
  <si>
    <t>Cổ phiếu quỹ</t>
  </si>
  <si>
    <t>Lợi nhuận sau thuế chưa phân phối</t>
  </si>
  <si>
    <t>420</t>
  </si>
  <si>
    <t>421</t>
  </si>
  <si>
    <t>430</t>
  </si>
  <si>
    <t>431</t>
  </si>
  <si>
    <t>432</t>
  </si>
  <si>
    <t>433</t>
  </si>
  <si>
    <t>440</t>
  </si>
  <si>
    <t>Dự toán chi sự nghiệp, dự án</t>
  </si>
  <si>
    <t>Chi phí thuế thu nhập doanh nghiệp hiện hành</t>
  </si>
  <si>
    <t>Chi phí thuế thu nhập doanh nghiệp hoãn lại</t>
  </si>
  <si>
    <t>17.</t>
  </si>
  <si>
    <t>18.</t>
  </si>
  <si>
    <t>Lãi cơ bản trên cổ phiếu</t>
  </si>
  <si>
    <t>Năm nay</t>
  </si>
  <si>
    <t>Năm trước</t>
  </si>
  <si>
    <t>V.1</t>
  </si>
  <si>
    <t>V.2</t>
  </si>
  <si>
    <t>V.3</t>
  </si>
  <si>
    <t>V.4</t>
  </si>
  <si>
    <t>V.5</t>
  </si>
  <si>
    <t>V.6</t>
  </si>
  <si>
    <t>V.7</t>
  </si>
  <si>
    <t>V.8</t>
  </si>
  <si>
    <t>V.9</t>
  </si>
  <si>
    <t>V.10</t>
  </si>
  <si>
    <t>V.11</t>
  </si>
  <si>
    <t>V.12</t>
  </si>
  <si>
    <t>V.13</t>
  </si>
  <si>
    <t>V.14</t>
  </si>
  <si>
    <t>V.15</t>
  </si>
  <si>
    <t>V.16</t>
  </si>
  <si>
    <t>V.17</t>
  </si>
  <si>
    <t>V.18</t>
  </si>
  <si>
    <t>V.19</t>
  </si>
  <si>
    <t>V.20</t>
  </si>
  <si>
    <t>V.21</t>
  </si>
  <si>
    <t>V.22</t>
  </si>
  <si>
    <t>V.23</t>
  </si>
  <si>
    <t>V.24</t>
  </si>
  <si>
    <r>
      <t>Báo cáo kết quả hoạt động kinh doanh</t>
    </r>
    <r>
      <rPr>
        <sz val="10"/>
        <rFont val="Times New Roman"/>
        <family val="1"/>
      </rPr>
      <t xml:space="preserve"> (tiếp theo)</t>
    </r>
  </si>
  <si>
    <t>Đơn vị tính: VND</t>
  </si>
  <si>
    <t>Nguồn vốn đầu tư xây dựng cơ bản</t>
  </si>
  <si>
    <t>Lũy kế từ đầu năm đến cuối kỳ này</t>
  </si>
  <si>
    <t>_____________________</t>
  </si>
  <si>
    <t>Thuế giá trị gia tăng được khấu trừ</t>
  </si>
  <si>
    <t>Tiền và tương đương tiền cuối kỳ</t>
  </si>
  <si>
    <t>_________________</t>
  </si>
  <si>
    <t>Lưu chuyển tiền thuần trong kỳ</t>
  </si>
  <si>
    <t>V.10, 11</t>
  </si>
  <si>
    <t>VI.7, 8</t>
  </si>
  <si>
    <t>V.10, 11, 12</t>
  </si>
  <si>
    <t xml:space="preserve"> </t>
  </si>
  <si>
    <t xml:space="preserve">BÁO CÁO LƯU CHUYỂN TIỀN TỆ </t>
  </si>
  <si>
    <t>Giám đốc</t>
  </si>
  <si>
    <t>Kỳ này</t>
  </si>
  <si>
    <t xml:space="preserve">Gross sales                                                                                </t>
  </si>
  <si>
    <t>Less deductions</t>
  </si>
  <si>
    <t>Net sales (10 = 01 - 02)</t>
  </si>
  <si>
    <t xml:space="preserve">Cost of goods sold </t>
  </si>
  <si>
    <t>Gross profit (20 = 10 - 11)</t>
  </si>
  <si>
    <t>Profits from financial activities</t>
  </si>
  <si>
    <t>Expenses from financial activities</t>
  </si>
  <si>
    <t xml:space="preserve"> - In which: Interest expense</t>
  </si>
  <si>
    <t>Selling expenses</t>
  </si>
  <si>
    <t>General and administration expenses</t>
  </si>
  <si>
    <t>Profit from operating activities {30 = 20 + (21 - 22) - (24 + 25)}</t>
  </si>
  <si>
    <t>Other income</t>
  </si>
  <si>
    <t>Other expenses</t>
  </si>
  <si>
    <t>Profit from other activities (40 = 31 - 32)</t>
  </si>
  <si>
    <t>Profit before tax (50 = 30 + 40)</t>
  </si>
  <si>
    <t>Profit after income tax (60 = 50 - 51 - 52)</t>
  </si>
  <si>
    <t>AN PHAT PLASTIC &amp; PACKING JOINT STOCK COMPANY</t>
  </si>
  <si>
    <t>Telephone: 84320.3752966                        Fax: 84320.3752968</t>
  </si>
  <si>
    <t>In VND</t>
  </si>
  <si>
    <t>Prepared by</t>
  </si>
  <si>
    <t>Chief accountant</t>
  </si>
  <si>
    <t>Director</t>
  </si>
  <si>
    <t>ITEMS</t>
  </si>
  <si>
    <t>Code</t>
  </si>
  <si>
    <t>Explanation</t>
  </si>
  <si>
    <t>Closing balance</t>
  </si>
  <si>
    <t>Opening balance</t>
  </si>
  <si>
    <t>SHORT-TERM ASSETS</t>
  </si>
  <si>
    <t>CASH AND CASH EQUIVALENT VALUE</t>
  </si>
  <si>
    <t>Cash</t>
  </si>
  <si>
    <t>Cash equivalent value</t>
  </si>
  <si>
    <t>SHORT-TERM INVESTMENTS</t>
  </si>
  <si>
    <t>Short-term investments</t>
  </si>
  <si>
    <t>Provision for decline of S.T investment</t>
  </si>
  <si>
    <t>ACCOUNTS RECEIVABLE</t>
  </si>
  <si>
    <t>Trade debtors</t>
  </si>
  <si>
    <t>Trade prepayment</t>
  </si>
  <si>
    <t>Intra-company receivables</t>
  </si>
  <si>
    <t>Receivable from progress of contract's contruction</t>
  </si>
  <si>
    <t>Others</t>
  </si>
  <si>
    <t>Provisions for bad debts</t>
  </si>
  <si>
    <t>INVENTORY</t>
  </si>
  <si>
    <t>Inventory</t>
  </si>
  <si>
    <t>Provisions for inventory decline</t>
  </si>
  <si>
    <t>THER SHORT-TERM ASSETS</t>
  </si>
  <si>
    <t>Short-term prepaid expenses</t>
  </si>
  <si>
    <t>Receivable from tax</t>
  </si>
  <si>
    <t>Insufficient assets waiting for settlement</t>
  </si>
  <si>
    <t>Other short-term assets</t>
  </si>
  <si>
    <t>LONG-TERM ASSETS</t>
  </si>
  <si>
    <t>Long-term trade debtors</t>
  </si>
  <si>
    <t>Long-term receivables</t>
  </si>
  <si>
    <t>Other receivables</t>
  </si>
  <si>
    <t>Provisions for long-term bad debts</t>
  </si>
  <si>
    <t>Tangible fixed assets</t>
  </si>
  <si>
    <t>FIXED ASSETS</t>
  </si>
  <si>
    <t>- Cost</t>
  </si>
  <si>
    <t>- Accumulated depreciation</t>
  </si>
  <si>
    <t>Financial lease assets</t>
  </si>
  <si>
    <t>Intangible assets</t>
  </si>
  <si>
    <t>- Accumulated amortisation</t>
  </si>
  <si>
    <t>Cost of contructions in progress</t>
  </si>
  <si>
    <t>EARNING ASSETS</t>
  </si>
  <si>
    <t>LONG-TERM INVESTMENTS</t>
  </si>
  <si>
    <t>Subs-company investments</t>
  </si>
  <si>
    <t>Provision for decline for L.T investment</t>
  </si>
  <si>
    <t xml:space="preserve">Capital contribution to join ventures </t>
  </si>
  <si>
    <t>Long-term prepaid expenses</t>
  </si>
  <si>
    <t>Other long-term assets</t>
  </si>
  <si>
    <t>TOTAL ASSETS</t>
  </si>
  <si>
    <t>RESOURCES</t>
  </si>
  <si>
    <t>Balance Sheet (continued)</t>
  </si>
  <si>
    <t>LIABILITIES</t>
  </si>
  <si>
    <t>CURRENT LIABILITIES</t>
  </si>
  <si>
    <t>Short-term borrowings</t>
  </si>
  <si>
    <t>Trade creditors</t>
  </si>
  <si>
    <t>Tax and other payables to State budget</t>
  </si>
  <si>
    <t>Payables to employees</t>
  </si>
  <si>
    <t>Accrued expenses</t>
  </si>
  <si>
    <t>Intra-company payables</t>
  </si>
  <si>
    <t>Payable from progress of contract's contruction</t>
  </si>
  <si>
    <t>Others payables</t>
  </si>
  <si>
    <t>LONG-TERM LIABILITIES</t>
  </si>
  <si>
    <t>Other payables</t>
  </si>
  <si>
    <t>Long-term debts and borrowings</t>
  </si>
  <si>
    <t>OWNER'S EQUITY</t>
  </si>
  <si>
    <t>Working capital</t>
  </si>
  <si>
    <t>Owner's equity</t>
  </si>
  <si>
    <t>Revalued asset differences</t>
  </si>
  <si>
    <t>Exchange differences</t>
  </si>
  <si>
    <t>Investment and business development funds</t>
  </si>
  <si>
    <t>Reserve funds</t>
  </si>
  <si>
    <t>Other funds</t>
  </si>
  <si>
    <t>Undistributed profits</t>
  </si>
  <si>
    <t>OTHERS</t>
  </si>
  <si>
    <t>Bonus and welfare fund</t>
  </si>
  <si>
    <t>Funds reveived from the State for not-profit activities</t>
  </si>
  <si>
    <t>Fund used for fixed asset investments</t>
  </si>
  <si>
    <t>TOTAL RESOURCES</t>
  </si>
  <si>
    <t>OFF BALANCE SHEET ITEMS</t>
  </si>
  <si>
    <t>External leased assets</t>
  </si>
  <si>
    <t>Goods held under trust or for processing</t>
  </si>
  <si>
    <t>Consignment goods for sales</t>
  </si>
  <si>
    <t>Bad debts written off</t>
  </si>
  <si>
    <t>Foreign currencies</t>
  </si>
  <si>
    <t>IN: VND</t>
  </si>
  <si>
    <t>Description</t>
  </si>
  <si>
    <t>Current period</t>
  </si>
  <si>
    <t>Prior period</t>
  </si>
  <si>
    <t>I. Cash flows from operating activities</t>
  </si>
  <si>
    <t>Net cash flows from operating activities</t>
  </si>
  <si>
    <t>II. Cash flows from investing activities</t>
  </si>
  <si>
    <t>Net cash flows from investing activities</t>
  </si>
  <si>
    <t>Net cash flows from financing activities</t>
  </si>
  <si>
    <t>Net cash flows in the period (20+30+40)</t>
  </si>
  <si>
    <t>Cash at the beginning of the period</t>
  </si>
  <si>
    <t>Effect of foreign exchange difference on cash</t>
  </si>
  <si>
    <t>Cash at the end of the period</t>
  </si>
  <si>
    <t>(Theo phương pháp trực tiếp)</t>
  </si>
  <si>
    <t>Kỳ trước</t>
  </si>
  <si>
    <t>Tiền và tương đương tiền đầu kỳ</t>
  </si>
  <si>
    <t>Các khoản giảm trừ doanh thu</t>
  </si>
  <si>
    <t xml:space="preserve">Doanh thu thuần về bán hàng và cung cấp dịch vụ </t>
  </si>
  <si>
    <t xml:space="preserve">Lợi nhuận gộp về bán hàng và cung cấp dịch vụ </t>
  </si>
  <si>
    <t>Doanh thu hoạt động tài chính</t>
  </si>
  <si>
    <t xml:space="preserve">Trong đó: chi phí lãi vay </t>
  </si>
  <si>
    <t>Lợi nhuận thuần từ hoạt động kinh doanh</t>
  </si>
  <si>
    <t>Lợi nhuận khác</t>
  </si>
  <si>
    <t>Tổng lợi nhuận kế toán trước thuế</t>
  </si>
  <si>
    <t>Lợi nhuận sau thuế thu nhập doanh nghiệp</t>
  </si>
  <si>
    <t xml:space="preserve">  năm 2008</t>
  </si>
  <si>
    <t>(Theo phương pháp gián tiếp)</t>
  </si>
  <si>
    <t>Lợi nhuận trước thuế</t>
  </si>
  <si>
    <t>Điều chỉnh cho các khoản:</t>
  </si>
  <si>
    <t>-</t>
  </si>
  <si>
    <t>Các khoản dự phòng</t>
  </si>
  <si>
    <t>Lãi, lỗ từ hoạt động đầu tư</t>
  </si>
  <si>
    <t>Chi phí lãi vay</t>
  </si>
  <si>
    <t>08</t>
  </si>
  <si>
    <t>Tăng, giảm các khoản phải thu</t>
  </si>
  <si>
    <t>09</t>
  </si>
  <si>
    <t>Tăng, giảm hàng tồn kho</t>
  </si>
  <si>
    <t xml:space="preserve">Tăng, giảm các khoản phải trả </t>
  </si>
  <si>
    <t>Tăng, giảm chi phí trả trước</t>
  </si>
  <si>
    <t>Tiền lãi vay đã trả</t>
  </si>
  <si>
    <t>Thuế thu nhập doanh nghiệp đã nộp</t>
  </si>
  <si>
    <t>Tiền thu  khác từ hoạt động kinh doanh</t>
  </si>
  <si>
    <t xml:space="preserve"> 1. Profit before tax</t>
  </si>
  <si>
    <t xml:space="preserve"> 2. Adjustments for:</t>
  </si>
  <si>
    <t xml:space="preserve">  -  Depreciation</t>
  </si>
  <si>
    <t xml:space="preserve">  -  Provisions</t>
  </si>
  <si>
    <t xml:space="preserve">  -  Unrelised gains (losses) from currency exchange</t>
  </si>
  <si>
    <t xml:space="preserve">  -  Gains, loss from investment in other entities</t>
  </si>
  <si>
    <t xml:space="preserve">  -  Interest earned</t>
  </si>
  <si>
    <t xml:space="preserve"> 3. Operating profit before movements in working capital</t>
  </si>
  <si>
    <t xml:space="preserve">  -  Increase/decrease in receivables</t>
  </si>
  <si>
    <t xml:space="preserve">  -  Increase/decrease in inventories</t>
  </si>
  <si>
    <t xml:space="preserve">  -  Increase/decrease in payables (excluding interst and income tax paid)</t>
  </si>
  <si>
    <t xml:space="preserve">  -  Increase/decrease in prepaid expenses</t>
  </si>
  <si>
    <t xml:space="preserve">  -  Interest paid</t>
  </si>
  <si>
    <t xml:space="preserve">  -  Corporation income tax paid</t>
  </si>
  <si>
    <t xml:space="preserve">  -  Receipts from other items</t>
  </si>
  <si>
    <t xml:space="preserve">  -  Expenses on other items</t>
  </si>
  <si>
    <t>Quỹ khen thưởng phúc lợi</t>
  </si>
  <si>
    <t>323</t>
  </si>
  <si>
    <t>CÔNG TY CỔ PHẦN NHỰA VÀ MTX AN PHÁT</t>
  </si>
  <si>
    <t>Hòa Thị Thu Hà</t>
  </si>
  <si>
    <t>Address: L11+12 Nam Sach Industrial Zone, Ai Quoc, Nam Sach, Hai Duong, Vietnam</t>
  </si>
  <si>
    <t>Hồ Thị Hòe</t>
  </si>
  <si>
    <t>Kế tóan trưởng</t>
  </si>
  <si>
    <t>SỐ 
TT</t>
  </si>
  <si>
    <t>Phần lãi lỗ trong cty liên kết, liên doanh</t>
  </si>
  <si>
    <t>18.1</t>
  </si>
  <si>
    <t>18.2</t>
  </si>
  <si>
    <t>19.</t>
  </si>
  <si>
    <t>BÁO CÁO TÀI CHÍNH</t>
  </si>
  <si>
    <t>Mẫu số :Q-01d</t>
  </si>
  <si>
    <t>Lợi thế thương mại</t>
  </si>
  <si>
    <t>269</t>
  </si>
  <si>
    <t>338</t>
  </si>
  <si>
    <t>Quỹ phát triển khoa học và công nghệ</t>
  </si>
  <si>
    <t>339</t>
  </si>
  <si>
    <t>Quỹ hỗ trợ sắp xếp doanh nghiệp</t>
  </si>
  <si>
    <t>422</t>
  </si>
  <si>
    <t>1</t>
  </si>
  <si>
    <t>2</t>
  </si>
  <si>
    <t>C</t>
  </si>
  <si>
    <t>Mẫu số : Q-03d</t>
  </si>
  <si>
    <t>KẾT QUẢ HOẠT ĐỘNG KINH DOANH HỢP NHẤT</t>
  </si>
  <si>
    <t>BÁO CÁO LƯU CHUYỂN TIỀN TỆ  HỢP NHẤT</t>
  </si>
  <si>
    <t>BẢNG CÂN ĐỐI KẾ TOÁN  HỢP NHẤT</t>
  </si>
  <si>
    <t>Nguyễn Lê Trung</t>
  </si>
  <si>
    <t>5.1</t>
  </si>
  <si>
    <t>5.2</t>
  </si>
  <si>
    <t>5.4</t>
  </si>
  <si>
    <t>5.5</t>
  </si>
  <si>
    <t>5.6</t>
  </si>
  <si>
    <t>5.8</t>
  </si>
  <si>
    <t xml:space="preserve">5.9 </t>
  </si>
  <si>
    <t>5.3</t>
  </si>
  <si>
    <t>5.10</t>
  </si>
  <si>
    <t>Tiền chi để mua sắm, xây dựng tài sản cố định và
các tài sản dài hạn khác</t>
  </si>
  <si>
    <t>Tiền thu từ thanh lý, nhượng bán tài sản cố định và
các tài sản dài hạn khác</t>
  </si>
  <si>
    <t>Tiền chi cho vay, mua các công cụ nợ của
đơn vị khác</t>
  </si>
  <si>
    <t>3</t>
  </si>
  <si>
    <t>Tiền thu hồi cho vay, bán lại các công cụ nợ của
đơn vị khác</t>
  </si>
  <si>
    <t>4</t>
  </si>
  <si>
    <t>Tiền thu từ phát hành cổ phiếu, nhận góp vốn của
chủ sở hữu</t>
  </si>
  <si>
    <t>Tiền chi trả góp vốn cho các chủ sở hữu, mua lại
cổ phiếu của doanh nghiệp đã phát hành</t>
  </si>
  <si>
    <t>From 1/1/2012 To 30/9/2012</t>
  </si>
  <si>
    <t>Hô Thi Hoe</t>
  </si>
  <si>
    <t>Hoa Thi Thu Ha</t>
  </si>
  <si>
    <t>Nguyen Le Trung</t>
  </si>
  <si>
    <t>Hai Duong, date 30 month 10 year 2012</t>
  </si>
  <si>
    <t xml:space="preserve"> Consolidated Statement of cash flows</t>
  </si>
  <si>
    <t>CONSOLIDATED BALANCE SHEET</t>
  </si>
  <si>
    <t>At as 30/9/2012</t>
  </si>
  <si>
    <t>Ho Thi Hoe</t>
  </si>
  <si>
    <t>Hoa Thi thu Ha</t>
  </si>
  <si>
    <t>CONSOLIDATED INCOME STATEMENT</t>
  </si>
  <si>
    <t>Current Income Tax expense</t>
  </si>
  <si>
    <t>Deferred Income Tax expense</t>
  </si>
  <si>
    <t>Profit after  tax of minority shareholders</t>
  </si>
  <si>
    <t>Profit after  tax of  hoding company's</t>
  </si>
  <si>
    <t>Earnings per share</t>
  </si>
  <si>
    <t>Serverance fund</t>
  </si>
  <si>
    <t>Share premium</t>
  </si>
  <si>
    <t>Deferred tax assets</t>
  </si>
  <si>
    <t>Kế toán trưởng</t>
  </si>
  <si>
    <t>Mẫu số : Q-02d</t>
  </si>
  <si>
    <t>Lợi nhuận từ hoạt động kinh doanh
trước thay đổi vốn lưu động</t>
  </si>
  <si>
    <t>01/01/2015</t>
  </si>
  <si>
    <t>Chứng khoán kinh doanh</t>
  </si>
  <si>
    <t>Dự phòng giảm giá chứng khoán kinh doanh</t>
  </si>
  <si>
    <t>Đầu tư nắm giữ đến ngày đáo hạn</t>
  </si>
  <si>
    <t>122</t>
  </si>
  <si>
    <t>123</t>
  </si>
  <si>
    <t>Phải thu  ngắn hạn của khách hàng</t>
  </si>
  <si>
    <t>Trả trước cho người bán ngắn hạn</t>
  </si>
  <si>
    <t>5</t>
  </si>
  <si>
    <t>Phải thu về cho vay ngắn hạn khác</t>
  </si>
  <si>
    <t>Các khoản phải thu ngắn hạn  khác</t>
  </si>
  <si>
    <t>Tài sản thiếu chờ xử lý</t>
  </si>
  <si>
    <t>6</t>
  </si>
  <si>
    <t>7</t>
  </si>
  <si>
    <t>8</t>
  </si>
  <si>
    <t>136</t>
  </si>
  <si>
    <t>137</t>
  </si>
  <si>
    <t>139</t>
  </si>
  <si>
    <t>Giao dịch mua bán lại trái phiếu chính phủ</t>
  </si>
  <si>
    <t>153</t>
  </si>
  <si>
    <t>155</t>
  </si>
  <si>
    <t>Trả trước cho người bán  dài hạn</t>
  </si>
  <si>
    <t>Phải thu về cho vay dài hạn khác</t>
  </si>
  <si>
    <t>212</t>
  </si>
  <si>
    <t>213</t>
  </si>
  <si>
    <t>214</t>
  </si>
  <si>
    <t>215</t>
  </si>
  <si>
    <t>216</t>
  </si>
  <si>
    <t>Tài sản dở dang dài hạn</t>
  </si>
  <si>
    <t>Chi phí sản xuất kinh doanh dở dang dài hạn</t>
  </si>
  <si>
    <t>230</t>
  </si>
  <si>
    <t>231</t>
  </si>
  <si>
    <t>232</t>
  </si>
  <si>
    <t>240</t>
  </si>
  <si>
    <t>241</t>
  </si>
  <si>
    <t>242</t>
  </si>
  <si>
    <t>Đầu tư góp vốn vào đơn vị khác</t>
  </si>
  <si>
    <t>253</t>
  </si>
  <si>
    <t>254</t>
  </si>
  <si>
    <t>255</t>
  </si>
  <si>
    <t>Thiết bị vật tư phụ tùng thay thế dài hạn</t>
  </si>
  <si>
    <t>263</t>
  </si>
  <si>
    <t>Phải trả ngắn hạn  người bán</t>
  </si>
  <si>
    <t>Người mua trả tiền trước ngắn hạn</t>
  </si>
  <si>
    <t>Chi phí phải trả ngắn hạn</t>
  </si>
  <si>
    <t>Phải trả nội bộ ngắn hạn</t>
  </si>
  <si>
    <t>Doanh thu chưa thực hiện ngắn hạn</t>
  </si>
  <si>
    <t>Các khoản phải trả ngắn hạn khác</t>
  </si>
  <si>
    <t>Vay và nợ thuê tài chính ngắn hạn</t>
  </si>
  <si>
    <t>Quỹ bình ổn giá</t>
  </si>
  <si>
    <t>9</t>
  </si>
  <si>
    <t>10</t>
  </si>
  <si>
    <t>11</t>
  </si>
  <si>
    <t>12</t>
  </si>
  <si>
    <t>13</t>
  </si>
  <si>
    <t>14</t>
  </si>
  <si>
    <t>311</t>
  </si>
  <si>
    <t>312</t>
  </si>
  <si>
    <t>313</t>
  </si>
  <si>
    <t>314</t>
  </si>
  <si>
    <t>315</t>
  </si>
  <si>
    <t>316</t>
  </si>
  <si>
    <t>317</t>
  </si>
  <si>
    <t>318</t>
  </si>
  <si>
    <t>321</t>
  </si>
  <si>
    <t>322</t>
  </si>
  <si>
    <t>324</t>
  </si>
  <si>
    <t>Người mua trả tiền trước dài hạn</t>
  </si>
  <si>
    <t>Chi phí phải trả dài hạn</t>
  </si>
  <si>
    <t>Phải trả nội bộ về vốn kinh doanh</t>
  </si>
  <si>
    <t>Doanh thu chưa thực hiện dài hạn</t>
  </si>
  <si>
    <t>Vay và nợ thuê tài chính  dài hạn</t>
  </si>
  <si>
    <t>Trái phiếu chuyển đổi</t>
  </si>
  <si>
    <t>Cổ phiếu ưu đãi</t>
  </si>
  <si>
    <t>340</t>
  </si>
  <si>
    <t>341</t>
  </si>
  <si>
    <t>342</t>
  </si>
  <si>
    <t>343</t>
  </si>
  <si>
    <t xml:space="preserve"> VỐN CHỦ SỞ HỮU</t>
  </si>
  <si>
    <t>Vốn góp của chủ sở hữu</t>
  </si>
  <si>
    <t>- Cổ phiếu phổ thông có quyền biểu quyết</t>
  </si>
  <si>
    <t>- Cổ phiếu ưu đãi</t>
  </si>
  <si>
    <t>Quyền chọn chuyển đổi trái phiếu</t>
  </si>
  <si>
    <t>- LNST chưa PP lũy kế đến cuối kỳ trước</t>
  </si>
  <si>
    <t>- LNST chưa PP kỳ này</t>
  </si>
  <si>
    <t>Lợi ích cổ đông không kiểm soát</t>
  </si>
  <si>
    <t>413</t>
  </si>
  <si>
    <t>414</t>
  </si>
  <si>
    <t>415</t>
  </si>
  <si>
    <t>416</t>
  </si>
  <si>
    <t>417</t>
  </si>
  <si>
    <t>418</t>
  </si>
  <si>
    <t>419</t>
  </si>
  <si>
    <t>421a</t>
  </si>
  <si>
    <t>421b</t>
  </si>
  <si>
    <t>429</t>
  </si>
  <si>
    <t>411a</t>
  </si>
  <si>
    <t>411b</t>
  </si>
  <si>
    <t>Lợi nhuận sau thuế của cty mẹ</t>
  </si>
  <si>
    <t>Lợi nhuận sau thuế của cổ đông không kiểm soát</t>
  </si>
  <si>
    <t>Lãi suy giảm trên cổ phiếu</t>
  </si>
  <si>
    <t>20</t>
  </si>
  <si>
    <t>Khấu hao tài sản cố định và BDS đầu tư</t>
  </si>
  <si>
    <t xml:space="preserve">Lãi, lỗ chênh lệch tỷ giá hối đoái do dánh giá lại các khoản mục </t>
  </si>
  <si>
    <t>Các khoản điều chỉnh khác</t>
  </si>
  <si>
    <t>Tăng, giảm chứng khoán kinh doanh</t>
  </si>
  <si>
    <t>5.7</t>
  </si>
  <si>
    <t>Quý III/2015</t>
  </si>
  <si>
    <t>Quý IV năm 2015</t>
  </si>
  <si>
    <t>Quý IV Năm 2015</t>
  </si>
  <si>
    <t>Quý IV/2015</t>
  </si>
  <si>
    <t>Lũy kế từ đầu năm đến cuối quý IV</t>
  </si>
  <si>
    <t>Lũy kế từ đầu năm 2015
đến cuối quý IV/2015</t>
  </si>
  <si>
    <t>Lũy kế từ đầu năm 2014
đến cuối quý IV/2014</t>
  </si>
  <si>
    <t>Quý IV/2014</t>
  </si>
  <si>
    <t>Tại ngày 31 tháng 12 năm 2015</t>
  </si>
  <si>
    <t>Lũy kế từ đầu năm đến cuối quý IV/2015</t>
  </si>
  <si>
    <t>Lũy kế từ đầu năm đến cuối quý IV/2014</t>
  </si>
  <si>
    <t>31/12/15</t>
  </si>
  <si>
    <t>Quý IV</t>
  </si>
  <si>
    <t>Hải Dương, ngày 04 tháng 02  năm 2016</t>
  </si>
</sst>
</file>

<file path=xl/styles.xml><?xml version="1.0" encoding="utf-8"?>
<styleSheet xmlns="http://schemas.openxmlformats.org/spreadsheetml/2006/main">
  <numFmts count="15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_-;\-* #,##0_-;_-* &quot;-&quot;??_-;_-@_-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_-&quot;$&quot;* #,##0_-;\-&quot;$&quot;* #,##0_-;_-&quot;$&quot;* &quot;-&quot;_-;_-@_-"/>
    <numFmt numFmtId="173" formatCode="_-&quot;$&quot;* #,##0.00_-;\-&quot;$&quot;* #,##0.00_-;_-&quot;$&quot;* &quot;-&quot;??_-;_-@_-"/>
    <numFmt numFmtId="174" formatCode="#\ ###\ ###\ ###"/>
    <numFmt numFmtId="175" formatCode="_(* #,##0_);_(* \(#,##0\);_(* &quot;-&quot;??_);_(@_)"/>
    <numFmt numFmtId="176" formatCode="0.000"/>
  </numFmts>
  <fonts count="46">
    <font>
      <sz val="10"/>
      <name val="Arial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4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???"/>
      <family val="3"/>
    </font>
    <font>
      <sz val="14"/>
      <name val="??"/>
      <family val="3"/>
    </font>
    <font>
      <sz val="10"/>
      <name val="VNtimes new roman"/>
    </font>
    <font>
      <sz val="12"/>
      <name val="????"/>
      <charset val="136"/>
    </font>
    <font>
      <sz val="12"/>
      <name val="???"/>
      <family val="3"/>
    </font>
    <font>
      <b/>
      <sz val="10"/>
      <name val="Helv"/>
    </font>
    <font>
      <sz val="10"/>
      <name val="Arial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name val="Helv"/>
    </font>
    <font>
      <sz val="14"/>
      <name val=".Vn3DH"/>
      <family val="2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新細明體"/>
      <charset val="136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b/>
      <sz val="10"/>
      <color indexed="8"/>
      <name val="Times New Roman"/>
      <family val="1"/>
    </font>
    <font>
      <sz val="12"/>
      <name val="Arial"/>
      <family val="2"/>
    </font>
    <font>
      <b/>
      <sz val="12"/>
      <color indexed="9"/>
      <name val="Arial"/>
      <family val="2"/>
    </font>
    <font>
      <b/>
      <sz val="14"/>
      <name val="VnBravo TimesH"/>
      <family val="1"/>
    </font>
    <font>
      <b/>
      <sz val="11"/>
      <name val="VnBravo Times"/>
      <family val="1"/>
    </font>
    <font>
      <b/>
      <sz val="10"/>
      <name val="VnBravo Times"/>
      <family val="1"/>
    </font>
    <font>
      <sz val="10"/>
      <name val="VnBravo Times"/>
      <family val="1"/>
    </font>
    <font>
      <sz val="10"/>
      <name val=".VnTime"/>
      <family val="2"/>
    </font>
    <font>
      <i/>
      <sz val="11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i/>
      <sz val="11"/>
      <name val="Times New Roman"/>
      <family val="1"/>
    </font>
    <font>
      <b/>
      <i/>
      <sz val="12"/>
      <name val="Times New Roman"/>
      <family val="1"/>
    </font>
    <font>
      <b/>
      <sz val="20"/>
      <name val="Times New Roman"/>
      <family val="1"/>
    </font>
    <font>
      <sz val="2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mediumGray">
        <fgColor indexed="9"/>
        <bgColor indexed="13"/>
      </patternFill>
    </fill>
    <fill>
      <patternFill patternType="solid">
        <fgColor indexed="3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55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12" fillId="0" borderId="0"/>
    <xf numFmtId="0" fontId="13" fillId="0" borderId="0" applyFont="0" applyFill="0" applyBorder="0" applyAlignment="0" applyProtection="0"/>
    <xf numFmtId="0" fontId="14" fillId="0" borderId="0" applyFont="0" applyFill="0" applyBorder="0" applyAlignment="0" applyProtection="0"/>
    <xf numFmtId="40" fontId="13" fillId="0" borderId="0" applyFont="0" applyFill="0" applyBorder="0" applyAlignment="0" applyProtection="0"/>
    <xf numFmtId="38" fontId="13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2" fillId="0" borderId="0"/>
    <xf numFmtId="0" fontId="32" fillId="2" borderId="1"/>
    <xf numFmtId="0" fontId="17" fillId="0" borderId="0"/>
    <xf numFmtId="165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0" fontId="33" fillId="3" borderId="2">
      <alignment horizontal="center"/>
    </xf>
    <xf numFmtId="169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38" fontId="19" fillId="4" borderId="0" applyNumberFormat="0" applyBorder="0" applyAlignment="0" applyProtection="0"/>
    <xf numFmtId="0" fontId="20" fillId="0" borderId="0">
      <alignment horizontal="left"/>
    </xf>
    <xf numFmtId="0" fontId="21" fillId="0" borderId="3" applyNumberFormat="0" applyAlignment="0" applyProtection="0">
      <alignment horizontal="left" vertical="center"/>
    </xf>
    <xf numFmtId="0" fontId="21" fillId="0" borderId="4">
      <alignment horizontal="left" vertical="center"/>
    </xf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0" fontId="19" fillId="4" borderId="2" applyNumberFormat="0" applyBorder="0" applyAlignment="0" applyProtection="0"/>
    <xf numFmtId="0" fontId="23" fillId="0" borderId="5"/>
    <xf numFmtId="0" fontId="1" fillId="0" borderId="0"/>
    <xf numFmtId="0" fontId="18" fillId="0" borderId="0"/>
    <xf numFmtId="10" fontId="1" fillId="0" borderId="0" applyFont="0" applyFill="0" applyBorder="0" applyAlignment="0" applyProtection="0"/>
    <xf numFmtId="0" fontId="23" fillId="0" borderId="0"/>
    <xf numFmtId="0" fontId="24" fillId="0" borderId="0" applyFont="0">
      <alignment horizontal="centerContinuous"/>
    </xf>
    <xf numFmtId="0" fontId="18" fillId="0" borderId="6" applyNumberFormat="0" applyFont="0" applyFill="0" applyAlignment="0" applyProtection="0"/>
    <xf numFmtId="0" fontId="22" fillId="0" borderId="0">
      <alignment horizontal="center"/>
    </xf>
    <xf numFmtId="40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7" fillId="0" borderId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68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30" fillId="0" borderId="0"/>
    <xf numFmtId="0" fontId="28" fillId="0" borderId="0"/>
    <xf numFmtId="164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3" fontId="28" fillId="0" borderId="0" applyFont="0" applyFill="0" applyBorder="0" applyAlignment="0" applyProtection="0"/>
  </cellStyleXfs>
  <cellXfs count="293">
    <xf numFmtId="0" fontId="0" fillId="0" borderId="0" xfId="0"/>
    <xf numFmtId="0" fontId="5" fillId="0" borderId="0" xfId="0" applyFont="1" applyAlignment="1"/>
    <xf numFmtId="41" fontId="5" fillId="0" borderId="0" xfId="0" applyNumberFormat="1" applyFont="1" applyAlignment="1"/>
    <xf numFmtId="49" fontId="5" fillId="0" borderId="0" xfId="0" applyNumberFormat="1" applyFont="1" applyAlignment="1">
      <alignment vertical="top"/>
    </xf>
    <xf numFmtId="49" fontId="5" fillId="0" borderId="7" xfId="0" applyNumberFormat="1" applyFont="1" applyBorder="1" applyAlignment="1">
      <alignment vertical="top"/>
    </xf>
    <xf numFmtId="49" fontId="6" fillId="0" borderId="0" xfId="0" applyNumberFormat="1" applyFont="1" applyAlignment="1">
      <alignment vertical="top"/>
    </xf>
    <xf numFmtId="0" fontId="6" fillId="0" borderId="0" xfId="0" applyFont="1" applyAlignment="1"/>
    <xf numFmtId="49" fontId="6" fillId="0" borderId="0" xfId="0" applyNumberFormat="1" applyFont="1" applyBorder="1" applyAlignment="1">
      <alignment vertical="top"/>
    </xf>
    <xf numFmtId="41" fontId="6" fillId="0" borderId="0" xfId="0" applyNumberFormat="1" applyFont="1" applyBorder="1" applyAlignment="1"/>
    <xf numFmtId="41" fontId="5" fillId="0" borderId="0" xfId="0" applyNumberFormat="1" applyFont="1" applyBorder="1" applyAlignment="1"/>
    <xf numFmtId="0" fontId="5" fillId="0" borderId="0" xfId="0" applyFont="1" applyBorder="1" applyAlignment="1"/>
    <xf numFmtId="41" fontId="8" fillId="0" borderId="0" xfId="0" applyNumberFormat="1" applyFont="1" applyBorder="1" applyAlignment="1"/>
    <xf numFmtId="41" fontId="6" fillId="0" borderId="8" xfId="0" applyNumberFormat="1" applyFont="1" applyFill="1" applyBorder="1" applyAlignment="1"/>
    <xf numFmtId="41" fontId="6" fillId="0" borderId="0" xfId="0" applyNumberFormat="1" applyFont="1" applyFill="1" applyBorder="1" applyAlignment="1"/>
    <xf numFmtId="41" fontId="6" fillId="0" borderId="0" xfId="0" applyNumberFormat="1" applyFont="1" applyAlignment="1"/>
    <xf numFmtId="49" fontId="5" fillId="0" borderId="0" xfId="0" applyNumberFormat="1" applyFont="1" applyBorder="1" applyAlignment="1">
      <alignment horizontal="center"/>
    </xf>
    <xf numFmtId="41" fontId="5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41" fontId="6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41" fontId="6" fillId="0" borderId="9" xfId="0" applyNumberFormat="1" applyFont="1" applyBorder="1" applyAlignment="1">
      <alignment vertical="top"/>
    </xf>
    <xf numFmtId="41" fontId="6" fillId="0" borderId="0" xfId="0" applyNumberFormat="1" applyFont="1" applyBorder="1" applyAlignment="1">
      <alignment vertical="top"/>
    </xf>
    <xf numFmtId="41" fontId="5" fillId="0" borderId="0" xfId="0" applyNumberFormat="1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41" fontId="9" fillId="0" borderId="0" xfId="0" applyNumberFormat="1" applyFont="1" applyBorder="1" applyAlignment="1">
      <alignment vertical="top"/>
    </xf>
    <xf numFmtId="0" fontId="9" fillId="0" borderId="0" xfId="0" applyFont="1" applyAlignment="1">
      <alignment vertical="top"/>
    </xf>
    <xf numFmtId="41" fontId="5" fillId="0" borderId="9" xfId="0" applyNumberFormat="1" applyFont="1" applyBorder="1" applyAlignment="1">
      <alignment vertical="top"/>
    </xf>
    <xf numFmtId="41" fontId="9" fillId="0" borderId="9" xfId="0" applyNumberFormat="1" applyFont="1" applyBorder="1" applyAlignment="1">
      <alignment vertical="top"/>
    </xf>
    <xf numFmtId="0" fontId="5" fillId="0" borderId="0" xfId="0" quotePrefix="1" applyFont="1" applyBorder="1" applyAlignment="1">
      <alignment vertical="top"/>
    </xf>
    <xf numFmtId="41" fontId="6" fillId="0" borderId="8" xfId="0" applyNumberFormat="1" applyFont="1" applyBorder="1" applyAlignment="1">
      <alignment vertical="top"/>
    </xf>
    <xf numFmtId="0" fontId="6" fillId="0" borderId="0" xfId="0" quotePrefix="1" applyFont="1" applyBorder="1" applyAlignment="1">
      <alignment vertical="top"/>
    </xf>
    <xf numFmtId="41" fontId="6" fillId="0" borderId="10" xfId="0" applyNumberFormat="1" applyFont="1" applyBorder="1" applyAlignment="1">
      <alignment vertical="top"/>
    </xf>
    <xf numFmtId="49" fontId="6" fillId="0" borderId="0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center" wrapText="1"/>
    </xf>
    <xf numFmtId="49" fontId="6" fillId="0" borderId="9" xfId="0" applyNumberFormat="1" applyFont="1" applyBorder="1" applyAlignment="1">
      <alignment horizontal="center" wrapText="1"/>
    </xf>
    <xf numFmtId="49" fontId="6" fillId="0" borderId="0" xfId="0" applyNumberFormat="1" applyFont="1" applyBorder="1" applyAlignment="1">
      <alignment horizontal="centerContinuous"/>
    </xf>
    <xf numFmtId="49" fontId="5" fillId="0" borderId="0" xfId="0" applyNumberFormat="1" applyFont="1" applyBorder="1" applyAlignment="1">
      <alignment horizontal="centerContinuous"/>
    </xf>
    <xf numFmtId="49" fontId="5" fillId="0" borderId="0" xfId="0" applyNumberFormat="1" applyFont="1" applyAlignment="1">
      <alignment horizontal="right" vertical="top"/>
    </xf>
    <xf numFmtId="49" fontId="4" fillId="0" borderId="0" xfId="0" applyNumberFormat="1" applyFont="1" applyAlignment="1">
      <alignment horizontal="centerContinuous" vertical="top"/>
    </xf>
    <xf numFmtId="49" fontId="6" fillId="0" borderId="0" xfId="0" applyNumberFormat="1" applyFont="1" applyBorder="1" applyAlignment="1">
      <alignment horizontal="center" vertical="top"/>
    </xf>
    <xf numFmtId="49" fontId="7" fillId="0" borderId="0" xfId="0" applyNumberFormat="1" applyFont="1" applyAlignment="1">
      <alignment horizontal="centerContinuous" vertical="top"/>
    </xf>
    <xf numFmtId="49" fontId="7" fillId="0" borderId="0" xfId="0" applyNumberFormat="1" applyFont="1" applyAlignment="1">
      <alignment vertical="top"/>
    </xf>
    <xf numFmtId="49" fontId="6" fillId="0" borderId="0" xfId="0" applyNumberFormat="1" applyFont="1" applyBorder="1" applyAlignment="1">
      <alignment horizontal="centerContinuous" wrapText="1"/>
    </xf>
    <xf numFmtId="0" fontId="6" fillId="0" borderId="0" xfId="0" quotePrefix="1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49" fontId="5" fillId="0" borderId="0" xfId="0" applyNumberFormat="1" applyFont="1" applyAlignment="1"/>
    <xf numFmtId="49" fontId="5" fillId="0" borderId="11" xfId="0" applyNumberFormat="1" applyFont="1" applyBorder="1" applyAlignment="1"/>
    <xf numFmtId="49" fontId="6" fillId="0" borderId="0" xfId="0" applyNumberFormat="1" applyFont="1" applyAlignment="1"/>
    <xf numFmtId="49" fontId="4" fillId="0" borderId="0" xfId="0" applyNumberFormat="1" applyFont="1" applyAlignment="1">
      <alignment horizontal="centerContinuous"/>
    </xf>
    <xf numFmtId="49" fontId="4" fillId="0" borderId="0" xfId="0" applyNumberFormat="1" applyFont="1" applyAlignment="1"/>
    <xf numFmtId="49" fontId="3" fillId="0" borderId="0" xfId="0" applyNumberFormat="1" applyFont="1" applyAlignment="1">
      <alignment horizontal="centerContinuous"/>
    </xf>
    <xf numFmtId="49" fontId="3" fillId="0" borderId="0" xfId="0" applyNumberFormat="1" applyFont="1" applyAlignment="1"/>
    <xf numFmtId="49" fontId="5" fillId="0" borderId="0" xfId="0" applyNumberFormat="1" applyFont="1" applyAlignment="1">
      <alignment horizontal="right"/>
    </xf>
    <xf numFmtId="49" fontId="6" fillId="0" borderId="0" xfId="0" applyNumberFormat="1" applyFont="1" applyBorder="1" applyAlignment="1"/>
    <xf numFmtId="49" fontId="5" fillId="0" borderId="0" xfId="0" quotePrefix="1" applyNumberFormat="1" applyFont="1" applyBorder="1" applyAlignment="1"/>
    <xf numFmtId="49" fontId="5" fillId="0" borderId="0" xfId="0" applyNumberFormat="1" applyFont="1" applyBorder="1" applyAlignment="1"/>
    <xf numFmtId="49" fontId="6" fillId="0" borderId="7" xfId="0" applyNumberFormat="1" applyFont="1" applyBorder="1" applyAlignment="1"/>
    <xf numFmtId="49" fontId="5" fillId="0" borderId="7" xfId="0" applyNumberFormat="1" applyFont="1" applyBorder="1" applyAlignment="1"/>
    <xf numFmtId="49" fontId="5" fillId="0" borderId="7" xfId="0" applyNumberFormat="1" applyFont="1" applyBorder="1" applyAlignment="1">
      <alignment horizontal="center"/>
    </xf>
    <xf numFmtId="41" fontId="5" fillId="0" borderId="7" xfId="0" applyNumberFormat="1" applyFont="1" applyBorder="1" applyAlignment="1"/>
    <xf numFmtId="49" fontId="5" fillId="0" borderId="0" xfId="0" applyNumberFormat="1" applyFont="1" applyAlignment="1">
      <alignment horizontal="center"/>
    </xf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center"/>
    </xf>
    <xf numFmtId="49" fontId="6" fillId="0" borderId="0" xfId="0" applyNumberFormat="1" applyFont="1" applyFill="1" applyBorder="1" applyAlignment="1"/>
    <xf numFmtId="49" fontId="6" fillId="0" borderId="0" xfId="0" applyNumberFormat="1" applyFont="1" applyFill="1" applyBorder="1" applyAlignment="1">
      <alignment horizontal="center"/>
    </xf>
    <xf numFmtId="49" fontId="10" fillId="0" borderId="0" xfId="0" applyNumberFormat="1" applyFont="1" applyAlignment="1">
      <alignment horizontal="centerContinuous"/>
    </xf>
    <xf numFmtId="41" fontId="10" fillId="0" borderId="0" xfId="0" applyNumberFormat="1" applyFont="1" applyAlignment="1">
      <alignment horizontal="centerContinuous"/>
    </xf>
    <xf numFmtId="0" fontId="11" fillId="0" borderId="0" xfId="0" applyFont="1" applyAlignment="1"/>
    <xf numFmtId="49" fontId="3" fillId="0" borderId="0" xfId="0" applyNumberFormat="1" applyFont="1" applyAlignment="1">
      <alignment horizontal="centerContinuous" vertical="top"/>
    </xf>
    <xf numFmtId="49" fontId="3" fillId="0" borderId="0" xfId="0" applyNumberFormat="1" applyFont="1" applyAlignment="1">
      <alignment vertical="top"/>
    </xf>
    <xf numFmtId="49" fontId="9" fillId="0" borderId="0" xfId="0" applyNumberFormat="1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49" fontId="5" fillId="0" borderId="0" xfId="0" applyNumberFormat="1" applyFont="1" applyBorder="1" applyAlignment="1">
      <alignment horizontal="center" vertical="top"/>
    </xf>
    <xf numFmtId="49" fontId="2" fillId="0" borderId="0" xfId="0" applyNumberFormat="1" applyFont="1" applyAlignment="1">
      <alignment horizontal="centerContinuous" vertical="top"/>
    </xf>
    <xf numFmtId="49" fontId="2" fillId="0" borderId="0" xfId="0" applyNumberFormat="1" applyFont="1" applyAlignment="1">
      <alignment vertical="top"/>
    </xf>
    <xf numFmtId="0" fontId="5" fillId="0" borderId="0" xfId="0" applyNumberFormat="1" applyFont="1" applyAlignment="1">
      <alignment vertical="top"/>
    </xf>
    <xf numFmtId="0" fontId="6" fillId="0" borderId="0" xfId="0" applyNumberFormat="1" applyFont="1" applyAlignment="1">
      <alignment vertical="top"/>
    </xf>
    <xf numFmtId="166" fontId="6" fillId="0" borderId="0" xfId="11" applyNumberFormat="1" applyFont="1" applyAlignment="1">
      <alignment vertical="top"/>
    </xf>
    <xf numFmtId="0" fontId="8" fillId="0" borderId="0" xfId="0" applyFont="1" applyAlignment="1"/>
    <xf numFmtId="166" fontId="5" fillId="0" borderId="0" xfId="11" applyNumberFormat="1" applyFont="1" applyAlignment="1">
      <alignment vertical="top"/>
    </xf>
    <xf numFmtId="0" fontId="2" fillId="0" borderId="0" xfId="0" applyNumberFormat="1" applyFont="1" applyAlignment="1">
      <alignment horizontal="centerContinuous" vertical="top"/>
    </xf>
    <xf numFmtId="0" fontId="2" fillId="0" borderId="0" xfId="0" applyNumberFormat="1" applyFont="1" applyAlignment="1">
      <alignment vertical="top"/>
    </xf>
    <xf numFmtId="49" fontId="6" fillId="0" borderId="0" xfId="0" applyNumberFormat="1" applyFont="1" applyBorder="1" applyAlignment="1">
      <alignment horizontal="centerContinuous" vertical="top"/>
    </xf>
    <xf numFmtId="166" fontId="7" fillId="0" borderId="0" xfId="11" applyNumberFormat="1" applyFont="1" applyAlignment="1">
      <alignment vertical="top"/>
    </xf>
    <xf numFmtId="165" fontId="5" fillId="0" borderId="0" xfId="11" applyFont="1" applyBorder="1" applyAlignment="1"/>
    <xf numFmtId="166" fontId="3" fillId="0" borderId="0" xfId="11" applyNumberFormat="1" applyFont="1" applyAlignment="1">
      <alignment vertical="top"/>
    </xf>
    <xf numFmtId="166" fontId="9" fillId="0" borderId="0" xfId="11" applyNumberFormat="1" applyFont="1" applyAlignment="1">
      <alignment vertical="top"/>
    </xf>
    <xf numFmtId="49" fontId="6" fillId="0" borderId="9" xfId="0" applyNumberFormat="1" applyFont="1" applyBorder="1" applyAlignment="1">
      <alignment horizontal="right" wrapText="1"/>
    </xf>
    <xf numFmtId="49" fontId="6" fillId="0" borderId="0" xfId="0" applyNumberFormat="1" applyFont="1" applyBorder="1" applyAlignment="1">
      <alignment horizontal="right" wrapText="1"/>
    </xf>
    <xf numFmtId="41" fontId="5" fillId="0" borderId="0" xfId="11" applyNumberFormat="1" applyFont="1" applyBorder="1" applyAlignment="1">
      <alignment vertical="top"/>
    </xf>
    <xf numFmtId="41" fontId="31" fillId="0" borderId="0" xfId="0" applyNumberFormat="1" applyFont="1" applyBorder="1" applyAlignment="1">
      <alignment vertical="top"/>
    </xf>
    <xf numFmtId="41" fontId="6" fillId="4" borderId="10" xfId="0" applyNumberFormat="1" applyFont="1" applyFill="1" applyBorder="1" applyAlignment="1">
      <alignment vertical="top"/>
    </xf>
    <xf numFmtId="0" fontId="5" fillId="0" borderId="0" xfId="0" quotePrefix="1" applyFont="1" applyBorder="1" applyAlignment="1">
      <alignment horizontal="center" vertical="top"/>
    </xf>
    <xf numFmtId="41" fontId="8" fillId="0" borderId="0" xfId="0" applyNumberFormat="1" applyFont="1" applyAlignment="1"/>
    <xf numFmtId="166" fontId="5" fillId="0" borderId="0" xfId="11" quotePrefix="1" applyNumberFormat="1" applyFont="1" applyAlignment="1">
      <alignment vertical="top"/>
    </xf>
    <xf numFmtId="0" fontId="5" fillId="0" borderId="0" xfId="0" applyNumberFormat="1" applyFont="1" applyAlignment="1"/>
    <xf numFmtId="0" fontId="5" fillId="0" borderId="11" xfId="0" applyNumberFormat="1" applyFont="1" applyBorder="1" applyAlignment="1"/>
    <xf numFmtId="0" fontId="35" fillId="0" borderId="2" xfId="0" applyFont="1" applyBorder="1" applyAlignment="1">
      <alignment horizontal="center" vertical="center" wrapText="1"/>
    </xf>
    <xf numFmtId="174" fontId="35" fillId="0" borderId="2" xfId="0" applyNumberFormat="1" applyFont="1" applyBorder="1" applyAlignment="1">
      <alignment horizontal="center" vertical="center" wrapText="1"/>
    </xf>
    <xf numFmtId="0" fontId="36" fillId="0" borderId="2" xfId="0" applyFont="1" applyBorder="1"/>
    <xf numFmtId="0" fontId="37" fillId="0" borderId="2" xfId="0" applyFont="1" applyBorder="1"/>
    <xf numFmtId="0" fontId="6" fillId="0" borderId="0" xfId="0" applyNumberFormat="1" applyFont="1" applyAlignment="1"/>
    <xf numFmtId="49" fontId="6" fillId="0" borderId="2" xfId="0" applyNumberFormat="1" applyFont="1" applyBorder="1" applyAlignment="1">
      <alignment horizontal="centerContinuous" wrapText="1"/>
    </xf>
    <xf numFmtId="49" fontId="6" fillId="0" borderId="2" xfId="0" applyNumberFormat="1" applyFont="1" applyBorder="1" applyAlignment="1">
      <alignment horizontal="right" wrapText="1"/>
    </xf>
    <xf numFmtId="0" fontId="6" fillId="0" borderId="2" xfId="0" applyFont="1" applyBorder="1" applyAlignment="1">
      <alignment vertical="top"/>
    </xf>
    <xf numFmtId="0" fontId="5" fillId="0" borderId="2" xfId="0" applyFont="1" applyBorder="1" applyAlignment="1">
      <alignment horizontal="center" vertical="top"/>
    </xf>
    <xf numFmtId="41" fontId="5" fillId="0" borderId="2" xfId="0" applyNumberFormat="1" applyFont="1" applyBorder="1" applyAlignment="1">
      <alignment vertical="top"/>
    </xf>
    <xf numFmtId="0" fontId="6" fillId="0" borderId="2" xfId="0" applyFont="1" applyBorder="1" applyAlignment="1">
      <alignment horizontal="center" vertical="top"/>
    </xf>
    <xf numFmtId="41" fontId="6" fillId="0" borderId="2" xfId="0" applyNumberFormat="1" applyFont="1" applyBorder="1" applyAlignment="1">
      <alignment vertical="top"/>
    </xf>
    <xf numFmtId="0" fontId="9" fillId="0" borderId="2" xfId="0" quotePrefix="1" applyFont="1" applyBorder="1" applyAlignment="1">
      <alignment vertical="top"/>
    </xf>
    <xf numFmtId="0" fontId="9" fillId="0" borderId="2" xfId="0" applyFont="1" applyBorder="1" applyAlignment="1">
      <alignment vertical="top"/>
    </xf>
    <xf numFmtId="49" fontId="9" fillId="0" borderId="2" xfId="0" applyNumberFormat="1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41" fontId="9" fillId="0" borderId="2" xfId="0" applyNumberFormat="1" applyFont="1" applyBorder="1" applyAlignment="1">
      <alignment vertical="top"/>
    </xf>
    <xf numFmtId="0" fontId="5" fillId="0" borderId="2" xfId="0" applyFont="1" applyBorder="1" applyAlignment="1">
      <alignment vertical="top"/>
    </xf>
    <xf numFmtId="49" fontId="5" fillId="0" borderId="2" xfId="0" applyNumberFormat="1" applyFont="1" applyBorder="1" applyAlignment="1">
      <alignment horizontal="center" vertical="top"/>
    </xf>
    <xf numFmtId="49" fontId="5" fillId="0" borderId="2" xfId="0" applyNumberFormat="1" applyFont="1" applyBorder="1" applyAlignment="1">
      <alignment horizontal="center"/>
    </xf>
    <xf numFmtId="41" fontId="5" fillId="0" borderId="2" xfId="11" applyNumberFormat="1" applyFont="1" applyBorder="1" applyAlignment="1">
      <alignment vertical="top"/>
    </xf>
    <xf numFmtId="0" fontId="5" fillId="0" borderId="2" xfId="0" quotePrefix="1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0" xfId="0" quotePrefix="1" applyFont="1" applyBorder="1" applyAlignment="1">
      <alignment horizontal="center" vertical="top"/>
    </xf>
    <xf numFmtId="0" fontId="5" fillId="0" borderId="0" xfId="0" quotePrefix="1" applyFont="1" applyAlignment="1">
      <alignment horizontal="center" vertical="top"/>
    </xf>
    <xf numFmtId="41" fontId="8" fillId="0" borderId="0" xfId="0" applyNumberFormat="1" applyFont="1" applyBorder="1" applyAlignment="1">
      <alignment vertical="top"/>
    </xf>
    <xf numFmtId="41" fontId="38" fillId="0" borderId="0" xfId="0" applyNumberFormat="1" applyFont="1"/>
    <xf numFmtId="49" fontId="3" fillId="0" borderId="0" xfId="0" applyNumberFormat="1" applyFont="1" applyAlignment="1">
      <alignment horizontal="center" vertical="top"/>
    </xf>
    <xf numFmtId="49" fontId="10" fillId="0" borderId="0" xfId="0" applyNumberFormat="1" applyFont="1" applyAlignment="1">
      <alignment vertical="top"/>
    </xf>
    <xf numFmtId="49" fontId="11" fillId="0" borderId="0" xfId="0" applyNumberFormat="1" applyFont="1" applyAlignment="1">
      <alignment vertical="top"/>
    </xf>
    <xf numFmtId="49" fontId="11" fillId="0" borderId="7" xfId="0" applyNumberFormat="1" applyFont="1" applyBorder="1" applyAlignment="1">
      <alignment vertical="top"/>
    </xf>
    <xf numFmtId="49" fontId="11" fillId="0" borderId="0" xfId="0" applyNumberFormat="1" applyFont="1" applyAlignment="1">
      <alignment horizontal="centerContinuous" vertical="top"/>
    </xf>
    <xf numFmtId="49" fontId="3" fillId="0" borderId="2" xfId="0" applyNumberFormat="1" applyFont="1" applyBorder="1" applyAlignment="1">
      <alignment horizontal="center" wrapText="1"/>
    </xf>
    <xf numFmtId="41" fontId="10" fillId="0" borderId="0" xfId="0" applyNumberFormat="1" applyFont="1" applyBorder="1" applyAlignment="1">
      <alignment vertical="top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41" fontId="10" fillId="0" borderId="0" xfId="0" applyNumberFormat="1" applyFont="1" applyAlignment="1">
      <alignment vertical="top"/>
    </xf>
    <xf numFmtId="41" fontId="11" fillId="0" borderId="0" xfId="0" applyNumberFormat="1" applyFont="1" applyAlignment="1">
      <alignment vertical="top"/>
    </xf>
    <xf numFmtId="0" fontId="10" fillId="0" borderId="0" xfId="0" applyNumberFormat="1" applyFont="1" applyAlignment="1">
      <alignment vertical="top"/>
    </xf>
    <xf numFmtId="0" fontId="11" fillId="0" borderId="0" xfId="0" applyNumberFormat="1" applyFont="1" applyAlignment="1">
      <alignment vertical="top"/>
    </xf>
    <xf numFmtId="0" fontId="3" fillId="0" borderId="13" xfId="0" quotePrefix="1" applyFont="1" applyBorder="1" applyAlignment="1">
      <alignment vertical="top"/>
    </xf>
    <xf numFmtId="0" fontId="3" fillId="0" borderId="13" xfId="0" applyFont="1" applyBorder="1" applyAlignment="1">
      <alignment vertical="top"/>
    </xf>
    <xf numFmtId="0" fontId="3" fillId="0" borderId="13" xfId="0" quotePrefix="1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175" fontId="3" fillId="0" borderId="13" xfId="11" applyNumberFormat="1" applyFont="1" applyFill="1" applyBorder="1" applyAlignment="1">
      <alignment vertical="center"/>
    </xf>
    <xf numFmtId="0" fontId="2" fillId="0" borderId="13" xfId="0" quotePrefix="1" applyFont="1" applyBorder="1" applyAlignment="1">
      <alignment vertical="top"/>
    </xf>
    <xf numFmtId="0" fontId="2" fillId="0" borderId="13" xfId="0" applyFont="1" applyBorder="1" applyAlignment="1">
      <alignment vertical="top"/>
    </xf>
    <xf numFmtId="0" fontId="2" fillId="0" borderId="13" xfId="0" applyFont="1" applyBorder="1" applyAlignment="1">
      <alignment horizontal="center" vertical="top"/>
    </xf>
    <xf numFmtId="41" fontId="2" fillId="0" borderId="13" xfId="0" applyNumberFormat="1" applyFont="1" applyBorder="1" applyAlignment="1">
      <alignment vertical="top"/>
    </xf>
    <xf numFmtId="175" fontId="2" fillId="0" borderId="13" xfId="11" applyNumberFormat="1" applyFont="1" applyFill="1" applyBorder="1" applyAlignment="1">
      <alignment vertical="center"/>
    </xf>
    <xf numFmtId="41" fontId="3" fillId="0" borderId="13" xfId="0" applyNumberFormat="1" applyFont="1" applyBorder="1" applyAlignment="1">
      <alignment vertical="top"/>
    </xf>
    <xf numFmtId="175" fontId="39" fillId="0" borderId="13" xfId="11" applyNumberFormat="1" applyFont="1" applyFill="1" applyBorder="1" applyAlignment="1">
      <alignment vertical="center"/>
    </xf>
    <xf numFmtId="49" fontId="2" fillId="0" borderId="13" xfId="0" applyNumberFormat="1" applyFont="1" applyBorder="1" applyAlignment="1"/>
    <xf numFmtId="41" fontId="2" fillId="0" borderId="13" xfId="0" applyNumberFormat="1" applyFont="1" applyBorder="1" applyAlignment="1"/>
    <xf numFmtId="49" fontId="3" fillId="0" borderId="13" xfId="0" applyNumberFormat="1" applyFont="1" applyBorder="1" applyAlignment="1"/>
    <xf numFmtId="49" fontId="2" fillId="0" borderId="13" xfId="0" applyNumberFormat="1" applyFont="1" applyBorder="1" applyAlignment="1">
      <alignment horizontal="center"/>
    </xf>
    <xf numFmtId="41" fontId="2" fillId="0" borderId="13" xfId="11" applyNumberFormat="1" applyFont="1" applyFill="1" applyBorder="1" applyAlignment="1">
      <alignment vertical="center"/>
    </xf>
    <xf numFmtId="49" fontId="40" fillId="0" borderId="0" xfId="0" applyNumberFormat="1" applyFont="1" applyAlignment="1">
      <alignment horizontal="centerContinuous" vertical="top"/>
    </xf>
    <xf numFmtId="49" fontId="41" fillId="0" borderId="0" xfId="0" applyNumberFormat="1" applyFont="1" applyAlignment="1">
      <alignment horizontal="centerContinuous" vertical="top"/>
    </xf>
    <xf numFmtId="49" fontId="2" fillId="0" borderId="0" xfId="0" applyNumberFormat="1" applyFont="1" applyBorder="1" applyAlignment="1"/>
    <xf numFmtId="41" fontId="2" fillId="0" borderId="13" xfId="11" applyNumberFormat="1" applyFont="1" applyFill="1" applyBorder="1" applyAlignment="1">
      <alignment vertical="top"/>
    </xf>
    <xf numFmtId="41" fontId="2" fillId="0" borderId="0" xfId="0" applyNumberFormat="1" applyFont="1" applyBorder="1" applyAlignment="1"/>
    <xf numFmtId="49" fontId="2" fillId="0" borderId="0" xfId="0" applyNumberFormat="1" applyFont="1" applyAlignment="1"/>
    <xf numFmtId="41" fontId="2" fillId="0" borderId="13" xfId="11" quotePrefix="1" applyNumberFormat="1" applyFont="1" applyFill="1" applyBorder="1" applyAlignment="1">
      <alignment vertical="top"/>
    </xf>
    <xf numFmtId="49" fontId="40" fillId="0" borderId="0" xfId="0" applyNumberFormat="1" applyFont="1" applyAlignment="1">
      <alignment horizontal="centerContinuous"/>
    </xf>
    <xf numFmtId="49" fontId="2" fillId="0" borderId="11" xfId="0" applyNumberFormat="1" applyFont="1" applyBorder="1" applyAlignment="1"/>
    <xf numFmtId="49" fontId="3" fillId="0" borderId="2" xfId="0" applyNumberFormat="1" applyFont="1" applyBorder="1" applyAlignment="1">
      <alignment horizontal="right" wrapText="1"/>
    </xf>
    <xf numFmtId="49" fontId="3" fillId="0" borderId="13" xfId="0" applyNumberFormat="1" applyFont="1" applyBorder="1" applyAlignment="1">
      <alignment horizontal="center"/>
    </xf>
    <xf numFmtId="41" fontId="3" fillId="0" borderId="13" xfId="0" applyNumberFormat="1" applyFont="1" applyBorder="1" applyAlignment="1"/>
    <xf numFmtId="49" fontId="2" fillId="0" borderId="13" xfId="0" quotePrefix="1" applyNumberFormat="1" applyFont="1" applyBorder="1" applyAlignment="1"/>
    <xf numFmtId="49" fontId="3" fillId="0" borderId="2" xfId="0" applyNumberFormat="1" applyFont="1" applyBorder="1" applyAlignment="1">
      <alignment horizontal="centerContinuous"/>
    </xf>
    <xf numFmtId="49" fontId="7" fillId="0" borderId="2" xfId="0" applyNumberFormat="1" applyFont="1" applyBorder="1" applyAlignment="1">
      <alignment horizontal="centerContinuous"/>
    </xf>
    <xf numFmtId="49" fontId="39" fillId="0" borderId="13" xfId="0" applyNumberFormat="1" applyFont="1" applyBorder="1" applyAlignment="1"/>
    <xf numFmtId="49" fontId="39" fillId="0" borderId="13" xfId="0" applyNumberFormat="1" applyFont="1" applyBorder="1" applyAlignment="1">
      <alignment horizontal="center"/>
    </xf>
    <xf numFmtId="41" fontId="39" fillId="0" borderId="13" xfId="0" applyNumberFormat="1" applyFont="1" applyBorder="1" applyAlignment="1"/>
    <xf numFmtId="49" fontId="10" fillId="0" borderId="2" xfId="0" applyNumberFormat="1" applyFont="1" applyFill="1" applyBorder="1" applyAlignment="1"/>
    <xf numFmtId="49" fontId="10" fillId="0" borderId="2" xfId="0" applyNumberFormat="1" applyFont="1" applyFill="1" applyBorder="1" applyAlignment="1">
      <alignment horizontal="center"/>
    </xf>
    <xf numFmtId="41" fontId="10" fillId="0" borderId="2" xfId="0" applyNumberFormat="1" applyFont="1" applyFill="1" applyBorder="1" applyAlignment="1"/>
    <xf numFmtId="49" fontId="2" fillId="0" borderId="9" xfId="0" applyNumberFormat="1" applyFont="1" applyBorder="1" applyAlignment="1"/>
    <xf numFmtId="0" fontId="6" fillId="0" borderId="12" xfId="0" applyFont="1" applyBorder="1" applyAlignment="1">
      <alignment vertical="top"/>
    </xf>
    <xf numFmtId="0" fontId="5" fillId="0" borderId="12" xfId="0" applyFont="1" applyBorder="1" applyAlignment="1">
      <alignment horizontal="center" vertical="top"/>
    </xf>
    <xf numFmtId="41" fontId="5" fillId="0" borderId="12" xfId="0" applyNumberFormat="1" applyFont="1" applyBorder="1" applyAlignment="1">
      <alignment vertical="top"/>
    </xf>
    <xf numFmtId="0" fontId="6" fillId="0" borderId="13" xfId="0" applyFont="1" applyBorder="1" applyAlignment="1">
      <alignment vertical="top"/>
    </xf>
    <xf numFmtId="0" fontId="6" fillId="0" borderId="13" xfId="0" applyFont="1" applyBorder="1" applyAlignment="1">
      <alignment horizontal="center" vertical="top"/>
    </xf>
    <xf numFmtId="41" fontId="6" fillId="0" borderId="13" xfId="0" applyNumberFormat="1" applyFont="1" applyBorder="1" applyAlignment="1">
      <alignment vertical="top"/>
    </xf>
    <xf numFmtId="0" fontId="9" fillId="0" borderId="13" xfId="0" applyFont="1" applyBorder="1" applyAlignment="1">
      <alignment vertical="top"/>
    </xf>
    <xf numFmtId="0" fontId="9" fillId="0" borderId="13" xfId="0" applyFont="1" applyBorder="1" applyAlignment="1">
      <alignment horizontal="center" vertical="top"/>
    </xf>
    <xf numFmtId="0" fontId="6" fillId="0" borderId="14" xfId="0" applyFont="1" applyBorder="1" applyAlignment="1">
      <alignment vertical="top"/>
    </xf>
    <xf numFmtId="0" fontId="6" fillId="0" borderId="14" xfId="0" applyFont="1" applyBorder="1" applyAlignment="1">
      <alignment horizontal="center" vertical="top"/>
    </xf>
    <xf numFmtId="0" fontId="42" fillId="0" borderId="13" xfId="0" applyFont="1" applyBorder="1" applyAlignment="1">
      <alignment vertical="top"/>
    </xf>
    <xf numFmtId="0" fontId="43" fillId="0" borderId="13" xfId="0" applyFont="1" applyBorder="1" applyAlignment="1">
      <alignment vertical="top"/>
    </xf>
    <xf numFmtId="0" fontId="10" fillId="0" borderId="13" xfId="0" applyFont="1" applyBorder="1" applyAlignment="1">
      <alignment vertical="top"/>
    </xf>
    <xf numFmtId="0" fontId="10" fillId="0" borderId="14" xfId="0" applyFont="1" applyBorder="1" applyAlignment="1">
      <alignment vertical="top"/>
    </xf>
    <xf numFmtId="0" fontId="42" fillId="0" borderId="13" xfId="0" quotePrefix="1" applyFont="1" applyBorder="1" applyAlignment="1">
      <alignment vertical="top"/>
    </xf>
    <xf numFmtId="49" fontId="42" fillId="0" borderId="13" xfId="0" applyNumberFormat="1" applyFont="1" applyBorder="1" applyAlignment="1">
      <alignment horizontal="center" vertical="top"/>
    </xf>
    <xf numFmtId="0" fontId="42" fillId="0" borderId="13" xfId="0" applyFont="1" applyBorder="1" applyAlignment="1">
      <alignment horizontal="center" vertical="top"/>
    </xf>
    <xf numFmtId="41" fontId="42" fillId="0" borderId="13" xfId="0" applyNumberFormat="1" applyFont="1" applyBorder="1" applyAlignment="1">
      <alignment vertical="top"/>
    </xf>
    <xf numFmtId="49" fontId="2" fillId="0" borderId="13" xfId="0" applyNumberFormat="1" applyFont="1" applyBorder="1" applyAlignment="1">
      <alignment horizontal="center" vertical="top"/>
    </xf>
    <xf numFmtId="41" fontId="2" fillId="0" borderId="13" xfId="11" applyNumberFormat="1" applyFont="1" applyBorder="1" applyAlignment="1">
      <alignment vertical="top"/>
    </xf>
    <xf numFmtId="41" fontId="2" fillId="4" borderId="13" xfId="11" applyNumberFormat="1" applyFont="1" applyFill="1" applyBorder="1" applyAlignment="1">
      <alignment vertical="top"/>
    </xf>
    <xf numFmtId="41" fontId="42" fillId="0" borderId="14" xfId="0" applyNumberFormat="1" applyFont="1" applyBorder="1" applyAlignment="1">
      <alignment vertical="top"/>
    </xf>
    <xf numFmtId="41" fontId="3" fillId="0" borderId="2" xfId="0" applyNumberFormat="1" applyFont="1" applyBorder="1" applyAlignment="1">
      <alignment vertical="top"/>
    </xf>
    <xf numFmtId="49" fontId="10" fillId="0" borderId="7" xfId="0" applyNumberFormat="1" applyFont="1" applyBorder="1" applyAlignment="1">
      <alignment vertical="top"/>
    </xf>
    <xf numFmtId="49" fontId="44" fillId="0" borderId="0" xfId="0" applyNumberFormat="1" applyFont="1" applyAlignment="1">
      <alignment horizontal="centerContinuous" vertical="top"/>
    </xf>
    <xf numFmtId="49" fontId="45" fillId="0" borderId="0" xfId="0" applyNumberFormat="1" applyFont="1" applyAlignment="1">
      <alignment horizontal="centerContinuous" vertical="top"/>
    </xf>
    <xf numFmtId="49" fontId="41" fillId="0" borderId="0" xfId="0" applyNumberFormat="1" applyFont="1" applyAlignment="1">
      <alignment vertical="top"/>
    </xf>
    <xf numFmtId="0" fontId="2" fillId="0" borderId="0" xfId="0" applyNumberFormat="1" applyFont="1" applyBorder="1" applyAlignment="1">
      <alignment vertical="top"/>
    </xf>
    <xf numFmtId="49" fontId="2" fillId="0" borderId="0" xfId="0" applyNumberFormat="1" applyFont="1" applyBorder="1" applyAlignment="1">
      <alignment vertical="top"/>
    </xf>
    <xf numFmtId="41" fontId="9" fillId="0" borderId="0" xfId="0" applyNumberFormat="1" applyFont="1" applyAlignment="1">
      <alignment vertical="top"/>
    </xf>
    <xf numFmtId="0" fontId="3" fillId="0" borderId="0" xfId="0" quotePrefix="1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top"/>
    </xf>
    <xf numFmtId="175" fontId="3" fillId="0" borderId="0" xfId="11" applyNumberFormat="1" applyFont="1" applyFill="1" applyBorder="1" applyAlignment="1">
      <alignment vertical="top"/>
    </xf>
    <xf numFmtId="0" fontId="2" fillId="0" borderId="13" xfId="0" applyFont="1" applyBorder="1" applyAlignment="1">
      <alignment vertical="top" wrapText="1"/>
    </xf>
    <xf numFmtId="49" fontId="5" fillId="0" borderId="9" xfId="0" applyNumberFormat="1" applyFont="1" applyBorder="1" applyAlignment="1">
      <alignment vertical="top"/>
    </xf>
    <xf numFmtId="49" fontId="43" fillId="0" borderId="0" xfId="0" applyNumberFormat="1" applyFont="1" applyAlignment="1">
      <alignment vertical="top"/>
    </xf>
    <xf numFmtId="0" fontId="42" fillId="0" borderId="13" xfId="0" applyFont="1" applyBorder="1" applyAlignment="1">
      <alignment vertical="top" wrapText="1"/>
    </xf>
    <xf numFmtId="49" fontId="3" fillId="0" borderId="2" xfId="0" applyNumberFormat="1" applyFont="1" applyBorder="1" applyAlignment="1">
      <alignment horizontal="center" vertical="center"/>
    </xf>
    <xf numFmtId="43" fontId="10" fillId="0" borderId="0" xfId="0" applyNumberFormat="1" applyFont="1" applyAlignment="1">
      <alignment vertical="top"/>
    </xf>
    <xf numFmtId="0" fontId="5" fillId="0" borderId="0" xfId="0" applyFont="1" applyAlignment="1"/>
    <xf numFmtId="43" fontId="3" fillId="0" borderId="0" xfId="11" applyNumberFormat="1" applyFont="1" applyFill="1" applyBorder="1" applyAlignment="1">
      <alignment vertical="top"/>
    </xf>
    <xf numFmtId="0" fontId="5" fillId="0" borderId="0" xfId="0" applyFont="1" applyAlignment="1"/>
    <xf numFmtId="0" fontId="5" fillId="0" borderId="0" xfId="0" applyFont="1" applyAlignment="1"/>
    <xf numFmtId="49" fontId="3" fillId="5" borderId="13" xfId="0" applyNumberFormat="1" applyFont="1" applyFill="1" applyBorder="1" applyAlignment="1"/>
    <xf numFmtId="49" fontId="3" fillId="5" borderId="13" xfId="0" applyNumberFormat="1" applyFont="1" applyFill="1" applyBorder="1" applyAlignment="1">
      <alignment horizontal="center"/>
    </xf>
    <xf numFmtId="41" fontId="3" fillId="5" borderId="13" xfId="0" applyNumberFormat="1" applyFont="1" applyFill="1" applyBorder="1" applyAlignment="1"/>
    <xf numFmtId="0" fontId="5" fillId="5" borderId="0" xfId="0" applyFont="1" applyFill="1" applyAlignment="1"/>
    <xf numFmtId="0" fontId="2" fillId="0" borderId="14" xfId="0" quotePrefix="1" applyFont="1" applyBorder="1" applyAlignment="1">
      <alignment vertical="top"/>
    </xf>
    <xf numFmtId="0" fontId="2" fillId="0" borderId="14" xfId="0" applyFont="1" applyBorder="1" applyAlignment="1">
      <alignment horizontal="center" vertical="top"/>
    </xf>
    <xf numFmtId="175" fontId="2" fillId="0" borderId="14" xfId="11" applyNumberFormat="1" applyFont="1" applyFill="1" applyBorder="1" applyAlignment="1">
      <alignment vertical="top"/>
    </xf>
    <xf numFmtId="0" fontId="2" fillId="0" borderId="20" xfId="0" applyFont="1" applyBorder="1" applyAlignment="1">
      <alignment horizontal="center" vertical="top"/>
    </xf>
    <xf numFmtId="0" fontId="2" fillId="0" borderId="21" xfId="0" applyFont="1" applyBorder="1" applyAlignment="1">
      <alignment horizontal="center" vertical="top"/>
    </xf>
    <xf numFmtId="0" fontId="2" fillId="0" borderId="20" xfId="0" applyFont="1" applyBorder="1" applyAlignment="1">
      <alignment vertical="top"/>
    </xf>
    <xf numFmtId="0" fontId="2" fillId="0" borderId="21" xfId="0" applyFont="1" applyBorder="1" applyAlignment="1">
      <alignment vertical="top"/>
    </xf>
    <xf numFmtId="0" fontId="2" fillId="0" borderId="20" xfId="0" quotePrefix="1" applyFont="1" applyBorder="1" applyAlignment="1">
      <alignment vertical="top"/>
    </xf>
    <xf numFmtId="49" fontId="2" fillId="0" borderId="13" xfId="0" quotePrefix="1" applyNumberFormat="1" applyFont="1" applyBorder="1" applyAlignment="1">
      <alignment horizontal="center" vertical="top"/>
    </xf>
    <xf numFmtId="0" fontId="5" fillId="0" borderId="0" xfId="0" applyFont="1" applyAlignment="1"/>
    <xf numFmtId="176" fontId="9" fillId="0" borderId="0" xfId="0" applyNumberFormat="1" applyFont="1" applyAlignment="1">
      <alignment vertical="top"/>
    </xf>
    <xf numFmtId="41" fontId="3" fillId="0" borderId="13" xfId="11" applyNumberFormat="1" applyFont="1" applyFill="1" applyBorder="1" applyAlignment="1">
      <alignment vertical="center"/>
    </xf>
    <xf numFmtId="165" fontId="9" fillId="0" borderId="0" xfId="11" applyFont="1" applyAlignment="1">
      <alignment vertical="top"/>
    </xf>
    <xf numFmtId="49" fontId="5" fillId="0" borderId="0" xfId="0" applyNumberFormat="1" applyFont="1" applyAlignment="1">
      <alignment horizontal="right"/>
    </xf>
    <xf numFmtId="49" fontId="6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/>
    </xf>
    <xf numFmtId="49" fontId="3" fillId="0" borderId="2" xfId="0" applyNumberFormat="1" applyFont="1" applyBorder="1" applyAlignment="1">
      <alignment vertical="center" wrapText="1"/>
    </xf>
    <xf numFmtId="166" fontId="10" fillId="0" borderId="0" xfId="11" applyNumberFormat="1" applyFont="1" applyAlignment="1">
      <alignment vertical="top"/>
    </xf>
    <xf numFmtId="166" fontId="11" fillId="0" borderId="0" xfId="11" applyNumberFormat="1" applyFont="1" applyAlignment="1">
      <alignment vertical="top"/>
    </xf>
    <xf numFmtId="49" fontId="4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right" vertical="center" wrapText="1"/>
    </xf>
    <xf numFmtId="49" fontId="5" fillId="0" borderId="0" xfId="0" applyNumberFormat="1" applyFont="1" applyAlignment="1">
      <alignment horizontal="center" vertical="center"/>
    </xf>
    <xf numFmtId="175" fontId="3" fillId="0" borderId="13" xfId="0" applyNumberFormat="1" applyFont="1" applyBorder="1" applyAlignment="1">
      <alignment vertical="top"/>
    </xf>
    <xf numFmtId="49" fontId="2" fillId="0" borderId="0" xfId="0" applyNumberFormat="1" applyFont="1" applyAlignment="1">
      <alignment horizontal="right"/>
    </xf>
    <xf numFmtId="49" fontId="39" fillId="0" borderId="0" xfId="0" applyNumberFormat="1" applyFont="1" applyAlignment="1">
      <alignment horizontal="right" vertical="top"/>
    </xf>
    <xf numFmtId="49" fontId="3" fillId="0" borderId="15" xfId="0" applyNumberFormat="1" applyFont="1" applyBorder="1" applyAlignment="1">
      <alignment horizontal="center" vertical="top"/>
    </xf>
    <xf numFmtId="49" fontId="6" fillId="0" borderId="0" xfId="0" applyNumberFormat="1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/>
    <xf numFmtId="49" fontId="3" fillId="0" borderId="0" xfId="0" applyNumberFormat="1" applyFont="1" applyAlignment="1">
      <alignment horizontal="center" vertical="top"/>
    </xf>
    <xf numFmtId="49" fontId="6" fillId="0" borderId="0" xfId="0" applyNumberFormat="1" applyFont="1" applyBorder="1" applyAlignment="1">
      <alignment horizontal="center" vertical="top"/>
    </xf>
    <xf numFmtId="49" fontId="6" fillId="0" borderId="9" xfId="0" applyNumberFormat="1" applyFont="1" applyBorder="1" applyAlignment="1">
      <alignment horizontal="center" vertical="top"/>
    </xf>
    <xf numFmtId="49" fontId="10" fillId="0" borderId="0" xfId="0" applyNumberFormat="1" applyFont="1" applyAlignment="1">
      <alignment horizontal="right" vertical="top"/>
    </xf>
    <xf numFmtId="49" fontId="43" fillId="0" borderId="0" xfId="0" applyNumberFormat="1" applyFont="1" applyAlignment="1">
      <alignment horizontal="right" vertical="top"/>
    </xf>
    <xf numFmtId="49" fontId="10" fillId="0" borderId="18" xfId="0" applyNumberFormat="1" applyFont="1" applyBorder="1" applyAlignment="1">
      <alignment horizontal="center" vertical="center"/>
    </xf>
    <xf numFmtId="49" fontId="10" fillId="0" borderId="19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49" fontId="3" fillId="0" borderId="0" xfId="0" applyNumberFormat="1" applyFont="1" applyBorder="1" applyAlignment="1">
      <alignment horizontal="left" vertical="top"/>
    </xf>
    <xf numFmtId="49" fontId="3" fillId="0" borderId="16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49" fontId="6" fillId="0" borderId="0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49" fontId="3" fillId="0" borderId="0" xfId="0" applyNumberFormat="1" applyFont="1" applyAlignment="1">
      <alignment horizontal="right" vertical="top"/>
    </xf>
    <xf numFmtId="49" fontId="2" fillId="0" borderId="0" xfId="0" applyNumberFormat="1" applyFont="1" applyAlignment="1">
      <alignment horizontal="right" vertical="top"/>
    </xf>
    <xf numFmtId="0" fontId="2" fillId="0" borderId="0" xfId="0" applyNumberFormat="1" applyFont="1" applyAlignment="1">
      <alignment horizontal="right" vertical="top"/>
    </xf>
    <xf numFmtId="0" fontId="10" fillId="0" borderId="1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top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 wrapText="1"/>
    </xf>
    <xf numFmtId="49" fontId="10" fillId="0" borderId="14" xfId="0" applyNumberFormat="1" applyFont="1" applyBorder="1" applyAlignment="1">
      <alignment horizontal="center" vertical="center" wrapText="1"/>
    </xf>
    <xf numFmtId="0" fontId="34" fillId="0" borderId="0" xfId="0" applyFont="1" applyAlignment="1">
      <alignment horizontal="center"/>
    </xf>
  </cellXfs>
  <cellStyles count="49">
    <cellStyle name="??" xfId="1"/>
    <cellStyle name="?? [0.00]_PRODUCT DETAIL Q1" xfId="2"/>
    <cellStyle name="?? [0]_1202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BKCTGS" xfId="9"/>
    <cellStyle name="category" xfId="10"/>
    <cellStyle name="Comma" xfId="11" builtinId="3"/>
    <cellStyle name="Comma 2" xfId="12"/>
    <cellStyle name="Comma0" xfId="13"/>
    <cellStyle name="CTGS" xfId="14"/>
    <cellStyle name="Currency0" xfId="15"/>
    <cellStyle name="Date" xfId="16"/>
    <cellStyle name="Fixed" xfId="17"/>
    <cellStyle name="Grey" xfId="18"/>
    <cellStyle name="HEADER" xfId="19"/>
    <cellStyle name="Header1" xfId="20"/>
    <cellStyle name="Header2" xfId="21"/>
    <cellStyle name="Heading 1" xfId="22" builtinId="16" customBuiltin="1"/>
    <cellStyle name="Heading 2" xfId="23" builtinId="17" customBuiltin="1"/>
    <cellStyle name="Input [yellow]" xfId="24"/>
    <cellStyle name="Model" xfId="25"/>
    <cellStyle name="Normal" xfId="0" builtinId="0"/>
    <cellStyle name="Normal - Style1" xfId="26"/>
    <cellStyle name="Normal 2" xfId="27"/>
    <cellStyle name="Percent [2]" xfId="28"/>
    <cellStyle name="subhead" xfId="29"/>
    <cellStyle name="thvt" xfId="30"/>
    <cellStyle name="Total" xfId="31" builtinId="25" customBuiltin="1"/>
    <cellStyle name="Tua de so" xfId="32"/>
    <cellStyle name="똿뗦먛귟 [0.00]_PRODUCT DETAIL Q1" xfId="33"/>
    <cellStyle name="똿뗦먛귟_PRODUCT DETAIL Q1" xfId="34"/>
    <cellStyle name="믅됞 [0.00]_PRODUCT DETAIL Q1" xfId="35"/>
    <cellStyle name="믅됞_PRODUCT DETAIL Q1" xfId="36"/>
    <cellStyle name="백분율_95" xfId="37"/>
    <cellStyle name="뷭?_BOOKSHIP" xfId="38"/>
    <cellStyle name="콤마 [0]_1202" xfId="39"/>
    <cellStyle name="콤마_1202" xfId="40"/>
    <cellStyle name="통화 [0]_1202" xfId="41"/>
    <cellStyle name="통화_1202" xfId="42"/>
    <cellStyle name="표준_(정보부문)월별인원계획" xfId="43"/>
    <cellStyle name="一般_Book1" xfId="44"/>
    <cellStyle name="千分位[0]_Book1" xfId="45"/>
    <cellStyle name="千分位_Book1" xfId="46"/>
    <cellStyle name="貨幣 [0]_Book1" xfId="47"/>
    <cellStyle name="貨幣_Book1" xfId="4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43</xdr:row>
      <xdr:rowOff>9525</xdr:rowOff>
    </xdr:from>
    <xdr:to>
      <xdr:col>4</xdr:col>
      <xdr:colOff>781050</xdr:colOff>
      <xdr:row>43</xdr:row>
      <xdr:rowOff>11113</xdr:rowOff>
    </xdr:to>
    <xdr:cxnSp macro="">
      <xdr:nvCxnSpPr>
        <xdr:cNvPr id="3" name="Straight Connector 2"/>
        <xdr:cNvCxnSpPr/>
      </xdr:nvCxnSpPr>
      <xdr:spPr>
        <a:xfrm>
          <a:off x="3952875" y="8486775"/>
          <a:ext cx="120967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D\My%20Documents\Kiemtoan%20rev\QD48%20AHD%20modify%20tes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eToan/CONG%20NO%20331/Gia%20thanh/UBCK/NAM%202014/Cong%20ty%20me/BCTC-Cty%20me-2015HO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C%20TC%208%20thang%20nam%20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cac%20but%20toan%20dieu%20chinh%209%20thang%20%20nam%20201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oe-An%20phat/sep/APH-BCTC-Chuan%20E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yb/BCTC%20quy%201-Yb-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TinDN"/>
      <sheetName val="DMTK"/>
      <sheetName val="data"/>
      <sheetName val="BCDPS"/>
      <sheetName val="BCDTK"/>
      <sheetName val="CDKT"/>
      <sheetName val="CF"/>
      <sheetName val="LCTT"/>
      <sheetName val="LCTT2"/>
      <sheetName val="CFlow"/>
      <sheetName val="QTTNDN"/>
      <sheetName val="TMBCTC"/>
      <sheetName val="KQKD"/>
      <sheetName val="PhieuTTKD"/>
      <sheetName val="LKNopThue"/>
      <sheetName val="THNVNNS"/>
      <sheetName val="TToanThue"/>
      <sheetName val="SDHD"/>
      <sheetName val="ChuyenLo"/>
      <sheetName val="NXT"/>
      <sheetName val="QTNXT"/>
      <sheetName val="Luong"/>
      <sheetName val="Source"/>
    </sheetNames>
    <sheetDataSet>
      <sheetData sheetId="0" refreshError="1"/>
      <sheetData sheetId="1">
        <row r="6">
          <cell r="A6" t="str">
            <v>111</v>
          </cell>
          <cell r="C6" t="str">
            <v xml:space="preserve">Tiền mặt </v>
          </cell>
        </row>
        <row r="7">
          <cell r="A7">
            <v>111</v>
          </cell>
          <cell r="B7" t="str">
            <v>1111</v>
          </cell>
          <cell r="C7" t="str">
            <v>Tiền mặt (VND)</v>
          </cell>
        </row>
        <row r="8">
          <cell r="A8" t="str">
            <v>111</v>
          </cell>
          <cell r="B8" t="str">
            <v>1112</v>
          </cell>
          <cell r="C8" t="str">
            <v>Ngoại tệ các loại</v>
          </cell>
        </row>
        <row r="9">
          <cell r="A9" t="str">
            <v>111</v>
          </cell>
          <cell r="B9" t="str">
            <v>1113</v>
          </cell>
          <cell r="C9" t="str">
            <v>Vàng bạc, kim khí, đá quý</v>
          </cell>
        </row>
        <row r="10">
          <cell r="A10" t="str">
            <v>112</v>
          </cell>
          <cell r="C10" t="str">
            <v>Tiền gửi NH</v>
          </cell>
        </row>
        <row r="11">
          <cell r="A11" t="str">
            <v>112</v>
          </cell>
          <cell r="B11" t="str">
            <v>1121</v>
          </cell>
          <cell r="C11" t="str">
            <v>Tiền gửi NH (VND)</v>
          </cell>
        </row>
        <row r="12">
          <cell r="A12" t="str">
            <v>112</v>
          </cell>
          <cell r="B12" t="str">
            <v>1122</v>
          </cell>
          <cell r="C12" t="str">
            <v>Ngoại tệ các loại</v>
          </cell>
        </row>
        <row r="13">
          <cell r="A13" t="str">
            <v>112</v>
          </cell>
          <cell r="B13" t="str">
            <v>1123</v>
          </cell>
          <cell r="C13" t="str">
            <v>Vàng bạc, kim khí, đá quý</v>
          </cell>
        </row>
        <row r="14">
          <cell r="A14">
            <v>121</v>
          </cell>
          <cell r="C14" t="str">
            <v>Đầu tư tài chính ngắn hạn</v>
          </cell>
        </row>
        <row r="15">
          <cell r="A15" t="str">
            <v>131</v>
          </cell>
          <cell r="C15" t="str">
            <v>Phải thu của KH</v>
          </cell>
        </row>
        <row r="16">
          <cell r="A16" t="str">
            <v>131</v>
          </cell>
          <cell r="B16" t="str">
            <v>1311</v>
          </cell>
          <cell r="C16" t="str">
            <v>Phải thu của KH</v>
          </cell>
        </row>
        <row r="17">
          <cell r="A17" t="str">
            <v>131</v>
          </cell>
          <cell r="B17" t="str">
            <v>1312</v>
          </cell>
          <cell r="C17" t="str">
            <v>KH ứng trước</v>
          </cell>
        </row>
        <row r="18">
          <cell r="A18" t="str">
            <v>133</v>
          </cell>
          <cell r="C18" t="str">
            <v>Thuế GTGT được khấu trừ</v>
          </cell>
        </row>
        <row r="19">
          <cell r="A19" t="str">
            <v>133</v>
          </cell>
          <cell r="B19" t="str">
            <v>1331</v>
          </cell>
          <cell r="C19" t="str">
            <v>Thuế GTGT của HH DV được khấu trừ</v>
          </cell>
        </row>
        <row r="20">
          <cell r="A20" t="str">
            <v>133</v>
          </cell>
          <cell r="B20" t="str">
            <v>1332</v>
          </cell>
          <cell r="C20" t="str">
            <v>Thuế GTGT của TSCĐ được khấu trừ</v>
          </cell>
        </row>
        <row r="21">
          <cell r="A21" t="str">
            <v>138</v>
          </cell>
          <cell r="C21" t="str">
            <v>Phải thu khác</v>
          </cell>
        </row>
        <row r="22">
          <cell r="A22" t="str">
            <v>138</v>
          </cell>
          <cell r="B22" t="str">
            <v>1381</v>
          </cell>
          <cell r="C22" t="str">
            <v>Tài sản thiếu chờ xử lý</v>
          </cell>
        </row>
        <row r="23">
          <cell r="A23" t="str">
            <v>138</v>
          </cell>
          <cell r="B23" t="str">
            <v>1388</v>
          </cell>
          <cell r="C23" t="str">
            <v>Phải thu khác</v>
          </cell>
        </row>
        <row r="24">
          <cell r="A24" t="str">
            <v>141</v>
          </cell>
          <cell r="C24" t="str">
            <v>Tạm ứng</v>
          </cell>
        </row>
        <row r="25">
          <cell r="A25" t="str">
            <v>142</v>
          </cell>
          <cell r="C25" t="str">
            <v>CP trả trước ngắn hạn</v>
          </cell>
        </row>
        <row r="26">
          <cell r="A26" t="str">
            <v>142</v>
          </cell>
          <cell r="B26" t="str">
            <v>1421</v>
          </cell>
          <cell r="C26" t="str">
            <v>Chi phí trả trước</v>
          </cell>
        </row>
        <row r="27">
          <cell r="A27" t="str">
            <v>142</v>
          </cell>
          <cell r="B27" t="str">
            <v>1422</v>
          </cell>
          <cell r="C27" t="str">
            <v>Chi phí chờ kết chuyển</v>
          </cell>
        </row>
        <row r="28">
          <cell r="A28" t="str">
            <v>152</v>
          </cell>
          <cell r="C28" t="str">
            <v>Nguyên vật liệu</v>
          </cell>
        </row>
        <row r="29">
          <cell r="A29" t="str">
            <v>153</v>
          </cell>
          <cell r="C29" t="str">
            <v>Công cụ, dụng cụ</v>
          </cell>
        </row>
        <row r="30">
          <cell r="A30" t="str">
            <v>154</v>
          </cell>
          <cell r="C30" t="str">
            <v>Chi phí sản xuất kinh doanh dở dang</v>
          </cell>
        </row>
        <row r="31">
          <cell r="A31" t="str">
            <v>154</v>
          </cell>
          <cell r="B31" t="str">
            <v>1541</v>
          </cell>
          <cell r="C31" t="str">
            <v>Chi phí nguyên liệu, vật liệu trực tiếp</v>
          </cell>
        </row>
        <row r="32">
          <cell r="A32" t="str">
            <v>154</v>
          </cell>
          <cell r="B32" t="str">
            <v>1542</v>
          </cell>
          <cell r="C32" t="str">
            <v>Chi phí nhân công trực tiếp</v>
          </cell>
        </row>
        <row r="33">
          <cell r="A33" t="str">
            <v>154</v>
          </cell>
          <cell r="B33" t="str">
            <v>1547</v>
          </cell>
          <cell r="C33" t="str">
            <v>Chi phí sản xuất chung</v>
          </cell>
        </row>
        <row r="34">
          <cell r="A34" t="str">
            <v>154</v>
          </cell>
          <cell r="B34" t="str">
            <v>15471</v>
          </cell>
          <cell r="C34" t="str">
            <v>Chi phí nhân viên phân xưởng</v>
          </cell>
        </row>
        <row r="35">
          <cell r="A35" t="str">
            <v>154</v>
          </cell>
          <cell r="B35" t="str">
            <v>15472</v>
          </cell>
          <cell r="C35" t="str">
            <v>Chi phí vật liệu</v>
          </cell>
        </row>
        <row r="36">
          <cell r="A36" t="str">
            <v>154</v>
          </cell>
          <cell r="B36" t="str">
            <v>15473</v>
          </cell>
          <cell r="C36" t="str">
            <v>Chi phí dụng cụ sản xuất</v>
          </cell>
        </row>
        <row r="37">
          <cell r="A37" t="str">
            <v>154</v>
          </cell>
          <cell r="B37" t="str">
            <v>15474</v>
          </cell>
          <cell r="C37" t="str">
            <v>Chi phí KHTSCĐ</v>
          </cell>
        </row>
        <row r="38">
          <cell r="A38" t="str">
            <v>154</v>
          </cell>
          <cell r="B38" t="str">
            <v>15477</v>
          </cell>
          <cell r="C38" t="str">
            <v>Chi phí dịch vụ mua ngoài</v>
          </cell>
        </row>
        <row r="39">
          <cell r="A39" t="str">
            <v>154</v>
          </cell>
          <cell r="B39" t="str">
            <v>15478</v>
          </cell>
          <cell r="C39" t="str">
            <v>Chi phí bằng tiền khác</v>
          </cell>
        </row>
        <row r="40">
          <cell r="A40" t="str">
            <v>155</v>
          </cell>
          <cell r="C40" t="str">
            <v>Thành phẩm</v>
          </cell>
        </row>
        <row r="41">
          <cell r="A41" t="str">
            <v>156</v>
          </cell>
          <cell r="C41" t="str">
            <v>Hàng hoá</v>
          </cell>
        </row>
        <row r="42">
          <cell r="A42" t="str">
            <v>156</v>
          </cell>
          <cell r="B42" t="str">
            <v>1561</v>
          </cell>
          <cell r="C42" t="str">
            <v>Giá mua HH</v>
          </cell>
        </row>
        <row r="43">
          <cell r="A43" t="str">
            <v>156</v>
          </cell>
          <cell r="B43" t="str">
            <v>1562</v>
          </cell>
          <cell r="C43" t="str">
            <v>CP thu mua HH</v>
          </cell>
        </row>
        <row r="44">
          <cell r="A44" t="str">
            <v>156</v>
          </cell>
          <cell r="B44" t="str">
            <v>1567</v>
          </cell>
          <cell r="C44" t="str">
            <v>Hàng hoá bất động sản</v>
          </cell>
        </row>
        <row r="45">
          <cell r="A45" t="str">
            <v>157</v>
          </cell>
          <cell r="C45" t="str">
            <v>Hàng gởi đi bán</v>
          </cell>
        </row>
        <row r="46">
          <cell r="A46" t="str">
            <v>159</v>
          </cell>
          <cell r="C46" t="str">
            <v>Dự phòng giảm giá hàng tồn kho</v>
          </cell>
        </row>
        <row r="47">
          <cell r="A47" t="str">
            <v>159</v>
          </cell>
          <cell r="B47" t="str">
            <v>1591</v>
          </cell>
          <cell r="C47" t="str">
            <v>Dự phòng giảm giá đầu tư tài chính ngắn hạn</v>
          </cell>
        </row>
        <row r="48">
          <cell r="A48" t="str">
            <v>159</v>
          </cell>
          <cell r="B48" t="str">
            <v>1592</v>
          </cell>
          <cell r="C48" t="str">
            <v>Dự phòng phải thu khó đòi</v>
          </cell>
        </row>
        <row r="49">
          <cell r="A49" t="str">
            <v>159</v>
          </cell>
          <cell r="B49" t="str">
            <v>1593</v>
          </cell>
          <cell r="C49" t="str">
            <v>Dự phòng giảm giá hàng tồn kho</v>
          </cell>
        </row>
        <row r="50">
          <cell r="A50" t="str">
            <v>211</v>
          </cell>
          <cell r="C50" t="str">
            <v>Tài sản cố định</v>
          </cell>
        </row>
        <row r="51">
          <cell r="A51" t="str">
            <v>211</v>
          </cell>
          <cell r="B51" t="str">
            <v>2111</v>
          </cell>
          <cell r="C51" t="str">
            <v>Tài sản cố định hữu hình</v>
          </cell>
        </row>
        <row r="52">
          <cell r="A52" t="str">
            <v>211</v>
          </cell>
          <cell r="B52" t="str">
            <v>21112</v>
          </cell>
          <cell r="C52" t="str">
            <v>Nhà cửa, vật kiến trúc</v>
          </cell>
        </row>
        <row r="53">
          <cell r="A53" t="str">
            <v>211</v>
          </cell>
          <cell r="B53" t="str">
            <v>21113</v>
          </cell>
          <cell r="C53" t="str">
            <v>Máy móc, thiết bị</v>
          </cell>
        </row>
        <row r="54">
          <cell r="A54" t="str">
            <v>211</v>
          </cell>
          <cell r="B54" t="str">
            <v>21114</v>
          </cell>
          <cell r="C54" t="str">
            <v>Phương tiện vận tải, truyền dẫn</v>
          </cell>
        </row>
        <row r="55">
          <cell r="A55" t="str">
            <v>211</v>
          </cell>
          <cell r="B55" t="str">
            <v>21115</v>
          </cell>
          <cell r="C55" t="str">
            <v>Thiết bị, dụng cụ quản lý</v>
          </cell>
        </row>
        <row r="56">
          <cell r="A56" t="str">
            <v>211</v>
          </cell>
          <cell r="B56" t="str">
            <v>21116</v>
          </cell>
          <cell r="C56" t="str">
            <v>Cây lâu năm, súc vật làm việc</v>
          </cell>
        </row>
        <row r="57">
          <cell r="A57" t="str">
            <v>211</v>
          </cell>
          <cell r="B57" t="str">
            <v>21118</v>
          </cell>
          <cell r="C57" t="str">
            <v>TSCĐ khác</v>
          </cell>
        </row>
        <row r="58">
          <cell r="A58" t="str">
            <v>211</v>
          </cell>
          <cell r="B58" t="str">
            <v>2112</v>
          </cell>
          <cell r="C58" t="str">
            <v>TSCĐ thuê tài chính</v>
          </cell>
        </row>
        <row r="59">
          <cell r="A59" t="str">
            <v>211</v>
          </cell>
          <cell r="B59" t="str">
            <v>2113</v>
          </cell>
          <cell r="C59" t="str">
            <v>TSCĐ Vô hình</v>
          </cell>
        </row>
        <row r="60">
          <cell r="A60" t="str">
            <v>211</v>
          </cell>
          <cell r="B60" t="str">
            <v>21131</v>
          </cell>
          <cell r="C60" t="str">
            <v>Quyền sử dụng đất</v>
          </cell>
        </row>
        <row r="61">
          <cell r="A61" t="str">
            <v>211</v>
          </cell>
          <cell r="B61" t="str">
            <v>21132</v>
          </cell>
          <cell r="C61" t="str">
            <v>Quyền phát hành</v>
          </cell>
        </row>
        <row r="62">
          <cell r="A62" t="str">
            <v>211</v>
          </cell>
          <cell r="B62" t="str">
            <v>21133</v>
          </cell>
          <cell r="C62" t="str">
            <v>Bản quyền, bằng sáng chế</v>
          </cell>
        </row>
        <row r="63">
          <cell r="A63" t="str">
            <v>211</v>
          </cell>
          <cell r="B63" t="str">
            <v>21134</v>
          </cell>
          <cell r="C63" t="str">
            <v>Nhãn hiệu hàng hoá</v>
          </cell>
        </row>
        <row r="64">
          <cell r="A64" t="str">
            <v>211</v>
          </cell>
          <cell r="B64" t="str">
            <v>21135</v>
          </cell>
          <cell r="C64" t="str">
            <v>Phần mềm máy vi tính</v>
          </cell>
        </row>
        <row r="65">
          <cell r="A65" t="str">
            <v>211</v>
          </cell>
          <cell r="B65" t="str">
            <v>21136</v>
          </cell>
          <cell r="C65" t="str">
            <v>Giấy phép và giấy phép nhượng quyền</v>
          </cell>
        </row>
        <row r="66">
          <cell r="A66" t="str">
            <v>211</v>
          </cell>
          <cell r="B66" t="str">
            <v>21138</v>
          </cell>
          <cell r="C66" t="str">
            <v>TSCĐ Vô hình khác</v>
          </cell>
        </row>
        <row r="67">
          <cell r="A67" t="str">
            <v>217</v>
          </cell>
          <cell r="C67" t="str">
            <v>Bất động sản đầu tư</v>
          </cell>
        </row>
        <row r="68">
          <cell r="A68" t="str">
            <v>214</v>
          </cell>
          <cell r="C68" t="str">
            <v>Hao mòn TSCĐ</v>
          </cell>
        </row>
        <row r="69">
          <cell r="A69" t="str">
            <v>214</v>
          </cell>
          <cell r="B69" t="str">
            <v>2141</v>
          </cell>
          <cell r="C69" t="str">
            <v>Hao mòn TSCĐ hữu hình</v>
          </cell>
        </row>
        <row r="70">
          <cell r="A70" t="str">
            <v>214</v>
          </cell>
          <cell r="B70" t="str">
            <v>2142</v>
          </cell>
          <cell r="C70" t="str">
            <v>Hao mòn TSCĐ đi thuê</v>
          </cell>
        </row>
        <row r="71">
          <cell r="A71" t="str">
            <v>214</v>
          </cell>
          <cell r="B71" t="str">
            <v>2143</v>
          </cell>
          <cell r="C71" t="str">
            <v>Hao mòn TSCĐ vô hình</v>
          </cell>
        </row>
        <row r="72">
          <cell r="A72" t="str">
            <v>214</v>
          </cell>
          <cell r="B72" t="str">
            <v>2147</v>
          </cell>
          <cell r="C72" t="str">
            <v>Hao mòn TSCĐ đầu tư</v>
          </cell>
        </row>
        <row r="73">
          <cell r="A73" t="str">
            <v>221</v>
          </cell>
          <cell r="C73" t="str">
            <v>Đầu tư tài chính dài hạn</v>
          </cell>
        </row>
        <row r="74">
          <cell r="A74" t="str">
            <v>221</v>
          </cell>
          <cell r="B74" t="str">
            <v>2212</v>
          </cell>
          <cell r="C74" t="str">
            <v>Vốn góp liên doanh</v>
          </cell>
        </row>
        <row r="75">
          <cell r="A75" t="str">
            <v>221</v>
          </cell>
          <cell r="B75" t="str">
            <v>2213</v>
          </cell>
          <cell r="C75" t="str">
            <v>Đầu tư vào công ty liên kết</v>
          </cell>
        </row>
        <row r="76">
          <cell r="A76" t="str">
            <v>221</v>
          </cell>
          <cell r="B76" t="str">
            <v>2218</v>
          </cell>
          <cell r="C76" t="str">
            <v>Đầu tư tài chính dài hạn khác</v>
          </cell>
        </row>
        <row r="77">
          <cell r="A77" t="str">
            <v>229</v>
          </cell>
          <cell r="C77" t="str">
            <v>Dự phòng giảm giá đầu tư dài hạn</v>
          </cell>
        </row>
        <row r="78">
          <cell r="A78" t="str">
            <v>241</v>
          </cell>
          <cell r="C78" t="str">
            <v>Xây dựng cơ bản dở dang</v>
          </cell>
        </row>
        <row r="79">
          <cell r="A79" t="str">
            <v>241</v>
          </cell>
          <cell r="B79" t="str">
            <v>2411</v>
          </cell>
          <cell r="C79" t="str">
            <v>Mua sắm TSCĐ</v>
          </cell>
        </row>
        <row r="80">
          <cell r="A80" t="str">
            <v>241</v>
          </cell>
          <cell r="B80" t="str">
            <v>2412</v>
          </cell>
          <cell r="C80" t="str">
            <v>Xây dựng cơ bản</v>
          </cell>
        </row>
        <row r="81">
          <cell r="A81" t="str">
            <v>241</v>
          </cell>
          <cell r="B81" t="str">
            <v>2413</v>
          </cell>
          <cell r="C81" t="str">
            <v>SC lớn TSCĐ</v>
          </cell>
        </row>
        <row r="82">
          <cell r="A82" t="str">
            <v>242</v>
          </cell>
          <cell r="C82" t="str">
            <v>CP trả trước dài hạn</v>
          </cell>
        </row>
        <row r="83">
          <cell r="A83" t="str">
            <v>244</v>
          </cell>
          <cell r="C83" t="str">
            <v>Ký cược, ký quỹ dài hạn</v>
          </cell>
        </row>
        <row r="84">
          <cell r="A84" t="str">
            <v>311</v>
          </cell>
          <cell r="C84" t="str">
            <v>Vay ngắn hạn</v>
          </cell>
        </row>
        <row r="85">
          <cell r="A85" t="str">
            <v>315</v>
          </cell>
          <cell r="C85" t="str">
            <v>Nợ dài hạn đến hạn trả</v>
          </cell>
        </row>
        <row r="86">
          <cell r="A86" t="str">
            <v>331</v>
          </cell>
          <cell r="C86" t="str">
            <v>Phải trả cho người bán</v>
          </cell>
        </row>
        <row r="87">
          <cell r="A87" t="str">
            <v>331</v>
          </cell>
          <cell r="B87" t="str">
            <v>3311</v>
          </cell>
          <cell r="C87" t="str">
            <v>Phải trả cho người bán</v>
          </cell>
        </row>
        <row r="88">
          <cell r="A88" t="str">
            <v>331</v>
          </cell>
          <cell r="B88" t="str">
            <v>3312</v>
          </cell>
          <cell r="C88" t="str">
            <v>Trả trước cho người bán</v>
          </cell>
        </row>
        <row r="89">
          <cell r="A89" t="str">
            <v>333</v>
          </cell>
          <cell r="C89" t="str">
            <v>Thuế &amp; các khoản phải nộp NN</v>
          </cell>
        </row>
        <row r="90">
          <cell r="A90" t="str">
            <v>333</v>
          </cell>
          <cell r="B90" t="str">
            <v>3331</v>
          </cell>
          <cell r="C90" t="str">
            <v>Thuế GTGT phải nộp</v>
          </cell>
        </row>
        <row r="91">
          <cell r="A91" t="str">
            <v>333</v>
          </cell>
          <cell r="B91" t="str">
            <v>33311</v>
          </cell>
          <cell r="C91" t="str">
            <v>Thuế GTGT đầu ra</v>
          </cell>
        </row>
        <row r="92">
          <cell r="A92" t="str">
            <v>333</v>
          </cell>
          <cell r="B92" t="str">
            <v>33312</v>
          </cell>
          <cell r="C92" t="str">
            <v>Thuê GTGT hàng Nhập khẩu</v>
          </cell>
        </row>
        <row r="93">
          <cell r="A93" t="str">
            <v>333</v>
          </cell>
          <cell r="B93" t="str">
            <v>3332</v>
          </cell>
          <cell r="C93" t="str">
            <v>Thuêế tiêu thụ đặc biệt</v>
          </cell>
        </row>
        <row r="94">
          <cell r="A94" t="str">
            <v>333</v>
          </cell>
          <cell r="B94" t="str">
            <v>3333</v>
          </cell>
          <cell r="C94" t="str">
            <v>Thuế Xuất Nhập khẩu</v>
          </cell>
        </row>
        <row r="95">
          <cell r="A95" t="str">
            <v>333</v>
          </cell>
          <cell r="B95" t="str">
            <v>3334</v>
          </cell>
          <cell r="C95" t="str">
            <v>Thuế TNDN</v>
          </cell>
        </row>
        <row r="96">
          <cell r="A96" t="str">
            <v>333</v>
          </cell>
          <cell r="B96" t="str">
            <v>3335</v>
          </cell>
          <cell r="C96" t="str">
            <v>Thu trên vốn</v>
          </cell>
        </row>
        <row r="97">
          <cell r="A97" t="str">
            <v>333</v>
          </cell>
          <cell r="B97" t="str">
            <v>3336</v>
          </cell>
          <cell r="C97" t="str">
            <v>Thuế tài nguyên</v>
          </cell>
        </row>
        <row r="98">
          <cell r="A98" t="str">
            <v>333</v>
          </cell>
          <cell r="B98" t="str">
            <v>3337</v>
          </cell>
          <cell r="C98" t="str">
            <v>Thuế nhà đất, tiền thuê đất</v>
          </cell>
        </row>
        <row r="99">
          <cell r="A99" t="str">
            <v>333</v>
          </cell>
          <cell r="B99" t="str">
            <v>3338</v>
          </cell>
          <cell r="C99" t="str">
            <v>Các loại thuế khác</v>
          </cell>
        </row>
        <row r="100">
          <cell r="A100" t="str">
            <v>333</v>
          </cell>
          <cell r="B100" t="str">
            <v>3339</v>
          </cell>
          <cell r="C100" t="str">
            <v>Phí, lệ phí &amp; các khoản phải nộp khác</v>
          </cell>
        </row>
        <row r="101">
          <cell r="A101" t="str">
            <v>334</v>
          </cell>
          <cell r="C101" t="str">
            <v>Phải trả người lao động</v>
          </cell>
        </row>
        <row r="102">
          <cell r="A102" t="str">
            <v>335</v>
          </cell>
          <cell r="C102" t="str">
            <v>CP phải trả</v>
          </cell>
        </row>
        <row r="103">
          <cell r="A103" t="str">
            <v>338</v>
          </cell>
          <cell r="C103" t="str">
            <v>Phải trả, phải nộp khác</v>
          </cell>
        </row>
        <row r="104">
          <cell r="A104" t="str">
            <v>338</v>
          </cell>
          <cell r="B104" t="str">
            <v>3381</v>
          </cell>
          <cell r="C104" t="str">
            <v>Tài sản thừa chờ giải quyết</v>
          </cell>
        </row>
        <row r="105">
          <cell r="A105" t="str">
            <v>338</v>
          </cell>
          <cell r="B105" t="str">
            <v>3382</v>
          </cell>
          <cell r="C105" t="str">
            <v>Kinh phí công đoàn</v>
          </cell>
        </row>
        <row r="106">
          <cell r="A106" t="str">
            <v>338</v>
          </cell>
          <cell r="B106" t="str">
            <v>3383</v>
          </cell>
          <cell r="C106" t="str">
            <v>Bảo hiểm xã hội</v>
          </cell>
        </row>
        <row r="107">
          <cell r="A107" t="str">
            <v>338</v>
          </cell>
          <cell r="B107" t="str">
            <v>3384</v>
          </cell>
          <cell r="C107" t="str">
            <v>Bảo hiểm y tế</v>
          </cell>
        </row>
        <row r="108">
          <cell r="A108" t="str">
            <v>338</v>
          </cell>
          <cell r="B108" t="str">
            <v>3387</v>
          </cell>
          <cell r="C108" t="str">
            <v>DT chưa thực hiện</v>
          </cell>
        </row>
        <row r="109">
          <cell r="A109" t="str">
            <v>338</v>
          </cell>
          <cell r="B109" t="str">
            <v>3388</v>
          </cell>
          <cell r="C109" t="str">
            <v>Phải trả, phải nộp khác</v>
          </cell>
        </row>
        <row r="110">
          <cell r="A110" t="str">
            <v>338</v>
          </cell>
          <cell r="B110" t="str">
            <v>3389</v>
          </cell>
          <cell r="C110" t="str">
            <v xml:space="preserve">Phải trả tiền đặt cọc                           </v>
          </cell>
        </row>
        <row r="111">
          <cell r="A111" t="str">
            <v>341</v>
          </cell>
          <cell r="C111" t="str">
            <v>Vay, nợ dài hạn</v>
          </cell>
        </row>
        <row r="112">
          <cell r="A112" t="str">
            <v>341</v>
          </cell>
          <cell r="B112" t="str">
            <v>3411</v>
          </cell>
          <cell r="C112" t="str">
            <v>Vay dài hạn</v>
          </cell>
        </row>
        <row r="113">
          <cell r="A113" t="str">
            <v>341</v>
          </cell>
          <cell r="B113" t="str">
            <v>3412</v>
          </cell>
          <cell r="C113" t="str">
            <v>Nợ dài hạn</v>
          </cell>
        </row>
        <row r="114">
          <cell r="A114" t="str">
            <v>341</v>
          </cell>
          <cell r="B114" t="str">
            <v>3413</v>
          </cell>
          <cell r="C114" t="str">
            <v>Trái phiếu phát hành</v>
          </cell>
        </row>
        <row r="115">
          <cell r="A115" t="str">
            <v>341</v>
          </cell>
          <cell r="B115" t="str">
            <v>34131</v>
          </cell>
          <cell r="C115" t="str">
            <v>Mệnh giá trái phiếu</v>
          </cell>
        </row>
        <row r="116">
          <cell r="A116" t="str">
            <v>341</v>
          </cell>
          <cell r="B116" t="str">
            <v>34132</v>
          </cell>
          <cell r="C116" t="str">
            <v>Chiết khấu trái phiếu</v>
          </cell>
        </row>
        <row r="117">
          <cell r="A117" t="str">
            <v>341</v>
          </cell>
          <cell r="B117" t="str">
            <v>34133</v>
          </cell>
          <cell r="C117" t="str">
            <v>Phụ trội trái phiếu</v>
          </cell>
        </row>
        <row r="118">
          <cell r="A118" t="str">
            <v>341</v>
          </cell>
          <cell r="B118" t="str">
            <v>3414</v>
          </cell>
          <cell r="C118" t="str">
            <v>Nhận ký quỹ, ký cược dài hạn</v>
          </cell>
        </row>
        <row r="119">
          <cell r="A119" t="str">
            <v>351</v>
          </cell>
          <cell r="C119" t="str">
            <v>Quỹ dự phòng trợ cấp mất việc làm</v>
          </cell>
        </row>
        <row r="120">
          <cell r="A120" t="str">
            <v>352</v>
          </cell>
          <cell r="C120" t="str">
            <v>Dự phòng phải trả</v>
          </cell>
        </row>
        <row r="121">
          <cell r="A121" t="str">
            <v>411</v>
          </cell>
          <cell r="C121" t="str">
            <v>Nguồn vốn KD</v>
          </cell>
        </row>
        <row r="122">
          <cell r="A122" t="str">
            <v>411</v>
          </cell>
          <cell r="B122" t="str">
            <v>4111</v>
          </cell>
          <cell r="C122" t="str">
            <v>Vốn đầu tư của chủ sở hữu</v>
          </cell>
        </row>
        <row r="123">
          <cell r="A123" t="str">
            <v>411</v>
          </cell>
          <cell r="B123" t="str">
            <v>4112</v>
          </cell>
          <cell r="C123" t="str">
            <v>Thặng dư vốn cổ phần</v>
          </cell>
        </row>
        <row r="124">
          <cell r="A124" t="str">
            <v>411</v>
          </cell>
          <cell r="B124" t="str">
            <v>4118</v>
          </cell>
          <cell r="C124" t="str">
            <v>Vốn khác</v>
          </cell>
        </row>
        <row r="125">
          <cell r="A125" t="str">
            <v>413</v>
          </cell>
          <cell r="C125" t="str">
            <v>Chênh lệch tỷ giá hối đoái</v>
          </cell>
        </row>
        <row r="126">
          <cell r="A126" t="str">
            <v>418</v>
          </cell>
          <cell r="C126" t="str">
            <v>Các quỹ thuộc vốn chủ sở hữu</v>
          </cell>
        </row>
        <row r="127">
          <cell r="A127" t="str">
            <v>418</v>
          </cell>
          <cell r="B127" t="str">
            <v>4184</v>
          </cell>
          <cell r="C127" t="str">
            <v>Quỹ đầu tư phát triển</v>
          </cell>
        </row>
        <row r="128">
          <cell r="A128" t="str">
            <v>418</v>
          </cell>
          <cell r="B128" t="str">
            <v>4185</v>
          </cell>
          <cell r="C128" t="str">
            <v>Quỹ dự phòng tài chính</v>
          </cell>
        </row>
        <row r="129">
          <cell r="A129" t="str">
            <v>421</v>
          </cell>
          <cell r="C129" t="str">
            <v>Lợi nhuận chưa phân phối</v>
          </cell>
        </row>
        <row r="130">
          <cell r="A130" t="str">
            <v>421</v>
          </cell>
          <cell r="B130" t="str">
            <v>4211</v>
          </cell>
          <cell r="C130" t="str">
            <v>Lợi nhuận năm trước</v>
          </cell>
        </row>
        <row r="131">
          <cell r="A131" t="str">
            <v>421</v>
          </cell>
          <cell r="B131" t="str">
            <v>4212</v>
          </cell>
          <cell r="C131" t="str">
            <v>Lợi nhuận năm nay</v>
          </cell>
        </row>
        <row r="132">
          <cell r="A132" t="str">
            <v>431</v>
          </cell>
          <cell r="C132" t="str">
            <v>Quỹ khen thưởng, phúc lợi</v>
          </cell>
        </row>
        <row r="133">
          <cell r="A133" t="str">
            <v>431</v>
          </cell>
          <cell r="B133" t="str">
            <v>4311</v>
          </cell>
          <cell r="C133" t="str">
            <v>Quỹ khen thưởng</v>
          </cell>
        </row>
        <row r="134">
          <cell r="A134" t="str">
            <v>431</v>
          </cell>
          <cell r="B134" t="str">
            <v>4312</v>
          </cell>
          <cell r="C134" t="str">
            <v>Quỹ phúc lợi</v>
          </cell>
        </row>
        <row r="135">
          <cell r="A135" t="str">
            <v>466</v>
          </cell>
          <cell r="C135" t="str">
            <v>Nguồn kinh phí đã hình thành TSCĐ</v>
          </cell>
        </row>
        <row r="136">
          <cell r="A136" t="str">
            <v>511</v>
          </cell>
          <cell r="C136" t="str">
            <v>Doanh thu bán hàng và cung cấp dịch vụ</v>
          </cell>
        </row>
        <row r="137">
          <cell r="A137" t="str">
            <v>511</v>
          </cell>
          <cell r="B137" t="str">
            <v>5111</v>
          </cell>
          <cell r="C137" t="str">
            <v>DT bán hàng hoá</v>
          </cell>
        </row>
        <row r="138">
          <cell r="A138" t="str">
            <v>511</v>
          </cell>
          <cell r="B138" t="str">
            <v>5112</v>
          </cell>
          <cell r="C138" t="str">
            <v>DT bán sản phẩm</v>
          </cell>
        </row>
        <row r="139">
          <cell r="A139" t="str">
            <v>511</v>
          </cell>
          <cell r="B139" t="str">
            <v>5113</v>
          </cell>
          <cell r="C139" t="str">
            <v>DT cung cấp dịch vụ</v>
          </cell>
        </row>
        <row r="140">
          <cell r="A140" t="str">
            <v>511</v>
          </cell>
          <cell r="B140" t="str">
            <v>5117</v>
          </cell>
          <cell r="C140" t="str">
            <v>DT kinh doanh BĐS Đầu tư</v>
          </cell>
        </row>
        <row r="141">
          <cell r="A141" t="str">
            <v>515</v>
          </cell>
          <cell r="C141" t="str">
            <v>DT hoạt động tài chính</v>
          </cell>
        </row>
        <row r="142">
          <cell r="A142" t="str">
            <v>521</v>
          </cell>
          <cell r="C142" t="str">
            <v>Các khoản giảm trừ doanh thu</v>
          </cell>
        </row>
        <row r="143">
          <cell r="A143" t="str">
            <v>521</v>
          </cell>
          <cell r="B143" t="str">
            <v>5211</v>
          </cell>
          <cell r="C143" t="str">
            <v>Chiết khấu thương mại</v>
          </cell>
        </row>
        <row r="144">
          <cell r="A144" t="str">
            <v>521</v>
          </cell>
          <cell r="B144" t="str">
            <v>5212</v>
          </cell>
          <cell r="C144" t="str">
            <v>Hàng bán bị trả lại</v>
          </cell>
        </row>
        <row r="145">
          <cell r="A145" t="str">
            <v>521</v>
          </cell>
          <cell r="B145" t="str">
            <v>5213</v>
          </cell>
          <cell r="C145" t="str">
            <v>Giảm giá hàng bán</v>
          </cell>
        </row>
        <row r="146">
          <cell r="A146" t="str">
            <v>611</v>
          </cell>
          <cell r="C146" t="str">
            <v>Mua hàng</v>
          </cell>
        </row>
        <row r="147">
          <cell r="A147" t="str">
            <v>611</v>
          </cell>
          <cell r="B147" t="str">
            <v>6111</v>
          </cell>
          <cell r="C147" t="str">
            <v>Mua nguyên liệu, vật liệu</v>
          </cell>
        </row>
        <row r="148">
          <cell r="A148" t="str">
            <v>611</v>
          </cell>
          <cell r="B148" t="str">
            <v>6112</v>
          </cell>
          <cell r="C148" t="str">
            <v>Mua hàng hoá</v>
          </cell>
        </row>
        <row r="149">
          <cell r="A149" t="str">
            <v>627</v>
          </cell>
          <cell r="C149" t="str">
            <v>Chi phí sản xuất chung</v>
          </cell>
        </row>
        <row r="150">
          <cell r="A150" t="str">
            <v>631</v>
          </cell>
          <cell r="C150" t="str">
            <v>Giá thành sản xuất</v>
          </cell>
        </row>
        <row r="151">
          <cell r="A151" t="str">
            <v>632</v>
          </cell>
          <cell r="C151" t="str">
            <v>Giá vốn hàng bán</v>
          </cell>
        </row>
        <row r="152">
          <cell r="A152" t="str">
            <v>635</v>
          </cell>
          <cell r="C152" t="str">
            <v>Chi phí tài chính</v>
          </cell>
        </row>
        <row r="153">
          <cell r="A153" t="str">
            <v>641</v>
          </cell>
          <cell r="C153" t="str">
            <v>Chi phí bán hàng</v>
          </cell>
        </row>
        <row r="154">
          <cell r="A154" t="str">
            <v>641</v>
          </cell>
          <cell r="B154" t="str">
            <v>6411</v>
          </cell>
          <cell r="C154" t="str">
            <v>Chi phí NV bán hàng</v>
          </cell>
        </row>
        <row r="155">
          <cell r="A155" t="str">
            <v>641</v>
          </cell>
          <cell r="B155" t="str">
            <v>6412</v>
          </cell>
          <cell r="C155" t="str">
            <v>Chi phí vật liệu, bao bì</v>
          </cell>
        </row>
        <row r="156">
          <cell r="A156" t="str">
            <v>641</v>
          </cell>
          <cell r="B156" t="str">
            <v>6413</v>
          </cell>
          <cell r="C156" t="str">
            <v>Chi phí dụng cụ, đồ dùng</v>
          </cell>
        </row>
        <row r="157">
          <cell r="A157" t="str">
            <v>641</v>
          </cell>
          <cell r="B157" t="str">
            <v>6414</v>
          </cell>
          <cell r="C157" t="str">
            <v>Chi phí KHTSCĐ</v>
          </cell>
        </row>
        <row r="158">
          <cell r="A158" t="str">
            <v>641</v>
          </cell>
          <cell r="B158" t="str">
            <v>6415</v>
          </cell>
          <cell r="C158" t="str">
            <v>Chi phí bảo hành</v>
          </cell>
        </row>
        <row r="159">
          <cell r="A159" t="str">
            <v>641</v>
          </cell>
          <cell r="B159" t="str">
            <v>6417</v>
          </cell>
          <cell r="C159" t="str">
            <v>Chi phí dịch vụ mua ngoài</v>
          </cell>
        </row>
        <row r="160">
          <cell r="A160" t="str">
            <v>641</v>
          </cell>
          <cell r="B160" t="str">
            <v>6418</v>
          </cell>
          <cell r="C160" t="str">
            <v>Chi phí bằng tiền khác</v>
          </cell>
        </row>
        <row r="161">
          <cell r="A161" t="str">
            <v>642</v>
          </cell>
          <cell r="C161" t="str">
            <v>Chi phí quản lý kinh doanh</v>
          </cell>
        </row>
        <row r="162">
          <cell r="A162" t="str">
            <v>642</v>
          </cell>
          <cell r="B162" t="str">
            <v>6421</v>
          </cell>
          <cell r="C162" t="str">
            <v>Chi phí nhân viên quản lý</v>
          </cell>
        </row>
        <row r="163">
          <cell r="A163" t="str">
            <v>642</v>
          </cell>
          <cell r="B163" t="str">
            <v>6422</v>
          </cell>
          <cell r="C163" t="str">
            <v>Chi phí vật liệu quản lý</v>
          </cell>
        </row>
        <row r="164">
          <cell r="A164" t="str">
            <v>642</v>
          </cell>
          <cell r="B164" t="str">
            <v>6423</v>
          </cell>
          <cell r="C164" t="str">
            <v>Chi phí đồ dùng văn phòng</v>
          </cell>
        </row>
        <row r="165">
          <cell r="A165" t="str">
            <v>642</v>
          </cell>
          <cell r="B165" t="str">
            <v>6424</v>
          </cell>
          <cell r="C165" t="str">
            <v>Chi phí KHTSCĐ</v>
          </cell>
        </row>
        <row r="166">
          <cell r="A166" t="str">
            <v>642</v>
          </cell>
          <cell r="B166" t="str">
            <v>6425</v>
          </cell>
          <cell r="C166" t="str">
            <v>Thuế, phí và lệ phí</v>
          </cell>
        </row>
        <row r="167">
          <cell r="A167" t="str">
            <v>642</v>
          </cell>
          <cell r="B167" t="str">
            <v>6426</v>
          </cell>
          <cell r="C167" t="str">
            <v>Chi phí dự phòng</v>
          </cell>
        </row>
        <row r="168">
          <cell r="A168" t="str">
            <v>642</v>
          </cell>
          <cell r="B168" t="str">
            <v>6427</v>
          </cell>
          <cell r="C168" t="str">
            <v>Chi phí dịch vụ mua ngoài</v>
          </cell>
        </row>
        <row r="169">
          <cell r="A169" t="str">
            <v>642</v>
          </cell>
          <cell r="B169" t="str">
            <v>6428</v>
          </cell>
          <cell r="C169" t="str">
            <v>Chi phí bằng tiền khác</v>
          </cell>
        </row>
        <row r="170">
          <cell r="A170" t="str">
            <v>711</v>
          </cell>
          <cell r="C170" t="str">
            <v>Thu nhập khác</v>
          </cell>
        </row>
        <row r="171">
          <cell r="A171" t="str">
            <v>811</v>
          </cell>
          <cell r="C171" t="str">
            <v>Chi phí khác</v>
          </cell>
        </row>
        <row r="172">
          <cell r="A172" t="str">
            <v>821</v>
          </cell>
          <cell r="B172" t="str">
            <v>8211</v>
          </cell>
          <cell r="C172" t="str">
            <v xml:space="preserve">Chi phí thuế TNDN </v>
          </cell>
        </row>
        <row r="173">
          <cell r="A173" t="str">
            <v>911</v>
          </cell>
          <cell r="C173" t="str">
            <v>Xác định kết quả kinh doanh</v>
          </cell>
        </row>
        <row r="174">
          <cell r="A174" t="str">
            <v>001</v>
          </cell>
          <cell r="C174" t="str">
            <v>Tài sản thuê ngoài</v>
          </cell>
        </row>
        <row r="175">
          <cell r="A175" t="str">
            <v>002</v>
          </cell>
          <cell r="C175" t="str">
            <v>Vật tư, hàng hoá nhận giữ hộ, nhận gia công</v>
          </cell>
        </row>
        <row r="176">
          <cell r="A176" t="str">
            <v>004</v>
          </cell>
          <cell r="C176" t="str">
            <v>Nợ khó đòi đã xử lý</v>
          </cell>
        </row>
        <row r="177">
          <cell r="A177" t="str">
            <v>007</v>
          </cell>
          <cell r="C177" t="str">
            <v>Ngoại tệ các loại</v>
          </cell>
        </row>
        <row r="178">
          <cell r="A178" t="str">
            <v>008</v>
          </cell>
          <cell r="C178" t="str">
            <v>Hạn mức kinh phí</v>
          </cell>
        </row>
        <row r="179">
          <cell r="A179" t="str">
            <v>008</v>
          </cell>
          <cell r="B179" t="str">
            <v>0081</v>
          </cell>
          <cell r="C179" t="str">
            <v>Hạn mức kinh phí thuộc NS trung ương</v>
          </cell>
        </row>
        <row r="180">
          <cell r="A180" t="str">
            <v>008</v>
          </cell>
          <cell r="B180" t="str">
            <v>0082</v>
          </cell>
          <cell r="C180" t="str">
            <v>Hạn mức kinh phí thuộc NS địa phương</v>
          </cell>
        </row>
        <row r="181">
          <cell r="A181" t="str">
            <v>009</v>
          </cell>
          <cell r="C181" t="str">
            <v>Nguồn vốn khấu hao cơ bản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4">
          <cell r="A4" t="str">
            <v>no</v>
          </cell>
          <cell r="B4" t="str">
            <v>co</v>
          </cell>
          <cell r="D4" t="str">
            <v>no</v>
          </cell>
          <cell r="E4" t="str">
            <v>co</v>
          </cell>
          <cell r="G4" t="str">
            <v>no</v>
          </cell>
          <cell r="H4" t="str">
            <v>co</v>
          </cell>
          <cell r="J4" t="str">
            <v>no</v>
          </cell>
          <cell r="K4" t="str">
            <v>co</v>
          </cell>
          <cell r="M4" t="str">
            <v>no</v>
          </cell>
          <cell r="N4" t="str">
            <v>co</v>
          </cell>
          <cell r="P4" t="str">
            <v>no</v>
          </cell>
          <cell r="Q4" t="str">
            <v>co</v>
          </cell>
          <cell r="S4" t="str">
            <v>no</v>
          </cell>
          <cell r="T4" t="str">
            <v>co</v>
          </cell>
        </row>
        <row r="5">
          <cell r="A5" t="str">
            <v>11*</v>
          </cell>
          <cell r="B5" t="str">
            <v>511*</v>
          </cell>
          <cell r="D5" t="str">
            <v>331*</v>
          </cell>
          <cell r="E5" t="str">
            <v>11*</v>
          </cell>
          <cell r="G5" t="str">
            <v>334*</v>
          </cell>
          <cell r="H5" t="str">
            <v>11*</v>
          </cell>
          <cell r="J5" t="str">
            <v>335*</v>
          </cell>
          <cell r="K5" t="str">
            <v>11*</v>
          </cell>
          <cell r="M5" t="str">
            <v>3334*</v>
          </cell>
          <cell r="N5" t="str">
            <v>11*</v>
          </cell>
          <cell r="P5" t="str">
            <v>11*</v>
          </cell>
          <cell r="Q5" t="str">
            <v>515*</v>
          </cell>
          <cell r="S5" t="str">
            <v>811*</v>
          </cell>
          <cell r="T5" t="str">
            <v>11*</v>
          </cell>
        </row>
        <row r="6">
          <cell r="A6" t="str">
            <v>11*</v>
          </cell>
          <cell r="B6" t="str">
            <v>xxx</v>
          </cell>
          <cell r="D6" t="str">
            <v>15*</v>
          </cell>
          <cell r="E6" t="str">
            <v>11*</v>
          </cell>
          <cell r="G6" t="str">
            <v>334*</v>
          </cell>
          <cell r="H6" t="str">
            <v>338*</v>
          </cell>
          <cell r="J6" t="str">
            <v>635*</v>
          </cell>
          <cell r="K6" t="str">
            <v>11*</v>
          </cell>
          <cell r="M6" t="str">
            <v>3334*</v>
          </cell>
          <cell r="N6" t="str">
            <v>131*</v>
          </cell>
          <cell r="P6" t="str">
            <v>11*</v>
          </cell>
          <cell r="Q6" t="str">
            <v>133*</v>
          </cell>
          <cell r="S6" t="str">
            <v>333*</v>
          </cell>
          <cell r="T6" t="str">
            <v>11*</v>
          </cell>
        </row>
        <row r="7">
          <cell r="A7" t="str">
            <v>11*</v>
          </cell>
          <cell r="B7" t="str">
            <v>121*</v>
          </cell>
          <cell r="D7" t="str">
            <v>133*</v>
          </cell>
          <cell r="E7" t="str">
            <v>11*</v>
          </cell>
          <cell r="G7" t="str">
            <v>xxx</v>
          </cell>
          <cell r="H7" t="str">
            <v>xxx</v>
          </cell>
          <cell r="J7" t="str">
            <v>622*</v>
          </cell>
          <cell r="K7" t="str">
            <v>11*</v>
          </cell>
          <cell r="M7" t="str">
            <v>xxx</v>
          </cell>
          <cell r="N7" t="str">
            <v>xxx</v>
          </cell>
          <cell r="P7" t="str">
            <v>11*</v>
          </cell>
          <cell r="Q7" t="str">
            <v>7118*</v>
          </cell>
          <cell r="S7" t="str">
            <v>627*</v>
          </cell>
          <cell r="T7" t="str">
            <v>11*</v>
          </cell>
        </row>
        <row r="8">
          <cell r="A8" t="str">
            <v>11*</v>
          </cell>
          <cell r="B8" t="str">
            <v>5151*</v>
          </cell>
          <cell r="D8" t="str">
            <v>331*</v>
          </cell>
          <cell r="E8" t="str">
            <v>131*</v>
          </cell>
          <cell r="G8" t="str">
            <v>xxx</v>
          </cell>
          <cell r="H8" t="str">
            <v>xxx</v>
          </cell>
          <cell r="J8" t="str">
            <v>xxx</v>
          </cell>
          <cell r="K8" t="str">
            <v>xxx</v>
          </cell>
          <cell r="M8" t="str">
            <v>xxx</v>
          </cell>
          <cell r="N8" t="str">
            <v>xxx</v>
          </cell>
          <cell r="P8" t="str">
            <v>11*</v>
          </cell>
          <cell r="Q8" t="str">
            <v>131*</v>
          </cell>
          <cell r="S8" t="str">
            <v>xxx</v>
          </cell>
          <cell r="T8" t="str">
            <v>11*</v>
          </cell>
        </row>
        <row r="9">
          <cell r="A9" t="str">
            <v>11*</v>
          </cell>
          <cell r="B9" t="str">
            <v>333*</v>
          </cell>
          <cell r="D9" t="str">
            <v>15*</v>
          </cell>
          <cell r="E9" t="str">
            <v>131*</v>
          </cell>
          <cell r="G9" t="str">
            <v>xxx</v>
          </cell>
          <cell r="H9" t="str">
            <v>xxx</v>
          </cell>
          <cell r="J9" t="str">
            <v>xxx</v>
          </cell>
          <cell r="K9" t="str">
            <v>xxx</v>
          </cell>
          <cell r="M9" t="str">
            <v>xxx</v>
          </cell>
          <cell r="N9" t="str">
            <v>xxx</v>
          </cell>
          <cell r="P9" t="str">
            <v>11*</v>
          </cell>
          <cell r="Q9" t="str">
            <v>xxx</v>
          </cell>
          <cell r="S9" t="str">
            <v>xxx</v>
          </cell>
          <cell r="T9" t="str">
            <v>xxx</v>
          </cell>
        </row>
        <row r="10">
          <cell r="A10" t="str">
            <v>331*</v>
          </cell>
          <cell r="B10" t="str">
            <v>511*</v>
          </cell>
          <cell r="D10" t="str">
            <v>133*</v>
          </cell>
          <cell r="E10" t="str">
            <v>131*</v>
          </cell>
          <cell r="G10" t="str">
            <v>xxx</v>
          </cell>
          <cell r="H10" t="str">
            <v>xxx</v>
          </cell>
          <cell r="J10" t="str">
            <v>xxx</v>
          </cell>
          <cell r="K10" t="str">
            <v>xxx</v>
          </cell>
          <cell r="M10" t="str">
            <v>xxx</v>
          </cell>
          <cell r="N10" t="str">
            <v>xxx</v>
          </cell>
          <cell r="P10" t="str">
            <v>xxx</v>
          </cell>
          <cell r="Q10" t="str">
            <v>xxx</v>
          </cell>
          <cell r="S10" t="str">
            <v>138*</v>
          </cell>
          <cell r="T10" t="str">
            <v>11*</v>
          </cell>
        </row>
        <row r="11">
          <cell r="A11" t="str">
            <v>331*</v>
          </cell>
          <cell r="B11" t="str">
            <v>131*</v>
          </cell>
          <cell r="D11" t="str">
            <v>331*</v>
          </cell>
          <cell r="E11" t="str">
            <v>311*</v>
          </cell>
          <cell r="G11" t="str">
            <v>xxx</v>
          </cell>
          <cell r="H11" t="str">
            <v>xxx</v>
          </cell>
          <cell r="J11" t="str">
            <v>xxx</v>
          </cell>
          <cell r="K11" t="str">
            <v>xxx</v>
          </cell>
          <cell r="M11" t="str">
            <v>xxx</v>
          </cell>
          <cell r="N11" t="str">
            <v>xxx</v>
          </cell>
          <cell r="P11" t="str">
            <v>xxx</v>
          </cell>
          <cell r="Q11" t="str">
            <v>xxx</v>
          </cell>
          <cell r="S11" t="str">
            <v>338*</v>
          </cell>
          <cell r="T11" t="str">
            <v>11*</v>
          </cell>
        </row>
        <row r="12">
          <cell r="A12" t="str">
            <v>331*</v>
          </cell>
          <cell r="B12" t="str">
            <v>121*</v>
          </cell>
          <cell r="D12" t="str">
            <v>15*</v>
          </cell>
          <cell r="E12" t="str">
            <v>311*</v>
          </cell>
          <cell r="G12" t="str">
            <v>xxx</v>
          </cell>
          <cell r="H12" t="str">
            <v>xxx</v>
          </cell>
          <cell r="J12" t="str">
            <v>xxx</v>
          </cell>
          <cell r="K12" t="str">
            <v>xxx</v>
          </cell>
          <cell r="M12" t="str">
            <v>xxx</v>
          </cell>
          <cell r="N12" t="str">
            <v>xxx</v>
          </cell>
          <cell r="P12" t="str">
            <v>xxx</v>
          </cell>
          <cell r="Q12" t="str">
            <v>xxx</v>
          </cell>
          <cell r="S12" t="str">
            <v>142*</v>
          </cell>
          <cell r="T12" t="str">
            <v>11*</v>
          </cell>
        </row>
        <row r="13">
          <cell r="A13" t="str">
            <v>331*</v>
          </cell>
          <cell r="B13" t="str">
            <v>515*</v>
          </cell>
          <cell r="D13" t="str">
            <v>133*</v>
          </cell>
          <cell r="E13" t="str">
            <v>311*</v>
          </cell>
          <cell r="G13" t="str">
            <v>xxx</v>
          </cell>
          <cell r="H13" t="str">
            <v>xxx</v>
          </cell>
          <cell r="J13" t="str">
            <v>xxx</v>
          </cell>
          <cell r="K13" t="str">
            <v>xxx</v>
          </cell>
          <cell r="M13" t="str">
            <v>xxx</v>
          </cell>
          <cell r="N13" t="str">
            <v>xxx</v>
          </cell>
          <cell r="P13" t="str">
            <v>xxx</v>
          </cell>
          <cell r="Q13" t="str">
            <v>xxx</v>
          </cell>
          <cell r="S13" t="str">
            <v>242*</v>
          </cell>
          <cell r="T13" t="str">
            <v>11*</v>
          </cell>
        </row>
        <row r="14">
          <cell r="A14" t="str">
            <v>331*</v>
          </cell>
          <cell r="B14" t="str">
            <v>333*</v>
          </cell>
          <cell r="D14" t="str">
            <v>64*</v>
          </cell>
          <cell r="E14" t="str">
            <v>11*</v>
          </cell>
          <cell r="G14" t="str">
            <v>xxx</v>
          </cell>
          <cell r="H14" t="str">
            <v>xxx</v>
          </cell>
          <cell r="J14" t="str">
            <v>xxx</v>
          </cell>
          <cell r="K14" t="str">
            <v>xxx</v>
          </cell>
          <cell r="M14" t="str">
            <v>xxx</v>
          </cell>
          <cell r="N14" t="str">
            <v>xxx</v>
          </cell>
          <cell r="P14" t="str">
            <v>xxx</v>
          </cell>
          <cell r="Q14" t="str">
            <v>xxx</v>
          </cell>
          <cell r="S14" t="str">
            <v>xxx</v>
          </cell>
          <cell r="T14" t="str">
            <v>11*</v>
          </cell>
        </row>
        <row r="15">
          <cell r="A15" t="str">
            <v>xxx</v>
          </cell>
          <cell r="B15" t="str">
            <v>xxx</v>
          </cell>
          <cell r="D15" t="str">
            <v>xxx</v>
          </cell>
          <cell r="E15" t="str">
            <v>11*</v>
          </cell>
          <cell r="G15" t="str">
            <v>xxx</v>
          </cell>
          <cell r="H15" t="str">
            <v>xxx</v>
          </cell>
          <cell r="J15" t="str">
            <v>xxx</v>
          </cell>
          <cell r="K15" t="str">
            <v>xxx</v>
          </cell>
          <cell r="M15" t="str">
            <v>xxx</v>
          </cell>
          <cell r="N15" t="str">
            <v>xxx</v>
          </cell>
          <cell r="P15" t="str">
            <v>xxx</v>
          </cell>
          <cell r="Q15" t="str">
            <v>xxx</v>
          </cell>
          <cell r="S15" t="str">
            <v>131*</v>
          </cell>
          <cell r="T15" t="str">
            <v>11*</v>
          </cell>
        </row>
        <row r="21">
          <cell r="A21" t="str">
            <v>no</v>
          </cell>
          <cell r="B21" t="str">
            <v>co</v>
          </cell>
          <cell r="D21" t="str">
            <v>no</v>
          </cell>
          <cell r="E21" t="str">
            <v>co</v>
          </cell>
          <cell r="G21" t="str">
            <v>no</v>
          </cell>
          <cell r="H21" t="str">
            <v>co</v>
          </cell>
          <cell r="J21" t="str">
            <v>no</v>
          </cell>
          <cell r="K21" t="str">
            <v>co</v>
          </cell>
          <cell r="M21" t="str">
            <v>no</v>
          </cell>
          <cell r="N21" t="str">
            <v>co</v>
          </cell>
          <cell r="P21" t="str">
            <v>no</v>
          </cell>
          <cell r="Q21" t="str">
            <v>co</v>
          </cell>
          <cell r="S21" t="str">
            <v>no</v>
          </cell>
          <cell r="T21" t="str">
            <v>co</v>
          </cell>
        </row>
        <row r="22">
          <cell r="A22" t="str">
            <v>211*</v>
          </cell>
          <cell r="B22" t="str">
            <v>11*</v>
          </cell>
          <cell r="D22" t="str">
            <v>11*</v>
          </cell>
          <cell r="E22" t="str">
            <v>71*</v>
          </cell>
          <cell r="G22" t="str">
            <v>128*</v>
          </cell>
          <cell r="H22" t="str">
            <v>11*</v>
          </cell>
          <cell r="J22" t="str">
            <v>11*</v>
          </cell>
          <cell r="K22" t="str">
            <v>128*</v>
          </cell>
          <cell r="M22" t="str">
            <v>222*</v>
          </cell>
          <cell r="N22" t="str">
            <v>11*</v>
          </cell>
          <cell r="P22" t="str">
            <v>11*</v>
          </cell>
          <cell r="Q22" t="str">
            <v>222*</v>
          </cell>
          <cell r="S22" t="str">
            <v>11*</v>
          </cell>
          <cell r="T22" t="str">
            <v>5153*</v>
          </cell>
        </row>
        <row r="23">
          <cell r="A23" t="str">
            <v>1332*</v>
          </cell>
          <cell r="B23" t="str">
            <v>11*</v>
          </cell>
          <cell r="D23" t="str">
            <v>11*</v>
          </cell>
          <cell r="E23" t="str">
            <v>5152*</v>
          </cell>
          <cell r="G23" t="str">
            <v>228*</v>
          </cell>
          <cell r="H23" t="str">
            <v>11*</v>
          </cell>
          <cell r="J23" t="str">
            <v>11*</v>
          </cell>
          <cell r="K23" t="str">
            <v>228*</v>
          </cell>
          <cell r="M23" t="str">
            <v>xxx</v>
          </cell>
          <cell r="N23" t="str">
            <v>xxx</v>
          </cell>
          <cell r="P23" t="str">
            <v>xxx</v>
          </cell>
          <cell r="Q23" t="str">
            <v>xxx</v>
          </cell>
          <cell r="S23" t="str">
            <v>xxx</v>
          </cell>
          <cell r="T23" t="str">
            <v>xxx</v>
          </cell>
        </row>
        <row r="24">
          <cell r="A24" t="str">
            <v>213*</v>
          </cell>
          <cell r="B24" t="str">
            <v>11*</v>
          </cell>
          <cell r="D24" t="str">
            <v>xxx</v>
          </cell>
          <cell r="E24" t="str">
            <v>xxx</v>
          </cell>
          <cell r="G24" t="str">
            <v>121*</v>
          </cell>
          <cell r="H24" t="str">
            <v>11*</v>
          </cell>
          <cell r="J24" t="str">
            <v>11*</v>
          </cell>
          <cell r="K24" t="str">
            <v>121*</v>
          </cell>
          <cell r="M24" t="str">
            <v>xxx</v>
          </cell>
          <cell r="N24" t="str">
            <v>xxx</v>
          </cell>
          <cell r="P24" t="str">
            <v>xxx</v>
          </cell>
          <cell r="Q24" t="str">
            <v>xxx</v>
          </cell>
          <cell r="S24" t="str">
            <v>xxx</v>
          </cell>
          <cell r="T24" t="str">
            <v>xxx</v>
          </cell>
        </row>
        <row r="25">
          <cell r="A25" t="str">
            <v>241*</v>
          </cell>
          <cell r="B25" t="str">
            <v>11*</v>
          </cell>
          <cell r="D25" t="str">
            <v>xxx</v>
          </cell>
          <cell r="E25" t="str">
            <v>xxx</v>
          </cell>
          <cell r="G25" t="str">
            <v>221*</v>
          </cell>
          <cell r="H25" t="str">
            <v>11*</v>
          </cell>
          <cell r="J25" t="str">
            <v>11*</v>
          </cell>
          <cell r="K25" t="str">
            <v>221*</v>
          </cell>
          <cell r="M25" t="str">
            <v>xxx</v>
          </cell>
          <cell r="N25" t="str">
            <v>xxx</v>
          </cell>
          <cell r="P25" t="str">
            <v>xxx</v>
          </cell>
          <cell r="Q25" t="str">
            <v>xxx</v>
          </cell>
          <cell r="S25" t="str">
            <v>xxx</v>
          </cell>
          <cell r="T25" t="str">
            <v>xxx</v>
          </cell>
        </row>
        <row r="26">
          <cell r="A26" t="str">
            <v>228*</v>
          </cell>
          <cell r="B26" t="str">
            <v>11*</v>
          </cell>
          <cell r="D26" t="str">
            <v>xxx</v>
          </cell>
          <cell r="E26" t="str">
            <v>xxx</v>
          </cell>
          <cell r="G26" t="str">
            <v>xxx</v>
          </cell>
          <cell r="H26" t="str">
            <v>xxx</v>
          </cell>
          <cell r="J26" t="str">
            <v>xxx</v>
          </cell>
          <cell r="K26" t="str">
            <v>xxx</v>
          </cell>
          <cell r="M26" t="str">
            <v>xxx</v>
          </cell>
          <cell r="N26" t="str">
            <v>xxx</v>
          </cell>
          <cell r="P26" t="str">
            <v>xxx</v>
          </cell>
          <cell r="Q26" t="str">
            <v>xxx</v>
          </cell>
          <cell r="S26" t="str">
            <v>xxx</v>
          </cell>
          <cell r="T26" t="str">
            <v>xxx</v>
          </cell>
        </row>
        <row r="27">
          <cell r="A27" t="str">
            <v>211*</v>
          </cell>
          <cell r="B27" t="str">
            <v>131*</v>
          </cell>
          <cell r="D27" t="str">
            <v>xxx</v>
          </cell>
          <cell r="E27" t="str">
            <v>xxx</v>
          </cell>
          <cell r="G27" t="str">
            <v>xxx</v>
          </cell>
          <cell r="H27" t="str">
            <v>xxx</v>
          </cell>
          <cell r="J27" t="str">
            <v>xxx</v>
          </cell>
          <cell r="K27" t="str">
            <v>xxx</v>
          </cell>
          <cell r="M27" t="str">
            <v>xxx</v>
          </cell>
          <cell r="N27" t="str">
            <v>xxx</v>
          </cell>
          <cell r="P27" t="str">
            <v>xxx</v>
          </cell>
          <cell r="Q27" t="str">
            <v>xxx</v>
          </cell>
          <cell r="S27" t="str">
            <v>xxx</v>
          </cell>
          <cell r="T27" t="str">
            <v>xxx</v>
          </cell>
        </row>
        <row r="28">
          <cell r="A28" t="str">
            <v>1332*</v>
          </cell>
          <cell r="B28" t="str">
            <v>131*</v>
          </cell>
          <cell r="D28" t="str">
            <v>xxx</v>
          </cell>
          <cell r="E28" t="str">
            <v>xxx</v>
          </cell>
          <cell r="G28" t="str">
            <v>xxx</v>
          </cell>
          <cell r="H28" t="str">
            <v>xxx</v>
          </cell>
          <cell r="J28" t="str">
            <v>xxx</v>
          </cell>
          <cell r="K28" t="str">
            <v>xxx</v>
          </cell>
          <cell r="M28" t="str">
            <v>xxx</v>
          </cell>
          <cell r="N28" t="str">
            <v>xxx</v>
          </cell>
          <cell r="P28" t="str">
            <v>xxx</v>
          </cell>
          <cell r="Q28" t="str">
            <v>xxx</v>
          </cell>
          <cell r="S28" t="str">
            <v>xxx</v>
          </cell>
          <cell r="T28" t="str">
            <v>xxx</v>
          </cell>
        </row>
        <row r="29">
          <cell r="A29" t="str">
            <v>213*</v>
          </cell>
          <cell r="B29" t="str">
            <v>131*</v>
          </cell>
          <cell r="D29" t="str">
            <v>xxx</v>
          </cell>
          <cell r="E29" t="str">
            <v>xxx</v>
          </cell>
          <cell r="G29" t="str">
            <v>xxx</v>
          </cell>
          <cell r="H29" t="str">
            <v>xxx</v>
          </cell>
          <cell r="J29" t="str">
            <v>xxx</v>
          </cell>
          <cell r="K29" t="str">
            <v>xxx</v>
          </cell>
          <cell r="M29" t="str">
            <v>xxx</v>
          </cell>
          <cell r="N29" t="str">
            <v>xxx</v>
          </cell>
          <cell r="P29" t="str">
            <v>xxx</v>
          </cell>
          <cell r="Q29" t="str">
            <v>xxx</v>
          </cell>
          <cell r="S29" t="str">
            <v>xxx</v>
          </cell>
          <cell r="T29" t="str">
            <v>xxx</v>
          </cell>
        </row>
        <row r="30">
          <cell r="A30" t="str">
            <v>241*</v>
          </cell>
          <cell r="B30" t="str">
            <v>131*</v>
          </cell>
          <cell r="D30" t="str">
            <v>xxx</v>
          </cell>
          <cell r="E30" t="str">
            <v>xxx</v>
          </cell>
          <cell r="G30" t="str">
            <v>xxx</v>
          </cell>
          <cell r="H30" t="str">
            <v>xxx</v>
          </cell>
          <cell r="J30" t="str">
            <v>xxx</v>
          </cell>
          <cell r="K30" t="str">
            <v>xxx</v>
          </cell>
          <cell r="M30" t="str">
            <v>xxx</v>
          </cell>
          <cell r="N30" t="str">
            <v>xxx</v>
          </cell>
          <cell r="P30" t="str">
            <v>xxx</v>
          </cell>
          <cell r="Q30" t="str">
            <v>xxx</v>
          </cell>
          <cell r="S30" t="str">
            <v>xxx</v>
          </cell>
          <cell r="T30" t="str">
            <v>xxx</v>
          </cell>
        </row>
        <row r="31">
          <cell r="A31" t="str">
            <v>228*</v>
          </cell>
          <cell r="B31" t="str">
            <v>131*</v>
          </cell>
          <cell r="D31" t="str">
            <v>xxx</v>
          </cell>
          <cell r="E31" t="str">
            <v>xxx</v>
          </cell>
          <cell r="G31" t="str">
            <v>xxx</v>
          </cell>
          <cell r="H31" t="str">
            <v>xxx</v>
          </cell>
          <cell r="J31" t="str">
            <v>xxx</v>
          </cell>
          <cell r="K31" t="str">
            <v>xxx</v>
          </cell>
          <cell r="M31" t="str">
            <v>xxx</v>
          </cell>
          <cell r="N31" t="str">
            <v>xxx</v>
          </cell>
          <cell r="P31" t="str">
            <v>xxx</v>
          </cell>
          <cell r="Q31" t="str">
            <v>xxx</v>
          </cell>
          <cell r="S31" t="str">
            <v>xxx</v>
          </cell>
          <cell r="T31" t="str">
            <v>xxx</v>
          </cell>
        </row>
        <row r="32">
          <cell r="A32" t="str">
            <v>xxx</v>
          </cell>
          <cell r="B32" t="str">
            <v>xxx</v>
          </cell>
          <cell r="D32" t="str">
            <v>xxx</v>
          </cell>
          <cell r="E32" t="str">
            <v>xxx</v>
          </cell>
          <cell r="G32" t="str">
            <v>xxx</v>
          </cell>
          <cell r="H32" t="str">
            <v>xxx</v>
          </cell>
          <cell r="J32" t="str">
            <v>xxx</v>
          </cell>
          <cell r="K32" t="str">
            <v>xxx</v>
          </cell>
          <cell r="M32" t="str">
            <v>xxx</v>
          </cell>
          <cell r="N32" t="str">
            <v>xxx</v>
          </cell>
          <cell r="P32" t="str">
            <v>xxx</v>
          </cell>
          <cell r="Q32" t="str">
            <v>xxx</v>
          </cell>
          <cell r="S32" t="str">
            <v>xxx</v>
          </cell>
          <cell r="T32" t="str">
            <v>xxx</v>
          </cell>
        </row>
        <row r="37">
          <cell r="S37" t="str">
            <v>no</v>
          </cell>
          <cell r="T37" t="str">
            <v>co</v>
          </cell>
        </row>
        <row r="38">
          <cell r="A38" t="str">
            <v>no</v>
          </cell>
          <cell r="B38" t="str">
            <v>co</v>
          </cell>
          <cell r="D38" t="str">
            <v>no</v>
          </cell>
          <cell r="E38" t="str">
            <v>co</v>
          </cell>
          <cell r="G38" t="str">
            <v>no</v>
          </cell>
          <cell r="H38" t="str">
            <v>co</v>
          </cell>
          <cell r="J38" t="str">
            <v>no</v>
          </cell>
          <cell r="K38" t="str">
            <v>co</v>
          </cell>
          <cell r="M38" t="str">
            <v>no</v>
          </cell>
          <cell r="N38" t="str">
            <v>co</v>
          </cell>
          <cell r="P38" t="str">
            <v>no</v>
          </cell>
          <cell r="Q38" t="str">
            <v>co</v>
          </cell>
          <cell r="S38" t="str">
            <v>11*</v>
          </cell>
          <cell r="T38" t="str">
            <v>4131*</v>
          </cell>
        </row>
        <row r="39">
          <cell r="A39" t="str">
            <v>11*</v>
          </cell>
          <cell r="B39">
            <v>411</v>
          </cell>
          <cell r="D39" t="str">
            <v>411*</v>
          </cell>
          <cell r="E39" t="str">
            <v>11*</v>
          </cell>
          <cell r="G39" t="str">
            <v>11*</v>
          </cell>
          <cell r="H39" t="str">
            <v>311*</v>
          </cell>
          <cell r="J39" t="str">
            <v>311*</v>
          </cell>
          <cell r="K39" t="str">
            <v>11*</v>
          </cell>
          <cell r="M39" t="str">
            <v>3152*</v>
          </cell>
          <cell r="N39" t="str">
            <v>11*</v>
          </cell>
          <cell r="P39" t="str">
            <v>421*</v>
          </cell>
          <cell r="Q39" t="str">
            <v>11*</v>
          </cell>
          <cell r="S39" t="str">
            <v>121*</v>
          </cell>
          <cell r="T39" t="str">
            <v>4131*</v>
          </cell>
        </row>
        <row r="40">
          <cell r="A40" t="str">
            <v>xxx</v>
          </cell>
          <cell r="B40" t="str">
            <v>xxx</v>
          </cell>
          <cell r="D40" t="str">
            <v>419*</v>
          </cell>
          <cell r="E40" t="str">
            <v>11*</v>
          </cell>
          <cell r="G40" t="str">
            <v>11*</v>
          </cell>
          <cell r="H40" t="str">
            <v>341*</v>
          </cell>
          <cell r="J40" t="str">
            <v>341*</v>
          </cell>
          <cell r="K40" t="str">
            <v>11*</v>
          </cell>
          <cell r="M40" t="str">
            <v>342*</v>
          </cell>
          <cell r="N40" t="str">
            <v>11*</v>
          </cell>
          <cell r="P40" t="str">
            <v>xxx</v>
          </cell>
          <cell r="Q40" t="str">
            <v>xxx</v>
          </cell>
          <cell r="S40" t="str">
            <v>311*</v>
          </cell>
          <cell r="T40" t="str">
            <v>4131*</v>
          </cell>
        </row>
        <row r="41">
          <cell r="A41" t="str">
            <v>xxx</v>
          </cell>
          <cell r="B41" t="str">
            <v>xxx</v>
          </cell>
          <cell r="D41" t="str">
            <v>xxx</v>
          </cell>
          <cell r="E41" t="str">
            <v>xxx</v>
          </cell>
          <cell r="G41" t="str">
            <v>11*</v>
          </cell>
          <cell r="H41" t="str">
            <v>342*</v>
          </cell>
          <cell r="J41" t="str">
            <v>343*</v>
          </cell>
          <cell r="K41" t="str">
            <v>11*</v>
          </cell>
          <cell r="M41" t="str">
            <v>342*</v>
          </cell>
          <cell r="N41" t="str">
            <v>131*</v>
          </cell>
          <cell r="P41" t="str">
            <v>xxx</v>
          </cell>
          <cell r="Q41" t="str">
            <v>xxx</v>
          </cell>
          <cell r="S41" t="str">
            <v>xxx</v>
          </cell>
          <cell r="T41" t="str">
            <v>xxx</v>
          </cell>
        </row>
        <row r="42">
          <cell r="A42" t="str">
            <v>xxx</v>
          </cell>
          <cell r="B42" t="str">
            <v>xxx</v>
          </cell>
          <cell r="D42" t="str">
            <v>xxx</v>
          </cell>
          <cell r="E42" t="str">
            <v>xxx</v>
          </cell>
          <cell r="G42" t="str">
            <v>11*</v>
          </cell>
          <cell r="H42" t="str">
            <v>343*</v>
          </cell>
          <cell r="J42" t="str">
            <v>3151*</v>
          </cell>
          <cell r="K42" t="str">
            <v>11*</v>
          </cell>
          <cell r="M42" t="str">
            <v>3152*</v>
          </cell>
          <cell r="N42" t="str">
            <v>131*</v>
          </cell>
          <cell r="P42" t="str">
            <v>xxx</v>
          </cell>
          <cell r="Q42" t="str">
            <v>xxx</v>
          </cell>
        </row>
        <row r="43">
          <cell r="A43" t="str">
            <v>xxx</v>
          </cell>
          <cell r="B43" t="str">
            <v>xxx</v>
          </cell>
          <cell r="D43" t="str">
            <v>xxx</v>
          </cell>
          <cell r="E43" t="str">
            <v>xxx</v>
          </cell>
          <cell r="G43" t="str">
            <v>331*</v>
          </cell>
          <cell r="H43" t="str">
            <v>311*</v>
          </cell>
          <cell r="J43" t="str">
            <v>311*</v>
          </cell>
          <cell r="K43" t="str">
            <v>131*</v>
          </cell>
          <cell r="M43" t="str">
            <v>xxx</v>
          </cell>
          <cell r="N43" t="str">
            <v>xxx</v>
          </cell>
          <cell r="P43" t="str">
            <v>xxx</v>
          </cell>
          <cell r="Q43" t="str">
            <v>xxx</v>
          </cell>
        </row>
        <row r="44">
          <cell r="A44" t="str">
            <v>xxx</v>
          </cell>
          <cell r="B44" t="str">
            <v>xxx</v>
          </cell>
          <cell r="D44" t="str">
            <v>xxx</v>
          </cell>
          <cell r="E44" t="str">
            <v>xxx</v>
          </cell>
          <cell r="G44" t="str">
            <v>331*</v>
          </cell>
          <cell r="H44" t="str">
            <v>341*</v>
          </cell>
          <cell r="J44" t="str">
            <v>3151*</v>
          </cell>
          <cell r="K44" t="str">
            <v>131*</v>
          </cell>
          <cell r="M44" t="str">
            <v>xxx</v>
          </cell>
          <cell r="N44" t="str">
            <v>xxx</v>
          </cell>
          <cell r="P44" t="str">
            <v>xxx</v>
          </cell>
          <cell r="Q44" t="str">
            <v>xxx</v>
          </cell>
        </row>
        <row r="45">
          <cell r="A45" t="str">
            <v>xxx</v>
          </cell>
          <cell r="B45" t="str">
            <v>xxx</v>
          </cell>
          <cell r="D45" t="str">
            <v>xxx</v>
          </cell>
          <cell r="E45" t="str">
            <v>xxx</v>
          </cell>
          <cell r="G45" t="str">
            <v>331*</v>
          </cell>
          <cell r="H45" t="str">
            <v>342*</v>
          </cell>
          <cell r="J45" t="str">
            <v>341*</v>
          </cell>
          <cell r="K45" t="str">
            <v>131*</v>
          </cell>
          <cell r="M45" t="str">
            <v>xxx</v>
          </cell>
          <cell r="N45" t="str">
            <v>xxx</v>
          </cell>
          <cell r="P45" t="str">
            <v>xxx</v>
          </cell>
          <cell r="Q45" t="str">
            <v>xxx</v>
          </cell>
          <cell r="S45" t="str">
            <v>no</v>
          </cell>
          <cell r="T45" t="str">
            <v>co</v>
          </cell>
        </row>
        <row r="46">
          <cell r="A46" t="str">
            <v>xxx</v>
          </cell>
          <cell r="B46" t="str">
            <v>xxx</v>
          </cell>
          <cell r="D46" t="str">
            <v>xxx</v>
          </cell>
          <cell r="E46" t="str">
            <v>xxx</v>
          </cell>
          <cell r="G46" t="str">
            <v>331*</v>
          </cell>
          <cell r="H46" t="str">
            <v>343*</v>
          </cell>
          <cell r="J46" t="str">
            <v>343*</v>
          </cell>
          <cell r="K46" t="str">
            <v>131*</v>
          </cell>
          <cell r="M46" t="str">
            <v>xxx</v>
          </cell>
          <cell r="N46" t="str">
            <v>xxx</v>
          </cell>
          <cell r="P46" t="str">
            <v>xxx</v>
          </cell>
          <cell r="Q46" t="str">
            <v>xxx</v>
          </cell>
          <cell r="S46" t="str">
            <v>4131*</v>
          </cell>
          <cell r="T46" t="str">
            <v>11*</v>
          </cell>
        </row>
        <row r="47">
          <cell r="A47" t="str">
            <v>xxx</v>
          </cell>
          <cell r="B47" t="str">
            <v>xxx</v>
          </cell>
          <cell r="D47" t="str">
            <v>xxx</v>
          </cell>
          <cell r="E47" t="str">
            <v>xxx</v>
          </cell>
          <cell r="G47" t="str">
            <v>xxx</v>
          </cell>
          <cell r="H47" t="str">
            <v>xxx</v>
          </cell>
          <cell r="J47" t="str">
            <v>xxx</v>
          </cell>
          <cell r="K47" t="str">
            <v>xxx</v>
          </cell>
          <cell r="M47" t="str">
            <v>xxx</v>
          </cell>
          <cell r="N47" t="str">
            <v>xxx</v>
          </cell>
          <cell r="P47" t="str">
            <v>xxx</v>
          </cell>
          <cell r="Q47" t="str">
            <v>xxx</v>
          </cell>
          <cell r="S47" t="str">
            <v>4131*</v>
          </cell>
          <cell r="T47" t="str">
            <v>121*</v>
          </cell>
        </row>
        <row r="48">
          <cell r="A48" t="str">
            <v>xxx</v>
          </cell>
          <cell r="B48" t="str">
            <v>xxx</v>
          </cell>
          <cell r="D48" t="str">
            <v>xxx</v>
          </cell>
          <cell r="E48" t="str">
            <v>xxx</v>
          </cell>
          <cell r="G48" t="str">
            <v>xxx</v>
          </cell>
          <cell r="H48" t="str">
            <v>xxx</v>
          </cell>
          <cell r="J48" t="str">
            <v>xxx</v>
          </cell>
          <cell r="K48" t="str">
            <v>xxx</v>
          </cell>
          <cell r="M48" t="str">
            <v>xxx</v>
          </cell>
          <cell r="N48" t="str">
            <v>xxx</v>
          </cell>
          <cell r="P48" t="str">
            <v>xxx</v>
          </cell>
          <cell r="Q48" t="str">
            <v>xxx</v>
          </cell>
          <cell r="S48" t="str">
            <v>4131*</v>
          </cell>
          <cell r="T48" t="str">
            <v>311*</v>
          </cell>
        </row>
        <row r="49">
          <cell r="A49" t="str">
            <v>xxx</v>
          </cell>
          <cell r="B49" t="str">
            <v>xxx</v>
          </cell>
          <cell r="D49" t="str">
            <v>xxx</v>
          </cell>
          <cell r="E49" t="str">
            <v>xxx</v>
          </cell>
          <cell r="G49" t="str">
            <v>xxx</v>
          </cell>
          <cell r="H49" t="str">
            <v>xxx</v>
          </cell>
          <cell r="J49" t="str">
            <v>xxx</v>
          </cell>
          <cell r="K49" t="str">
            <v>xxx</v>
          </cell>
          <cell r="M49" t="str">
            <v>xxx</v>
          </cell>
          <cell r="N49" t="str">
            <v>xxx</v>
          </cell>
          <cell r="P49" t="str">
            <v>xxx</v>
          </cell>
          <cell r="Q49" t="str">
            <v>xxx</v>
          </cell>
          <cell r="S49" t="str">
            <v>xxx</v>
          </cell>
          <cell r="T49" t="str">
            <v>xxx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5">
          <cell r="K5">
            <v>0</v>
          </cell>
          <cell r="L5">
            <v>0</v>
          </cell>
          <cell r="M5" t="str">
            <v/>
          </cell>
        </row>
        <row r="6">
          <cell r="K6">
            <v>0</v>
          </cell>
          <cell r="L6">
            <v>0</v>
          </cell>
          <cell r="M6" t="str">
            <v/>
          </cell>
        </row>
        <row r="7">
          <cell r="K7">
            <v>0</v>
          </cell>
          <cell r="L7">
            <v>0</v>
          </cell>
          <cell r="M7" t="str">
            <v/>
          </cell>
        </row>
        <row r="8">
          <cell r="K8">
            <v>0</v>
          </cell>
          <cell r="L8">
            <v>0</v>
          </cell>
          <cell r="M8" t="str">
            <v/>
          </cell>
        </row>
        <row r="9">
          <cell r="K9">
            <v>0</v>
          </cell>
          <cell r="L9">
            <v>0</v>
          </cell>
          <cell r="M9" t="str">
            <v/>
          </cell>
        </row>
        <row r="10">
          <cell r="K10">
            <v>0</v>
          </cell>
          <cell r="L10">
            <v>0</v>
          </cell>
          <cell r="M10" t="str">
            <v/>
          </cell>
        </row>
        <row r="11">
          <cell r="K11">
            <v>0</v>
          </cell>
          <cell r="L11">
            <v>0</v>
          </cell>
          <cell r="M11" t="str">
            <v/>
          </cell>
        </row>
        <row r="12">
          <cell r="K12">
            <v>0</v>
          </cell>
          <cell r="L12">
            <v>0</v>
          </cell>
          <cell r="M12" t="str">
            <v/>
          </cell>
        </row>
        <row r="13">
          <cell r="K13">
            <v>0</v>
          </cell>
          <cell r="L13">
            <v>0</v>
          </cell>
          <cell r="M13" t="str">
            <v/>
          </cell>
        </row>
        <row r="14">
          <cell r="K14">
            <v>0</v>
          </cell>
          <cell r="L14">
            <v>0</v>
          </cell>
          <cell r="M14" t="str">
            <v/>
          </cell>
        </row>
        <row r="15">
          <cell r="K15">
            <v>0</v>
          </cell>
          <cell r="L15">
            <v>0</v>
          </cell>
          <cell r="M15" t="str">
            <v/>
          </cell>
        </row>
        <row r="16">
          <cell r="K16">
            <v>0</v>
          </cell>
          <cell r="L16">
            <v>0</v>
          </cell>
          <cell r="M16" t="str">
            <v/>
          </cell>
        </row>
        <row r="17">
          <cell r="K17">
            <v>0</v>
          </cell>
          <cell r="L17">
            <v>0</v>
          </cell>
          <cell r="M17" t="str">
            <v/>
          </cell>
        </row>
        <row r="18">
          <cell r="K18">
            <v>0</v>
          </cell>
          <cell r="L18">
            <v>0</v>
          </cell>
          <cell r="M18" t="str">
            <v/>
          </cell>
        </row>
        <row r="19">
          <cell r="K19">
            <v>0</v>
          </cell>
          <cell r="L19">
            <v>0</v>
          </cell>
          <cell r="M19" t="str">
            <v/>
          </cell>
        </row>
        <row r="20">
          <cell r="K20">
            <v>0</v>
          </cell>
          <cell r="L20">
            <v>0</v>
          </cell>
          <cell r="M20" t="str">
            <v/>
          </cell>
        </row>
        <row r="21">
          <cell r="K21">
            <v>0</v>
          </cell>
          <cell r="L21">
            <v>0</v>
          </cell>
          <cell r="M21" t="str">
            <v/>
          </cell>
        </row>
        <row r="22">
          <cell r="K22">
            <v>0</v>
          </cell>
          <cell r="L22">
            <v>0</v>
          </cell>
          <cell r="M22" t="str">
            <v/>
          </cell>
        </row>
        <row r="23">
          <cell r="K23">
            <v>0</v>
          </cell>
          <cell r="L23">
            <v>0</v>
          </cell>
          <cell r="M23" t="str">
            <v/>
          </cell>
        </row>
        <row r="24">
          <cell r="K24">
            <v>0</v>
          </cell>
          <cell r="L24">
            <v>0</v>
          </cell>
          <cell r="M24" t="str">
            <v/>
          </cell>
        </row>
        <row r="25">
          <cell r="K25">
            <v>0</v>
          </cell>
          <cell r="L25">
            <v>0</v>
          </cell>
          <cell r="M25" t="str">
            <v/>
          </cell>
        </row>
        <row r="26">
          <cell r="K26">
            <v>0</v>
          </cell>
          <cell r="L26">
            <v>0</v>
          </cell>
          <cell r="M26" t="str">
            <v/>
          </cell>
        </row>
        <row r="27">
          <cell r="K27">
            <v>0</v>
          </cell>
          <cell r="L27">
            <v>0</v>
          </cell>
          <cell r="M27" t="str">
            <v/>
          </cell>
        </row>
        <row r="28">
          <cell r="K28">
            <v>0</v>
          </cell>
          <cell r="L28">
            <v>0</v>
          </cell>
          <cell r="M28" t="str">
            <v/>
          </cell>
        </row>
        <row r="29">
          <cell r="K29">
            <v>0</v>
          </cell>
          <cell r="L29">
            <v>0</v>
          </cell>
          <cell r="M29" t="str">
            <v/>
          </cell>
        </row>
        <row r="30">
          <cell r="K30">
            <v>0</v>
          </cell>
          <cell r="L30">
            <v>0</v>
          </cell>
          <cell r="M30" t="str">
            <v/>
          </cell>
        </row>
        <row r="31">
          <cell r="K31">
            <v>0</v>
          </cell>
          <cell r="L31">
            <v>0</v>
          </cell>
          <cell r="M31" t="str">
            <v/>
          </cell>
        </row>
        <row r="32">
          <cell r="K32">
            <v>0</v>
          </cell>
          <cell r="L32">
            <v>0</v>
          </cell>
          <cell r="M32" t="str">
            <v/>
          </cell>
        </row>
        <row r="33">
          <cell r="K33">
            <v>0</v>
          </cell>
          <cell r="L33">
            <v>0</v>
          </cell>
          <cell r="M33" t="str">
            <v/>
          </cell>
        </row>
        <row r="34">
          <cell r="K34">
            <v>0</v>
          </cell>
          <cell r="L34">
            <v>0</v>
          </cell>
          <cell r="M34" t="str">
            <v/>
          </cell>
        </row>
        <row r="35">
          <cell r="K35">
            <v>0</v>
          </cell>
          <cell r="L35">
            <v>0</v>
          </cell>
          <cell r="M35" t="str">
            <v/>
          </cell>
        </row>
        <row r="36">
          <cell r="K36">
            <v>0</v>
          </cell>
          <cell r="L36">
            <v>0</v>
          </cell>
          <cell r="M36" t="str">
            <v/>
          </cell>
        </row>
        <row r="37">
          <cell r="K37">
            <v>0</v>
          </cell>
          <cell r="L37">
            <v>0</v>
          </cell>
          <cell r="M37" t="str">
            <v/>
          </cell>
        </row>
        <row r="38">
          <cell r="K38">
            <v>0</v>
          </cell>
          <cell r="L38">
            <v>0</v>
          </cell>
          <cell r="M38" t="str">
            <v/>
          </cell>
        </row>
        <row r="39">
          <cell r="K39">
            <v>0</v>
          </cell>
          <cell r="L39">
            <v>0</v>
          </cell>
          <cell r="M39" t="str">
            <v/>
          </cell>
        </row>
        <row r="40">
          <cell r="K40">
            <v>0</v>
          </cell>
          <cell r="L40">
            <v>0</v>
          </cell>
          <cell r="M40" t="str">
            <v/>
          </cell>
        </row>
        <row r="41">
          <cell r="K41">
            <v>0</v>
          </cell>
          <cell r="L41">
            <v>0</v>
          </cell>
          <cell r="M41" t="str">
            <v/>
          </cell>
        </row>
        <row r="42">
          <cell r="K42">
            <v>0</v>
          </cell>
          <cell r="L42">
            <v>0</v>
          </cell>
          <cell r="M42" t="str">
            <v/>
          </cell>
        </row>
        <row r="43">
          <cell r="K43">
            <v>0</v>
          </cell>
          <cell r="L43">
            <v>0</v>
          </cell>
          <cell r="M43" t="str">
            <v/>
          </cell>
        </row>
        <row r="44">
          <cell r="K44">
            <v>0</v>
          </cell>
          <cell r="L44">
            <v>0</v>
          </cell>
          <cell r="M44" t="str">
            <v/>
          </cell>
        </row>
        <row r="45">
          <cell r="K45">
            <v>0</v>
          </cell>
          <cell r="L45">
            <v>0</v>
          </cell>
          <cell r="M45" t="str">
            <v/>
          </cell>
        </row>
        <row r="46">
          <cell r="K46">
            <v>0</v>
          </cell>
          <cell r="L46">
            <v>0</v>
          </cell>
          <cell r="M46" t="str">
            <v/>
          </cell>
        </row>
        <row r="47">
          <cell r="K47">
            <v>0</v>
          </cell>
          <cell r="L47">
            <v>0</v>
          </cell>
          <cell r="M47" t="str">
            <v/>
          </cell>
        </row>
        <row r="48">
          <cell r="K48">
            <v>0</v>
          </cell>
          <cell r="L48">
            <v>0</v>
          </cell>
          <cell r="M48" t="str">
            <v/>
          </cell>
        </row>
        <row r="49">
          <cell r="K49">
            <v>0</v>
          </cell>
          <cell r="L49">
            <v>0</v>
          </cell>
          <cell r="M49" t="str">
            <v/>
          </cell>
        </row>
        <row r="50">
          <cell r="K50">
            <v>0</v>
          </cell>
          <cell r="L50">
            <v>0</v>
          </cell>
          <cell r="M50" t="str">
            <v/>
          </cell>
        </row>
        <row r="51">
          <cell r="K51">
            <v>0</v>
          </cell>
          <cell r="L51">
            <v>0</v>
          </cell>
          <cell r="M51" t="str">
            <v/>
          </cell>
        </row>
        <row r="52">
          <cell r="K52">
            <v>0</v>
          </cell>
          <cell r="L52">
            <v>0</v>
          </cell>
          <cell r="M52" t="str">
            <v/>
          </cell>
        </row>
        <row r="53">
          <cell r="K53">
            <v>0</v>
          </cell>
          <cell r="L53">
            <v>0</v>
          </cell>
          <cell r="M53" t="str">
            <v/>
          </cell>
        </row>
        <row r="54">
          <cell r="K54">
            <v>0</v>
          </cell>
          <cell r="L54">
            <v>0</v>
          </cell>
          <cell r="M54" t="str">
            <v/>
          </cell>
        </row>
        <row r="55">
          <cell r="K55">
            <v>0</v>
          </cell>
          <cell r="L55">
            <v>0</v>
          </cell>
          <cell r="M55" t="str">
            <v/>
          </cell>
        </row>
        <row r="56">
          <cell r="K56">
            <v>0</v>
          </cell>
          <cell r="L56">
            <v>0</v>
          </cell>
          <cell r="M56" t="str">
            <v/>
          </cell>
        </row>
        <row r="57">
          <cell r="K57">
            <v>0</v>
          </cell>
          <cell r="L57">
            <v>0</v>
          </cell>
          <cell r="M57" t="str">
            <v/>
          </cell>
        </row>
        <row r="58">
          <cell r="K58">
            <v>0</v>
          </cell>
          <cell r="L58">
            <v>0</v>
          </cell>
          <cell r="M58" t="str">
            <v/>
          </cell>
        </row>
        <row r="59">
          <cell r="K59">
            <v>0</v>
          </cell>
          <cell r="L59">
            <v>0</v>
          </cell>
          <cell r="M59" t="str">
            <v/>
          </cell>
        </row>
        <row r="60">
          <cell r="K60">
            <v>0</v>
          </cell>
          <cell r="L60">
            <v>0</v>
          </cell>
          <cell r="M60" t="str">
            <v/>
          </cell>
        </row>
        <row r="61">
          <cell r="K61">
            <v>0</v>
          </cell>
          <cell r="L61">
            <v>0</v>
          </cell>
          <cell r="M61" t="str">
            <v/>
          </cell>
        </row>
        <row r="62">
          <cell r="K62">
            <v>0</v>
          </cell>
          <cell r="L62">
            <v>0</v>
          </cell>
          <cell r="M62" t="str">
            <v/>
          </cell>
        </row>
        <row r="63">
          <cell r="K63">
            <v>0</v>
          </cell>
          <cell r="L63">
            <v>0</v>
          </cell>
          <cell r="M63" t="str">
            <v/>
          </cell>
        </row>
        <row r="64">
          <cell r="K64">
            <v>0</v>
          </cell>
          <cell r="L64">
            <v>0</v>
          </cell>
          <cell r="M64" t="str">
            <v/>
          </cell>
        </row>
        <row r="65">
          <cell r="K65">
            <v>0</v>
          </cell>
          <cell r="L65">
            <v>0</v>
          </cell>
          <cell r="M65" t="str">
            <v/>
          </cell>
        </row>
        <row r="66">
          <cell r="K66">
            <v>0</v>
          </cell>
          <cell r="L66">
            <v>0</v>
          </cell>
          <cell r="M66" t="str">
            <v/>
          </cell>
        </row>
        <row r="67">
          <cell r="K67">
            <v>0</v>
          </cell>
          <cell r="L67">
            <v>0</v>
          </cell>
          <cell r="M67" t="str">
            <v/>
          </cell>
        </row>
        <row r="68">
          <cell r="K68">
            <v>0</v>
          </cell>
          <cell r="L68">
            <v>0</v>
          </cell>
          <cell r="M68" t="str">
            <v/>
          </cell>
        </row>
        <row r="69">
          <cell r="K69">
            <v>0</v>
          </cell>
          <cell r="L69">
            <v>0</v>
          </cell>
          <cell r="M69" t="str">
            <v/>
          </cell>
        </row>
        <row r="70">
          <cell r="K70">
            <v>0</v>
          </cell>
          <cell r="L70">
            <v>0</v>
          </cell>
          <cell r="M70" t="str">
            <v/>
          </cell>
        </row>
        <row r="71">
          <cell r="K71">
            <v>0</v>
          </cell>
          <cell r="L71">
            <v>0</v>
          </cell>
          <cell r="M71" t="str">
            <v/>
          </cell>
        </row>
        <row r="72">
          <cell r="K72">
            <v>0</v>
          </cell>
          <cell r="L72">
            <v>0</v>
          </cell>
          <cell r="M72" t="str">
            <v/>
          </cell>
        </row>
        <row r="73">
          <cell r="K73">
            <v>0</v>
          </cell>
          <cell r="L73">
            <v>0</v>
          </cell>
          <cell r="M73" t="str">
            <v/>
          </cell>
        </row>
        <row r="74">
          <cell r="K74">
            <v>0</v>
          </cell>
          <cell r="L74">
            <v>0</v>
          </cell>
          <cell r="M74" t="str">
            <v/>
          </cell>
        </row>
        <row r="75">
          <cell r="K75">
            <v>0</v>
          </cell>
          <cell r="L75">
            <v>0</v>
          </cell>
          <cell r="M75" t="str">
            <v/>
          </cell>
        </row>
        <row r="76">
          <cell r="K76">
            <v>0</v>
          </cell>
          <cell r="L76">
            <v>0</v>
          </cell>
          <cell r="M76" t="str">
            <v/>
          </cell>
        </row>
        <row r="77">
          <cell r="K77">
            <v>0</v>
          </cell>
          <cell r="L77">
            <v>0</v>
          </cell>
          <cell r="M77" t="str">
            <v/>
          </cell>
        </row>
        <row r="78">
          <cell r="K78">
            <v>0</v>
          </cell>
          <cell r="L78">
            <v>0</v>
          </cell>
          <cell r="M78" t="str">
            <v/>
          </cell>
        </row>
        <row r="79">
          <cell r="K79">
            <v>0</v>
          </cell>
          <cell r="L79">
            <v>0</v>
          </cell>
          <cell r="M79" t="str">
            <v/>
          </cell>
        </row>
        <row r="80">
          <cell r="K80">
            <v>0</v>
          </cell>
          <cell r="L80">
            <v>0</v>
          </cell>
          <cell r="M80" t="str">
            <v/>
          </cell>
        </row>
        <row r="81">
          <cell r="K81">
            <v>0</v>
          </cell>
          <cell r="L81">
            <v>0</v>
          </cell>
          <cell r="M81" t="str">
            <v/>
          </cell>
        </row>
        <row r="82">
          <cell r="K82">
            <v>0</v>
          </cell>
          <cell r="L82">
            <v>0</v>
          </cell>
          <cell r="M82" t="str">
            <v/>
          </cell>
        </row>
        <row r="83">
          <cell r="K83">
            <v>0</v>
          </cell>
          <cell r="L83">
            <v>0</v>
          </cell>
          <cell r="M83" t="str">
            <v/>
          </cell>
        </row>
        <row r="84">
          <cell r="K84">
            <v>0</v>
          </cell>
          <cell r="L84">
            <v>0</v>
          </cell>
          <cell r="M84" t="str">
            <v/>
          </cell>
        </row>
        <row r="85">
          <cell r="K85">
            <v>0</v>
          </cell>
          <cell r="L85">
            <v>0</v>
          </cell>
          <cell r="M85" t="str">
            <v/>
          </cell>
        </row>
        <row r="86">
          <cell r="K86">
            <v>0</v>
          </cell>
          <cell r="L86">
            <v>0</v>
          </cell>
          <cell r="M86" t="str">
            <v/>
          </cell>
        </row>
        <row r="87">
          <cell r="K87">
            <v>0</v>
          </cell>
          <cell r="L87">
            <v>0</v>
          </cell>
          <cell r="M87" t="str">
            <v/>
          </cell>
        </row>
        <row r="88">
          <cell r="K88">
            <v>0</v>
          </cell>
          <cell r="L88">
            <v>0</v>
          </cell>
          <cell r="M88" t="str">
            <v/>
          </cell>
        </row>
        <row r="89">
          <cell r="K89">
            <v>0</v>
          </cell>
          <cell r="L89">
            <v>0</v>
          </cell>
          <cell r="M89" t="str">
            <v/>
          </cell>
        </row>
        <row r="90">
          <cell r="K90">
            <v>0</v>
          </cell>
          <cell r="L90">
            <v>0</v>
          </cell>
          <cell r="M90" t="str">
            <v/>
          </cell>
        </row>
        <row r="91">
          <cell r="K91">
            <v>0</v>
          </cell>
          <cell r="L91">
            <v>0</v>
          </cell>
          <cell r="M91" t="str">
            <v/>
          </cell>
        </row>
        <row r="92">
          <cell r="K92">
            <v>0</v>
          </cell>
          <cell r="L92">
            <v>0</v>
          </cell>
          <cell r="M92" t="str">
            <v/>
          </cell>
        </row>
        <row r="93">
          <cell r="K93">
            <v>0</v>
          </cell>
          <cell r="L93">
            <v>0</v>
          </cell>
          <cell r="M93" t="str">
            <v/>
          </cell>
        </row>
        <row r="94">
          <cell r="K94">
            <v>0</v>
          </cell>
          <cell r="L94">
            <v>0</v>
          </cell>
          <cell r="M94" t="str">
            <v/>
          </cell>
        </row>
        <row r="95">
          <cell r="B95" t="str">
            <v>1561NDT300</v>
          </cell>
          <cell r="C95" t="str">
            <v>Nước dưỡng tóc 300ml</v>
          </cell>
          <cell r="D95" t="str">
            <v>Chai</v>
          </cell>
          <cell r="E95">
            <v>0</v>
          </cell>
          <cell r="F95">
            <v>0</v>
          </cell>
          <cell r="K95">
            <v>0</v>
          </cell>
          <cell r="L95">
            <v>0</v>
          </cell>
          <cell r="M95" t="str">
            <v/>
          </cell>
        </row>
        <row r="96">
          <cell r="B96" t="str">
            <v>1561NRC</v>
          </cell>
          <cell r="C96" t="str">
            <v>Nước rửa chén các loại</v>
          </cell>
          <cell r="D96" t="str">
            <v>Thùng</v>
          </cell>
          <cell r="E96">
            <v>0</v>
          </cell>
          <cell r="F96">
            <v>0</v>
          </cell>
          <cell r="K96">
            <v>0</v>
          </cell>
          <cell r="L96">
            <v>0</v>
          </cell>
          <cell r="M96" t="str">
            <v/>
          </cell>
        </row>
        <row r="97">
          <cell r="B97" t="str">
            <v>1561NTGR,H</v>
          </cell>
          <cell r="C97" t="str">
            <v>Nước tẩy Greenex hương</v>
          </cell>
          <cell r="D97" t="str">
            <v>Chai</v>
          </cell>
          <cell r="E97">
            <v>564</v>
          </cell>
          <cell r="F97">
            <v>7030010</v>
          </cell>
          <cell r="K97">
            <v>564</v>
          </cell>
          <cell r="L97">
            <v>7030010</v>
          </cell>
          <cell r="M97" t="str">
            <v/>
          </cell>
        </row>
        <row r="98">
          <cell r="B98" t="str">
            <v>1561NTGR,NC</v>
          </cell>
          <cell r="C98" t="str">
            <v>Nước tẩy Greenex nguyên chất</v>
          </cell>
          <cell r="D98" t="str">
            <v>Chai</v>
          </cell>
          <cell r="E98">
            <v>390</v>
          </cell>
          <cell r="F98">
            <v>5282081</v>
          </cell>
          <cell r="K98">
            <v>390</v>
          </cell>
          <cell r="L98">
            <v>5282081</v>
          </cell>
          <cell r="M98" t="str">
            <v/>
          </cell>
        </row>
        <row r="99">
          <cell r="B99" t="str">
            <v>1561NTR</v>
          </cell>
          <cell r="C99" t="str">
            <v>Nước tẩy rửa các loại</v>
          </cell>
          <cell r="D99" t="str">
            <v>Thùng</v>
          </cell>
          <cell r="E99">
            <v>0</v>
          </cell>
          <cell r="F99">
            <v>0</v>
          </cell>
          <cell r="K99">
            <v>0</v>
          </cell>
          <cell r="L99">
            <v>0</v>
          </cell>
          <cell r="M99" t="str">
            <v/>
          </cell>
        </row>
        <row r="100">
          <cell r="B100" t="str">
            <v>1561NXSo3L</v>
          </cell>
          <cell r="C100" t="str">
            <v>Nước xả Softlan 3L x 4-28K</v>
          </cell>
          <cell r="D100" t="str">
            <v>Chai</v>
          </cell>
          <cell r="E100">
            <v>1834</v>
          </cell>
          <cell r="F100">
            <v>40513865.485670418</v>
          </cell>
          <cell r="K100">
            <v>1834</v>
          </cell>
          <cell r="L100">
            <v>40513865.485670418</v>
          </cell>
          <cell r="M100" t="str">
            <v/>
          </cell>
        </row>
        <row r="101">
          <cell r="B101" t="str">
            <v>1561NXVEL450</v>
          </cell>
          <cell r="C101" t="str">
            <v>Nước xả VEL 450</v>
          </cell>
          <cell r="D101" t="str">
            <v>Chai</v>
          </cell>
          <cell r="E101">
            <v>2922</v>
          </cell>
          <cell r="F101">
            <v>37056565</v>
          </cell>
          <cell r="K101">
            <v>2922</v>
          </cell>
          <cell r="L101">
            <v>37056565</v>
          </cell>
          <cell r="M101" t="str">
            <v/>
          </cell>
        </row>
        <row r="102">
          <cell r="B102" t="str">
            <v>1561NXP</v>
          </cell>
          <cell r="C102" t="str">
            <v>Nước xịt phòng các loại</v>
          </cell>
          <cell r="D102" t="str">
            <v>Thùng</v>
          </cell>
          <cell r="E102">
            <v>0</v>
          </cell>
          <cell r="F102">
            <v>0</v>
          </cell>
          <cell r="K102">
            <v>0</v>
          </cell>
          <cell r="L102">
            <v>0</v>
          </cell>
          <cell r="M102" t="str">
            <v/>
          </cell>
        </row>
        <row r="103">
          <cell r="B103" t="str">
            <v>1561RaB530</v>
          </cell>
          <cell r="C103" t="str">
            <v>Raid Bang 530</v>
          </cell>
          <cell r="D103" t="str">
            <v>Chai</v>
          </cell>
          <cell r="E103">
            <v>0</v>
          </cell>
          <cell r="F103">
            <v>0</v>
          </cell>
          <cell r="K103">
            <v>0</v>
          </cell>
          <cell r="L103">
            <v>0</v>
          </cell>
          <cell r="M103" t="str">
            <v/>
          </cell>
        </row>
        <row r="104">
          <cell r="B104" t="str">
            <v>1561RaCP</v>
          </cell>
          <cell r="C104" t="str">
            <v>Raid Coil Plus</v>
          </cell>
          <cell r="D104" t="str">
            <v>Hộp</v>
          </cell>
          <cell r="E104">
            <v>0</v>
          </cell>
          <cell r="F104">
            <v>0</v>
          </cell>
          <cell r="K104">
            <v>0</v>
          </cell>
          <cell r="L104">
            <v>0</v>
          </cell>
          <cell r="M104" t="str">
            <v/>
          </cell>
        </row>
        <row r="105">
          <cell r="B105" t="str">
            <v>1561RaCX</v>
          </cell>
          <cell r="C105" t="str">
            <v>Raid Coil X No #</v>
          </cell>
          <cell r="D105" t="str">
            <v>Hộp</v>
          </cell>
          <cell r="E105">
            <v>0</v>
          </cell>
          <cell r="F105">
            <v>0</v>
          </cell>
          <cell r="K105">
            <v>0</v>
          </cell>
          <cell r="L105">
            <v>0</v>
          </cell>
          <cell r="M105" t="str">
            <v/>
          </cell>
        </row>
        <row r="106">
          <cell r="B106" t="str">
            <v>1561Ra530</v>
          </cell>
          <cell r="C106" t="str">
            <v>Raid lemon scent 530ml</v>
          </cell>
          <cell r="D106" t="str">
            <v>Chai</v>
          </cell>
          <cell r="E106">
            <v>0</v>
          </cell>
          <cell r="F106">
            <v>0</v>
          </cell>
          <cell r="K106">
            <v>0</v>
          </cell>
          <cell r="L106">
            <v>0</v>
          </cell>
          <cell r="M106" t="str">
            <v/>
          </cell>
        </row>
        <row r="107">
          <cell r="B107" t="str">
            <v>1561Ra600</v>
          </cell>
          <cell r="C107" t="str">
            <v>Raid Maxx 600</v>
          </cell>
          <cell r="D107" t="str">
            <v>Chai</v>
          </cell>
          <cell r="E107">
            <v>0</v>
          </cell>
          <cell r="F107">
            <v>0</v>
          </cell>
          <cell r="K107">
            <v>0</v>
          </cell>
          <cell r="L107">
            <v>0</v>
          </cell>
          <cell r="M107" t="str">
            <v/>
          </cell>
        </row>
        <row r="108">
          <cell r="B108" t="str">
            <v>1561Ra635</v>
          </cell>
          <cell r="C108" t="str">
            <v>Raid Maxx lemon 635</v>
          </cell>
          <cell r="D108" t="str">
            <v>Chai</v>
          </cell>
          <cell r="E108">
            <v>0</v>
          </cell>
          <cell r="F108">
            <v>0</v>
          </cell>
          <cell r="K108">
            <v>0</v>
          </cell>
          <cell r="L108">
            <v>0</v>
          </cell>
          <cell r="M108" t="str">
            <v/>
          </cell>
        </row>
        <row r="109">
          <cell r="B109" t="str">
            <v>1561Ra300</v>
          </cell>
          <cell r="C109" t="str">
            <v>Raid Molk Lemon 300ml</v>
          </cell>
          <cell r="D109" t="str">
            <v>Chai</v>
          </cell>
          <cell r="E109">
            <v>0</v>
          </cell>
          <cell r="F109">
            <v>0</v>
          </cell>
          <cell r="K109">
            <v>0</v>
          </cell>
          <cell r="L109">
            <v>0</v>
          </cell>
          <cell r="M109" t="str">
            <v/>
          </cell>
        </row>
        <row r="110">
          <cell r="B110" t="str">
            <v>1561ST250</v>
          </cell>
          <cell r="C110" t="str">
            <v>S.tắm Pal 250ml các loại x 24</v>
          </cell>
          <cell r="D110" t="str">
            <v>Chai</v>
          </cell>
          <cell r="E110">
            <v>5604</v>
          </cell>
          <cell r="F110">
            <v>89038346.333333328</v>
          </cell>
          <cell r="K110">
            <v>5604</v>
          </cell>
          <cell r="L110">
            <v>89038346.333333328</v>
          </cell>
          <cell r="M110" t="str">
            <v/>
          </cell>
        </row>
        <row r="111">
          <cell r="B111" t="str">
            <v>1561ST265</v>
          </cell>
          <cell r="C111" t="str">
            <v>S.tắm Pal, Aro vàng (hồng) - Btam 265 x 24</v>
          </cell>
          <cell r="D111" t="str">
            <v>Chai</v>
          </cell>
          <cell r="E111">
            <v>982</v>
          </cell>
          <cell r="F111">
            <v>16389647.276255708</v>
          </cell>
          <cell r="K111">
            <v>982</v>
          </cell>
          <cell r="L111">
            <v>16389647.276255708</v>
          </cell>
          <cell r="M111" t="str">
            <v/>
          </cell>
        </row>
        <row r="112">
          <cell r="B112" t="str">
            <v>1561XBDe</v>
          </cell>
          <cell r="C112" t="str">
            <v>Savon Debon</v>
          </cell>
          <cell r="D112" t="str">
            <v>Hộp</v>
          </cell>
          <cell r="E112">
            <v>0</v>
          </cell>
          <cell r="F112">
            <v>0</v>
          </cell>
          <cell r="K112">
            <v>0</v>
          </cell>
          <cell r="L112">
            <v>0</v>
          </cell>
          <cell r="M112" t="str">
            <v/>
          </cell>
        </row>
        <row r="113">
          <cell r="B113" t="str">
            <v>1561XBPa90</v>
          </cell>
          <cell r="C113" t="str">
            <v>Savon Pal 90g x 18 x 4</v>
          </cell>
          <cell r="D113" t="str">
            <v>Hộp</v>
          </cell>
          <cell r="E113">
            <v>394</v>
          </cell>
          <cell r="F113">
            <v>2815934.4248955725</v>
          </cell>
          <cell r="K113">
            <v>394</v>
          </cell>
          <cell r="L113">
            <v>2815934.4248955725</v>
          </cell>
          <cell r="M113" t="str">
            <v/>
          </cell>
        </row>
        <row r="114">
          <cell r="B114" t="str">
            <v>1561SNKH400</v>
          </cell>
          <cell r="C114" t="str">
            <v>Sữa bột nguyên kem Daisy giấy 400gx24</v>
          </cell>
          <cell r="D114" t="str">
            <v>Hộp</v>
          </cell>
          <cell r="E114">
            <v>0</v>
          </cell>
          <cell r="F114">
            <v>0</v>
          </cell>
          <cell r="K114">
            <v>0</v>
          </cell>
          <cell r="L114">
            <v>0</v>
          </cell>
          <cell r="M114" t="str">
            <v/>
          </cell>
        </row>
        <row r="115">
          <cell r="B115" t="str">
            <v>1561SNKL400</v>
          </cell>
          <cell r="C115" t="str">
            <v>Sữa bột nguyên kem lon 400gx24</v>
          </cell>
          <cell r="D115" t="str">
            <v>Lon</v>
          </cell>
          <cell r="E115">
            <v>0</v>
          </cell>
          <cell r="F115">
            <v>0</v>
          </cell>
          <cell r="K115">
            <v>0</v>
          </cell>
          <cell r="L115">
            <v>0</v>
          </cell>
          <cell r="M115" t="str">
            <v/>
          </cell>
        </row>
        <row r="116">
          <cell r="B116" t="str">
            <v>1561SNKL900</v>
          </cell>
          <cell r="C116" t="str">
            <v>Sữa bột nguyên kem lon 900gx12</v>
          </cell>
          <cell r="D116" t="str">
            <v>Lon</v>
          </cell>
          <cell r="E116">
            <v>0</v>
          </cell>
          <cell r="F116">
            <v>0</v>
          </cell>
          <cell r="K116">
            <v>0</v>
          </cell>
          <cell r="L116">
            <v>0</v>
          </cell>
          <cell r="M116" t="str">
            <v/>
          </cell>
        </row>
        <row r="117">
          <cell r="B117" t="str">
            <v>1561STTL400</v>
          </cell>
          <cell r="C117" t="str">
            <v>Sữa bột tăng trưởng 123 400gx24</v>
          </cell>
          <cell r="D117" t="str">
            <v>Lon</v>
          </cell>
          <cell r="E117">
            <v>0</v>
          </cell>
          <cell r="F117">
            <v>0</v>
          </cell>
          <cell r="K117">
            <v>0</v>
          </cell>
          <cell r="L117">
            <v>0</v>
          </cell>
          <cell r="M117" t="str">
            <v/>
          </cell>
        </row>
        <row r="118">
          <cell r="B118" t="str">
            <v>1561STTL900</v>
          </cell>
          <cell r="C118" t="str">
            <v>Sữa bột tăng trưởng 123 900gx12</v>
          </cell>
          <cell r="D118" t="str">
            <v>Lon</v>
          </cell>
          <cell r="E118">
            <v>0</v>
          </cell>
          <cell r="F118">
            <v>0</v>
          </cell>
          <cell r="K118">
            <v>0</v>
          </cell>
          <cell r="L118">
            <v>0</v>
          </cell>
          <cell r="M118" t="str">
            <v/>
          </cell>
        </row>
        <row r="119">
          <cell r="B119" t="str">
            <v>1561STTH400</v>
          </cell>
          <cell r="C119" t="str">
            <v>Sữa bột tăng trưởng 123 giấy 400gx24</v>
          </cell>
          <cell r="D119" t="str">
            <v>Hộp</v>
          </cell>
          <cell r="E119">
            <v>0</v>
          </cell>
          <cell r="F119">
            <v>0</v>
          </cell>
          <cell r="K119">
            <v>0</v>
          </cell>
          <cell r="L119">
            <v>0</v>
          </cell>
          <cell r="M119" t="str">
            <v/>
          </cell>
        </row>
        <row r="120">
          <cell r="B120" t="str">
            <v>1561SCH180</v>
          </cell>
          <cell r="C120" t="str">
            <v>Sữa chua uống 180mlx48</v>
          </cell>
          <cell r="D120" t="str">
            <v>Hộp</v>
          </cell>
          <cell r="E120">
            <v>0</v>
          </cell>
          <cell r="F120">
            <v>0</v>
          </cell>
          <cell r="K120">
            <v>0</v>
          </cell>
          <cell r="L120">
            <v>0</v>
          </cell>
          <cell r="M120" t="str">
            <v/>
          </cell>
        </row>
        <row r="121">
          <cell r="B121" t="str">
            <v>1561ST100</v>
          </cell>
          <cell r="C121" t="str">
            <v>Sữa tắm 100ml</v>
          </cell>
          <cell r="D121" t="str">
            <v>Chai</v>
          </cell>
          <cell r="E121">
            <v>0</v>
          </cell>
          <cell r="F121">
            <v>0</v>
          </cell>
          <cell r="K121">
            <v>0</v>
          </cell>
          <cell r="L121">
            <v>0</v>
          </cell>
          <cell r="M121" t="str">
            <v/>
          </cell>
        </row>
        <row r="122">
          <cell r="B122" t="str">
            <v>1561STDoF7</v>
          </cell>
          <cell r="C122" t="str">
            <v>Sữa tắm Double hương Floral 7ml</v>
          </cell>
          <cell r="D122" t="str">
            <v>Gói</v>
          </cell>
          <cell r="E122">
            <v>0</v>
          </cell>
          <cell r="F122">
            <v>0</v>
          </cell>
          <cell r="K122">
            <v>0</v>
          </cell>
          <cell r="L122">
            <v>0</v>
          </cell>
          <cell r="M122" t="str">
            <v/>
          </cell>
        </row>
        <row r="123">
          <cell r="B123" t="str">
            <v>1561STDo7</v>
          </cell>
          <cell r="C123" t="str">
            <v>Sữa tắm Double thường (giữ ẩm) 7ml</v>
          </cell>
          <cell r="D123" t="str">
            <v>Gói</v>
          </cell>
          <cell r="E123">
            <v>0</v>
          </cell>
          <cell r="F123">
            <v>0</v>
          </cell>
          <cell r="K123">
            <v>0</v>
          </cell>
          <cell r="L123">
            <v>0</v>
          </cell>
          <cell r="M123" t="str">
            <v/>
          </cell>
        </row>
        <row r="124">
          <cell r="B124" t="str">
            <v>1561STDo200</v>
          </cell>
          <cell r="C124" t="str">
            <v>Sữa tắm Double thường 200ml</v>
          </cell>
          <cell r="D124" t="str">
            <v>Chai</v>
          </cell>
          <cell r="E124">
            <v>0</v>
          </cell>
          <cell r="F124">
            <v>0</v>
          </cell>
          <cell r="K124">
            <v>0</v>
          </cell>
          <cell r="L124">
            <v>0</v>
          </cell>
          <cell r="M124" t="str">
            <v/>
          </cell>
        </row>
        <row r="125">
          <cell r="B125" t="str">
            <v>1561STDo400</v>
          </cell>
          <cell r="C125" t="str">
            <v>Sữa tắm Double thường 400ml</v>
          </cell>
          <cell r="D125" t="str">
            <v>Chai</v>
          </cell>
          <cell r="E125">
            <v>0</v>
          </cell>
          <cell r="F125">
            <v>0</v>
          </cell>
          <cell r="K125">
            <v>0</v>
          </cell>
          <cell r="L125">
            <v>0</v>
          </cell>
          <cell r="M125" t="str">
            <v/>
          </cell>
        </row>
        <row r="126">
          <cell r="B126" t="str">
            <v>1561STPaDX</v>
          </cell>
          <cell r="C126" t="str">
            <v>Sữa tắm Pal + D.xả 100ml x 24</v>
          </cell>
          <cell r="D126" t="str">
            <v>Chai</v>
          </cell>
          <cell r="E126">
            <v>1824</v>
          </cell>
          <cell r="F126">
            <v>29030592</v>
          </cell>
          <cell r="K126">
            <v>1824</v>
          </cell>
          <cell r="L126">
            <v>29030592</v>
          </cell>
          <cell r="M126" t="str">
            <v/>
          </cell>
        </row>
        <row r="127">
          <cell r="B127" t="str">
            <v>1561STC890D</v>
          </cell>
          <cell r="C127" t="str">
            <v>Sữa tươi TT Daisy chai 890ml</v>
          </cell>
          <cell r="D127" t="str">
            <v>Chai</v>
          </cell>
          <cell r="E127">
            <v>0</v>
          </cell>
          <cell r="F127">
            <v>0</v>
          </cell>
          <cell r="K127">
            <v>0</v>
          </cell>
          <cell r="L127">
            <v>0</v>
          </cell>
          <cell r="M127" t="str">
            <v/>
          </cell>
        </row>
        <row r="128">
          <cell r="B128" t="str">
            <v>1561STC200</v>
          </cell>
          <cell r="C128" t="str">
            <v>Sữa tươi TT Daisy đường chai 200ml</v>
          </cell>
          <cell r="D128" t="str">
            <v>Chai</v>
          </cell>
          <cell r="E128">
            <v>0</v>
          </cell>
          <cell r="F128">
            <v>0</v>
          </cell>
          <cell r="K128">
            <v>0</v>
          </cell>
          <cell r="L128">
            <v>0</v>
          </cell>
          <cell r="M128" t="str">
            <v/>
          </cell>
        </row>
        <row r="129">
          <cell r="B129" t="str">
            <v>1561STH200D</v>
          </cell>
          <cell r="C129" t="str">
            <v xml:space="preserve">Sữa tươi TT hộp UHT 200ml </v>
          </cell>
          <cell r="D129" t="str">
            <v>Hộp</v>
          </cell>
          <cell r="E129">
            <v>0</v>
          </cell>
          <cell r="F129">
            <v>0</v>
          </cell>
          <cell r="K129">
            <v>0</v>
          </cell>
          <cell r="L129">
            <v>0</v>
          </cell>
          <cell r="M129" t="str">
            <v/>
          </cell>
        </row>
        <row r="130">
          <cell r="B130" t="str">
            <v>1561STH180</v>
          </cell>
          <cell r="C130" t="str">
            <v xml:space="preserve">Sữa tươi TT hộp Yummy 180mlx48 </v>
          </cell>
          <cell r="D130" t="str">
            <v>Hộp</v>
          </cell>
          <cell r="E130">
            <v>10164</v>
          </cell>
          <cell r="F130">
            <v>30953826.758312508</v>
          </cell>
          <cell r="K130">
            <v>10164</v>
          </cell>
          <cell r="L130">
            <v>30953826.758312508</v>
          </cell>
          <cell r="M130" t="str">
            <v/>
          </cell>
        </row>
        <row r="131">
          <cell r="B131" t="str">
            <v>1561SS</v>
          </cell>
          <cell r="C131" t="str">
            <v>Super save</v>
          </cell>
          <cell r="D131" t="str">
            <v>Gói</v>
          </cell>
          <cell r="E131">
            <v>0</v>
          </cell>
          <cell r="F131">
            <v>0</v>
          </cell>
          <cell r="K131">
            <v>0</v>
          </cell>
          <cell r="L131">
            <v>0</v>
          </cell>
          <cell r="M131" t="str">
            <v/>
          </cell>
        </row>
        <row r="132">
          <cell r="B132" t="str">
            <v>1561TNT</v>
          </cell>
          <cell r="C132" t="str">
            <v>Thuốc nhuộm tóc</v>
          </cell>
          <cell r="D132" t="str">
            <v>Hộp</v>
          </cell>
          <cell r="E132">
            <v>0</v>
          </cell>
          <cell r="F132">
            <v>0</v>
          </cell>
          <cell r="K132">
            <v>0</v>
          </cell>
          <cell r="L132">
            <v>0</v>
          </cell>
          <cell r="M132" t="str">
            <v/>
          </cell>
        </row>
        <row r="133">
          <cell r="B133" t="str">
            <v>1561THRf</v>
          </cell>
          <cell r="C133" t="str">
            <v>Tí hon Refill</v>
          </cell>
          <cell r="D133" t="str">
            <v>Chai</v>
          </cell>
          <cell r="E133">
            <v>0</v>
          </cell>
          <cell r="F133">
            <v>0</v>
          </cell>
          <cell r="K133">
            <v>0</v>
          </cell>
          <cell r="L133">
            <v>0</v>
          </cell>
          <cell r="M133" t="str">
            <v/>
          </cell>
        </row>
        <row r="134">
          <cell r="B134" t="str">
            <v>1561THRg</v>
          </cell>
          <cell r="C134" t="str">
            <v>Tí hon Regular</v>
          </cell>
          <cell r="D134" t="str">
            <v>Chai</v>
          </cell>
          <cell r="E134">
            <v>0</v>
          </cell>
          <cell r="F134">
            <v>0</v>
          </cell>
          <cell r="K134">
            <v>0</v>
          </cell>
          <cell r="L134">
            <v>0</v>
          </cell>
          <cell r="M134" t="str">
            <v/>
          </cell>
        </row>
        <row r="135">
          <cell r="B135" t="str">
            <v xml:space="preserve">1561T3CB3V                                                                           </v>
          </cell>
          <cell r="C135" t="str">
            <v>TUI 3CBCSS100+12Pre+3VITA110 x10</v>
          </cell>
          <cell r="D135" t="str">
            <v>Phần</v>
          </cell>
          <cell r="E135">
            <v>900</v>
          </cell>
          <cell r="F135">
            <v>38502810</v>
          </cell>
          <cell r="K135">
            <v>900</v>
          </cell>
          <cell r="L135">
            <v>38502810</v>
          </cell>
          <cell r="M135" t="str">
            <v/>
          </cell>
        </row>
        <row r="136">
          <cell r="B136" t="str">
            <v>1561T4DD</v>
          </cell>
          <cell r="C136" t="str">
            <v>Tui 4CSS100 + 12 Pre + 12 Dau Day x 10</v>
          </cell>
          <cell r="D136" t="str">
            <v>Phần</v>
          </cell>
          <cell r="E136">
            <v>0</v>
          </cell>
          <cell r="F136">
            <v>0</v>
          </cell>
          <cell r="K136">
            <v>0</v>
          </cell>
          <cell r="L136">
            <v>0</v>
          </cell>
          <cell r="M136" t="str">
            <v/>
          </cell>
        </row>
        <row r="137">
          <cell r="B137" t="str">
            <v>1561T4</v>
          </cell>
          <cell r="C137" t="str">
            <v>Tui 4CSS100 + 12 Pre x 10</v>
          </cell>
          <cell r="D137" t="str">
            <v>Phần</v>
          </cell>
          <cell r="E137">
            <v>0</v>
          </cell>
          <cell r="F137">
            <v>0</v>
          </cell>
          <cell r="K137">
            <v>0</v>
          </cell>
          <cell r="L137">
            <v>0</v>
          </cell>
          <cell r="M137" t="str">
            <v/>
          </cell>
        </row>
        <row r="138">
          <cell r="B138" t="str">
            <v>1561T5DD</v>
          </cell>
          <cell r="C138" t="str">
            <v>Tui 5CSS100 + 12 Pre + 36 Dau Day x 10</v>
          </cell>
          <cell r="D138" t="str">
            <v>Phần</v>
          </cell>
          <cell r="E138">
            <v>0</v>
          </cell>
          <cell r="F138">
            <v>0</v>
          </cell>
          <cell r="K138">
            <v>0</v>
          </cell>
          <cell r="L138">
            <v>0</v>
          </cell>
          <cell r="M138" t="str">
            <v/>
          </cell>
        </row>
        <row r="139">
          <cell r="B139" t="str">
            <v>1561T150VIT7G</v>
          </cell>
          <cell r="C139" t="str">
            <v>TUI:2PROP150+2VITC 170+10PRE&amp;VIT7GX10</v>
          </cell>
          <cell r="D139" t="str">
            <v>Phần</v>
          </cell>
          <cell r="E139">
            <v>840</v>
          </cell>
          <cell r="F139">
            <v>37373320</v>
          </cell>
          <cell r="K139">
            <v>840</v>
          </cell>
          <cell r="L139">
            <v>37373320</v>
          </cell>
          <cell r="M139" t="str">
            <v/>
          </cell>
        </row>
        <row r="140">
          <cell r="B140" t="str">
            <v>1561T2VITC2ICMX10</v>
          </cell>
          <cell r="C140" t="str">
            <v>TÚI-2VITC110+2ICM200+48SACHX10</v>
          </cell>
          <cell r="D140" t="str">
            <v>Phần</v>
          </cell>
          <cell r="E140">
            <v>250</v>
          </cell>
          <cell r="F140">
            <v>9872717</v>
          </cell>
          <cell r="K140">
            <v>250</v>
          </cell>
          <cell r="L140">
            <v>9872717</v>
          </cell>
          <cell r="M140" t="str">
            <v/>
          </cell>
        </row>
        <row r="141">
          <cell r="B141" t="str">
            <v>1561DAISY180</v>
          </cell>
          <cell r="C141" t="str">
            <v>UHT Milk 180x48-Daisy</v>
          </cell>
          <cell r="D141" t="str">
            <v xml:space="preserve">Hộp </v>
          </cell>
          <cell r="E141">
            <v>1248</v>
          </cell>
          <cell r="F141">
            <v>3573830</v>
          </cell>
          <cell r="K141">
            <v>1248</v>
          </cell>
          <cell r="L141">
            <v>3573830</v>
          </cell>
          <cell r="M141" t="str">
            <v/>
          </cell>
        </row>
        <row r="142">
          <cell r="B142" t="str">
            <v>1561XP280</v>
          </cell>
          <cell r="C142" t="str">
            <v>Xịt phòng 280ml</v>
          </cell>
          <cell r="D142" t="str">
            <v>Chai</v>
          </cell>
          <cell r="E142">
            <v>0</v>
          </cell>
          <cell r="F142">
            <v>0</v>
          </cell>
          <cell r="K142">
            <v>0</v>
          </cell>
          <cell r="L142">
            <v>0</v>
          </cell>
          <cell r="M142" t="str">
            <v/>
          </cell>
        </row>
        <row r="143">
          <cell r="B143" t="str">
            <v>1561XPBo</v>
          </cell>
          <cell r="C143" t="str">
            <v>Xịt phòng boutique</v>
          </cell>
          <cell r="D143" t="str">
            <v>Chai</v>
          </cell>
          <cell r="E143">
            <v>0</v>
          </cell>
          <cell r="F143">
            <v>0</v>
          </cell>
          <cell r="K143">
            <v>0</v>
          </cell>
          <cell r="L143">
            <v>0</v>
          </cell>
          <cell r="M143" t="str">
            <v/>
          </cell>
        </row>
        <row r="144">
          <cell r="B144" t="str">
            <v>1561XPNC280</v>
          </cell>
          <cell r="C144" t="str">
            <v>Xịt phòng NC 280ml</v>
          </cell>
          <cell r="D144" t="str">
            <v>Chai</v>
          </cell>
          <cell r="E144">
            <v>0</v>
          </cell>
          <cell r="F144">
            <v>0</v>
          </cell>
          <cell r="K144">
            <v>0</v>
          </cell>
          <cell r="L144">
            <v>0</v>
          </cell>
          <cell r="M144" t="str">
            <v/>
          </cell>
        </row>
        <row r="145">
          <cell r="B145" t="str">
            <v>1561XPNC350</v>
          </cell>
          <cell r="C145" t="str">
            <v>Xịt phòng NC 350ml</v>
          </cell>
          <cell r="D145" t="str">
            <v>Chai</v>
          </cell>
          <cell r="E145">
            <v>0</v>
          </cell>
          <cell r="F145">
            <v>0</v>
          </cell>
          <cell r="K145">
            <v>0</v>
          </cell>
          <cell r="L145">
            <v>0</v>
          </cell>
          <cell r="M145" t="str">
            <v/>
          </cell>
        </row>
        <row r="146">
          <cell r="B146" t="str">
            <v>156115VIT170</v>
          </cell>
          <cell r="C146" t="str">
            <v>15VIT170+20css100+10icm240+60pre+144sach</v>
          </cell>
          <cell r="D146" t="str">
            <v>Thùng</v>
          </cell>
          <cell r="E146">
            <v>32</v>
          </cell>
          <cell r="F146">
            <v>13087472</v>
          </cell>
          <cell r="K146">
            <v>32</v>
          </cell>
          <cell r="L146">
            <v>13087472</v>
          </cell>
          <cell r="M146" t="str">
            <v/>
          </cell>
        </row>
        <row r="147">
          <cell r="B147" t="str">
            <v>1561NSMPLAX</v>
          </cell>
          <cell r="C147" t="str">
            <v>Nước XM PLAX</v>
          </cell>
          <cell r="D147" t="str">
            <v>chai</v>
          </cell>
          <cell r="E147">
            <v>120</v>
          </cell>
          <cell r="F147">
            <v>2085120</v>
          </cell>
          <cell r="K147">
            <v>120</v>
          </cell>
          <cell r="L147">
            <v>2085120</v>
          </cell>
          <cell r="M147" t="str">
            <v/>
          </cell>
        </row>
        <row r="148">
          <cell r="B148" t="str">
            <v>1561XBPa90x5</v>
          </cell>
          <cell r="C148" t="str">
            <v>Savon Pal 90g x 72 x 5</v>
          </cell>
          <cell r="D148" t="str">
            <v>hộp</v>
          </cell>
          <cell r="E148">
            <v>720</v>
          </cell>
          <cell r="F148">
            <v>2690877</v>
          </cell>
          <cell r="K148">
            <v>720</v>
          </cell>
          <cell r="L148">
            <v>2690877</v>
          </cell>
          <cell r="M148" t="str">
            <v/>
          </cell>
        </row>
        <row r="149">
          <cell r="B149" t="str">
            <v>1561KDRCO90 X80</v>
          </cell>
          <cell r="C149" t="str">
            <v>KCR COL cao ong 160 2000 off X72</v>
          </cell>
          <cell r="D149" t="str">
            <v>hộp</v>
          </cell>
          <cell r="E149">
            <v>800</v>
          </cell>
          <cell r="F149">
            <v>5113160</v>
          </cell>
          <cell r="K149">
            <v>800</v>
          </cell>
          <cell r="L149">
            <v>5113160</v>
          </cell>
          <cell r="M149" t="str">
            <v/>
          </cell>
        </row>
        <row r="150">
          <cell r="B150" t="str">
            <v>1561NXVEL9..day</v>
          </cell>
          <cell r="C150" t="str">
            <v>Nước xả VEL 450(dây)</v>
          </cell>
          <cell r="D150" t="str">
            <v>dây</v>
          </cell>
          <cell r="E150">
            <v>5950</v>
          </cell>
          <cell r="F150">
            <v>57445787</v>
          </cell>
          <cell r="K150">
            <v>5950</v>
          </cell>
          <cell r="L150">
            <v>57445787</v>
          </cell>
          <cell r="M150" t="str">
            <v/>
          </cell>
        </row>
        <row r="151">
          <cell r="B151" t="str">
            <v>1561NXVEL26….</v>
          </cell>
          <cell r="C151" t="str">
            <v>Nước xả VEL 450(chai)</v>
          </cell>
          <cell r="D151" t="str">
            <v>Chai</v>
          </cell>
          <cell r="E151">
            <v>1260</v>
          </cell>
          <cell r="F151">
            <v>32989102</v>
          </cell>
          <cell r="K151">
            <v>1260</v>
          </cell>
          <cell r="L151">
            <v>32989102</v>
          </cell>
          <cell r="M151" t="str">
            <v/>
          </cell>
        </row>
        <row r="152">
          <cell r="B152" t="str">
            <v>1561NTGRHB,QC</v>
          </cell>
          <cell r="C152" t="str">
            <v>Nước tẩy Greenex hương:bưởi, quế chi</v>
          </cell>
          <cell r="D152" t="str">
            <v>Chai</v>
          </cell>
          <cell r="E152">
            <v>1008</v>
          </cell>
          <cell r="F152">
            <v>13608000</v>
          </cell>
          <cell r="K152">
            <v>1008</v>
          </cell>
          <cell r="L152">
            <v>13608000</v>
          </cell>
          <cell r="M152" t="str">
            <v/>
          </cell>
        </row>
        <row r="153">
          <cell r="B153" t="str">
            <v>1561NTGRHC,T</v>
          </cell>
          <cell r="C153" t="str">
            <v>Nước tẩy Greenex hương:chanh,thông</v>
          </cell>
          <cell r="D153" t="str">
            <v>Chai</v>
          </cell>
          <cell r="E153">
            <v>216</v>
          </cell>
          <cell r="F153">
            <v>4594916</v>
          </cell>
          <cell r="K153">
            <v>216</v>
          </cell>
          <cell r="L153">
            <v>4594916</v>
          </cell>
          <cell r="M153" t="str">
            <v/>
          </cell>
        </row>
        <row r="154">
          <cell r="B154" t="str">
            <v>1561KDR160x72</v>
          </cell>
          <cell r="C154" t="str">
            <v>KDR COL MF 160 x 72(Cool Gift)</v>
          </cell>
          <cell r="D154" t="str">
            <v>Hộp</v>
          </cell>
          <cell r="E154">
            <v>2520</v>
          </cell>
          <cell r="F154">
            <v>33851539</v>
          </cell>
          <cell r="K154">
            <v>2520</v>
          </cell>
          <cell r="L154">
            <v>33851539</v>
          </cell>
          <cell r="M154" t="str">
            <v/>
          </cell>
        </row>
        <row r="155">
          <cell r="B155" t="str">
            <v>1561KDR160x48</v>
          </cell>
          <cell r="C155" t="str">
            <v>KDR COL MF 160x48-VT12</v>
          </cell>
          <cell r="D155" t="str">
            <v>Hộp</v>
          </cell>
          <cell r="E155">
            <v>480</v>
          </cell>
          <cell r="F155">
            <v>6447915</v>
          </cell>
          <cell r="K155">
            <v>480</v>
          </cell>
          <cell r="L155">
            <v>6447915</v>
          </cell>
          <cell r="M155" t="str">
            <v/>
          </cell>
        </row>
        <row r="156">
          <cell r="B156" t="str">
            <v>1561BCDRWHIx72</v>
          </cell>
          <cell r="C156" t="str">
            <v>BCDR Col Whiteningx72</v>
          </cell>
          <cell r="D156" t="str">
            <v>Hộp</v>
          </cell>
          <cell r="E156">
            <v>1440</v>
          </cell>
          <cell r="F156">
            <v>12169525</v>
          </cell>
          <cell r="K156">
            <v>1440</v>
          </cell>
          <cell r="L156">
            <v>12169525</v>
          </cell>
          <cell r="M156" t="str">
            <v/>
          </cell>
        </row>
        <row r="157">
          <cell r="B157" t="str">
            <v>1561STPal500x24</v>
          </cell>
          <cell r="C157" t="str">
            <v>SUATAM Pal, các loại 500x24</v>
          </cell>
          <cell r="D157" t="str">
            <v>Chai</v>
          </cell>
          <cell r="E157">
            <v>1276</v>
          </cell>
          <cell r="F157">
            <v>32470461</v>
          </cell>
          <cell r="K157">
            <v>1276</v>
          </cell>
          <cell r="L157">
            <v>32470461</v>
          </cell>
          <cell r="M157" t="str">
            <v/>
          </cell>
        </row>
        <row r="158">
          <cell r="B158" t="str">
            <v>1561DGOIx10set</v>
          </cell>
          <cell r="C158" t="str">
            <v>Túi 3 Pro150G+72SACHET DGOIx10Set</v>
          </cell>
          <cell r="D158" t="str">
            <v>Phần</v>
          </cell>
          <cell r="E158">
            <v>770</v>
          </cell>
          <cell r="F158">
            <v>36894051</v>
          </cell>
          <cell r="K158">
            <v>770</v>
          </cell>
          <cell r="L158">
            <v>36894051</v>
          </cell>
          <cell r="M158" t="str">
            <v/>
          </cell>
        </row>
        <row r="159">
          <cell r="B159" t="str">
            <v>1561KDRICMx10set</v>
          </cell>
          <cell r="C159" t="str">
            <v>4KDR ICM 200g+2 KDRcaoong220gx10set</v>
          </cell>
          <cell r="D159" t="str">
            <v>Phần</v>
          </cell>
          <cell r="E159">
            <v>200</v>
          </cell>
          <cell r="F159">
            <v>13200260</v>
          </cell>
          <cell r="K159">
            <v>200</v>
          </cell>
          <cell r="L159">
            <v>13200260</v>
          </cell>
          <cell r="M159" t="str">
            <v/>
          </cell>
        </row>
        <row r="160">
          <cell r="B160" t="str">
            <v>1561DGDAM</v>
          </cell>
          <cell r="C160" t="str">
            <v>Dgoi pal duong am/Tgau/ongax36-VT</v>
          </cell>
          <cell r="D160" t="str">
            <v>chai</v>
          </cell>
          <cell r="E160">
            <v>2484</v>
          </cell>
          <cell r="F160">
            <v>35510564</v>
          </cell>
          <cell r="K160">
            <v>2484</v>
          </cell>
          <cell r="L160">
            <v>35510564</v>
          </cell>
          <cell r="M160" t="str">
            <v/>
          </cell>
        </row>
        <row r="161">
          <cell r="B161" t="str">
            <v>1561BCDRx360</v>
          </cell>
          <cell r="C161" t="str">
            <v>CBDR nCOL PREMIER moi x360</v>
          </cell>
          <cell r="D161" t="str">
            <v>cái</v>
          </cell>
          <cell r="E161">
            <v>20160</v>
          </cell>
          <cell r="F161">
            <v>30177144</v>
          </cell>
          <cell r="K161">
            <v>20160</v>
          </cell>
          <cell r="L161">
            <v>30177144</v>
          </cell>
          <cell r="M161" t="str">
            <v/>
          </cell>
        </row>
        <row r="162">
          <cell r="B162" t="str">
            <v>156115VIT170+60PRE</v>
          </cell>
          <cell r="C162" t="str">
            <v>15VIT170+20css100+10cdc200kid48pr+10ec+144</v>
          </cell>
          <cell r="D162" t="str">
            <v>Thùng</v>
          </cell>
          <cell r="E162">
            <v>16</v>
          </cell>
          <cell r="F162">
            <v>6831224</v>
          </cell>
          <cell r="K162">
            <v>16</v>
          </cell>
          <cell r="L162">
            <v>6831224</v>
          </cell>
          <cell r="M162" t="str">
            <v/>
          </cell>
        </row>
        <row r="163">
          <cell r="B163" t="str">
            <v>1561XBPAL</v>
          </cell>
          <cell r="C163" t="str">
            <v>XB Pal các loại 4+1x18</v>
          </cell>
          <cell r="D163" t="str">
            <v>hộp</v>
          </cell>
          <cell r="E163">
            <v>144</v>
          </cell>
          <cell r="F163">
            <v>2365606</v>
          </cell>
          <cell r="K163">
            <v>144</v>
          </cell>
          <cell r="L163">
            <v>2365606</v>
          </cell>
          <cell r="M163" t="str">
            <v/>
          </cell>
        </row>
        <row r="164">
          <cell r="B164" t="str">
            <v>1561DOREMON</v>
          </cell>
          <cell r="C164" t="str">
            <v>BCDR COL Doreamon x72</v>
          </cell>
          <cell r="D164" t="str">
            <v>cái</v>
          </cell>
          <cell r="E164">
            <v>72</v>
          </cell>
          <cell r="F164">
            <v>796137</v>
          </cell>
          <cell r="K164">
            <v>72</v>
          </cell>
          <cell r="L164">
            <v>796137</v>
          </cell>
          <cell r="M164" t="str">
            <v/>
          </cell>
        </row>
        <row r="165">
          <cell r="B165" t="str">
            <v>1561DGOI200mlx10set</v>
          </cell>
          <cell r="C165" t="str">
            <v>Túi 2VITC170g+5BC EC+2DG200mlx10set</v>
          </cell>
          <cell r="D165" t="str">
            <v>Phần</v>
          </cell>
          <cell r="E165">
            <v>870</v>
          </cell>
          <cell r="F165">
            <v>48012864</v>
          </cell>
          <cell r="K165">
            <v>870</v>
          </cell>
          <cell r="L165">
            <v>48012864</v>
          </cell>
          <cell r="M165" t="str">
            <v/>
          </cell>
        </row>
        <row r="166">
          <cell r="B166" t="str">
            <v>1561ZONNC</v>
          </cell>
          <cell r="C166" t="str">
            <v>Nước tẩy quần áo NC</v>
          </cell>
          <cell r="E166">
            <v>0</v>
          </cell>
          <cell r="F166">
            <v>0</v>
          </cell>
          <cell r="K166">
            <v>0</v>
          </cell>
          <cell r="L166">
            <v>0</v>
          </cell>
          <cell r="M166" t="str">
            <v/>
          </cell>
        </row>
        <row r="167">
          <cell r="B167" t="str">
            <v>1561ZON</v>
          </cell>
          <cell r="C167" t="str">
            <v>Nước tẩy quần áo hương</v>
          </cell>
          <cell r="E167">
            <v>0</v>
          </cell>
          <cell r="F167">
            <v>0</v>
          </cell>
          <cell r="K167">
            <v>0</v>
          </cell>
          <cell r="L167">
            <v>0</v>
          </cell>
          <cell r="M167" t="str">
            <v/>
          </cell>
        </row>
      </sheetData>
      <sheetData sheetId="20" refreshError="1"/>
      <sheetData sheetId="21" refreshError="1"/>
      <sheetData sheetId="22">
        <row r="4">
          <cell r="B4" t="str">
            <v>no</v>
          </cell>
          <cell r="C4" t="str">
            <v>co</v>
          </cell>
          <cell r="D4" t="str">
            <v>MaSo</v>
          </cell>
          <cell r="E4" t="str">
            <v>tien</v>
          </cell>
        </row>
        <row r="5">
          <cell r="B5" t="str">
            <v>6413</v>
          </cell>
          <cell r="C5" t="str">
            <v>1421</v>
          </cell>
        </row>
        <row r="6">
          <cell r="B6" t="str">
            <v>6423</v>
          </cell>
          <cell r="C6" t="str">
            <v>1421</v>
          </cell>
        </row>
        <row r="7">
          <cell r="B7" t="str">
            <v>6423</v>
          </cell>
          <cell r="C7" t="str">
            <v>242</v>
          </cell>
        </row>
        <row r="8">
          <cell r="B8" t="str">
            <v>6413</v>
          </cell>
          <cell r="C8" t="str">
            <v>242</v>
          </cell>
        </row>
        <row r="9">
          <cell r="B9" t="str">
            <v>6421</v>
          </cell>
          <cell r="C9" t="str">
            <v>334</v>
          </cell>
        </row>
        <row r="10">
          <cell r="B10" t="str">
            <v>6411</v>
          </cell>
          <cell r="C10" t="str">
            <v>334</v>
          </cell>
        </row>
        <row r="11">
          <cell r="B11" t="str">
            <v>622</v>
          </cell>
          <cell r="C11" t="str">
            <v>334</v>
          </cell>
        </row>
        <row r="12">
          <cell r="B12" t="str">
            <v>1561</v>
          </cell>
          <cell r="C12" t="str">
            <v>711</v>
          </cell>
        </row>
        <row r="13">
          <cell r="B13" t="str">
            <v>6414</v>
          </cell>
          <cell r="C13" t="str">
            <v>214</v>
          </cell>
          <cell r="E13">
            <v>0</v>
          </cell>
        </row>
        <row r="14">
          <cell r="B14" t="str">
            <v>6424</v>
          </cell>
          <cell r="C14" t="str">
            <v>214</v>
          </cell>
          <cell r="E14">
            <v>0</v>
          </cell>
        </row>
        <row r="15">
          <cell r="B15" t="str">
            <v>1561/152</v>
          </cell>
          <cell r="C15" t="str">
            <v>331</v>
          </cell>
          <cell r="E15">
            <v>0</v>
          </cell>
        </row>
        <row r="16">
          <cell r="B16" t="str">
            <v>131</v>
          </cell>
          <cell r="C16" t="str">
            <v>511</v>
          </cell>
          <cell r="E16">
            <v>0</v>
          </cell>
        </row>
        <row r="17">
          <cell r="B17" t="str">
            <v>641</v>
          </cell>
          <cell r="C17" t="str">
            <v>142</v>
          </cell>
        </row>
        <row r="18">
          <cell r="B18" t="str">
            <v>811</v>
          </cell>
          <cell r="C18" t="str">
            <v>142</v>
          </cell>
          <cell r="E18">
            <v>0</v>
          </cell>
        </row>
        <row r="21">
          <cell r="B21" t="str">
            <v>111</v>
          </cell>
          <cell r="C21" t="str">
            <v>511</v>
          </cell>
          <cell r="D21" t="str">
            <v>1</v>
          </cell>
          <cell r="E21">
            <v>0</v>
          </cell>
        </row>
        <row r="22">
          <cell r="B22" t="str">
            <v>111</v>
          </cell>
          <cell r="C22" t="str">
            <v>33311</v>
          </cell>
          <cell r="D22" t="str">
            <v>1</v>
          </cell>
          <cell r="E22">
            <v>0</v>
          </cell>
        </row>
        <row r="23">
          <cell r="B23" t="str">
            <v>111</v>
          </cell>
          <cell r="C23" t="str">
            <v>711</v>
          </cell>
          <cell r="D23" t="str">
            <v>22</v>
          </cell>
          <cell r="E23">
            <v>0</v>
          </cell>
        </row>
        <row r="24">
          <cell r="B24" t="str">
            <v>111/112</v>
          </cell>
          <cell r="C24" t="str">
            <v>515</v>
          </cell>
          <cell r="D24" t="str">
            <v>6</v>
          </cell>
          <cell r="E24">
            <v>0</v>
          </cell>
        </row>
        <row r="25">
          <cell r="B25" t="str">
            <v>111</v>
          </cell>
          <cell r="C25" t="str">
            <v>131</v>
          </cell>
          <cell r="D25" t="str">
            <v>6</v>
          </cell>
          <cell r="E25">
            <v>0</v>
          </cell>
        </row>
        <row r="26">
          <cell r="B26" t="str">
            <v>111</v>
          </cell>
          <cell r="C26" t="str">
            <v>411</v>
          </cell>
          <cell r="D26" t="str">
            <v>6</v>
          </cell>
          <cell r="E26">
            <v>0</v>
          </cell>
        </row>
        <row r="28">
          <cell r="B28" t="str">
            <v>1561</v>
          </cell>
          <cell r="C28" t="str">
            <v>111</v>
          </cell>
          <cell r="D28" t="str">
            <v>2</v>
          </cell>
          <cell r="E28">
            <v>0</v>
          </cell>
        </row>
        <row r="29">
          <cell r="B29" t="str">
            <v>1381</v>
          </cell>
          <cell r="C29" t="str">
            <v>112</v>
          </cell>
          <cell r="E29">
            <v>0</v>
          </cell>
        </row>
        <row r="30">
          <cell r="B30" t="str">
            <v>152</v>
          </cell>
          <cell r="C30" t="str">
            <v>111</v>
          </cell>
          <cell r="D30" t="str">
            <v>2</v>
          </cell>
          <cell r="E30">
            <v>0</v>
          </cell>
        </row>
        <row r="31">
          <cell r="B31" t="str">
            <v>153</v>
          </cell>
          <cell r="C31" t="str">
            <v>111</v>
          </cell>
          <cell r="D31" t="str">
            <v>2</v>
          </cell>
          <cell r="E31">
            <v>0</v>
          </cell>
        </row>
        <row r="32">
          <cell r="B32" t="str">
            <v>211</v>
          </cell>
          <cell r="C32" t="str">
            <v>111</v>
          </cell>
          <cell r="D32" t="str">
            <v>2</v>
          </cell>
          <cell r="E32">
            <v>0</v>
          </cell>
        </row>
        <row r="33">
          <cell r="B33" t="str">
            <v>1421</v>
          </cell>
          <cell r="C33" t="str">
            <v>111</v>
          </cell>
          <cell r="D33" t="str">
            <v>2</v>
          </cell>
          <cell r="E33">
            <v>0</v>
          </cell>
        </row>
        <row r="34">
          <cell r="B34" t="str">
            <v>242</v>
          </cell>
          <cell r="C34" t="str">
            <v>111</v>
          </cell>
          <cell r="E34">
            <v>0</v>
          </cell>
        </row>
        <row r="35">
          <cell r="B35" t="str">
            <v>331</v>
          </cell>
          <cell r="C35" t="str">
            <v>111/112</v>
          </cell>
          <cell r="E35">
            <v>0</v>
          </cell>
        </row>
        <row r="36">
          <cell r="B36" t="str">
            <v>334</v>
          </cell>
          <cell r="C36" t="str">
            <v>111</v>
          </cell>
          <cell r="D36" t="str">
            <v>3</v>
          </cell>
          <cell r="E36">
            <v>0</v>
          </cell>
        </row>
        <row r="37">
          <cell r="B37" t="str">
            <v>622</v>
          </cell>
          <cell r="C37" t="str">
            <v>111</v>
          </cell>
          <cell r="E37">
            <v>0</v>
          </cell>
        </row>
        <row r="38">
          <cell r="B38" t="str">
            <v>3338</v>
          </cell>
          <cell r="C38" t="str">
            <v>111</v>
          </cell>
          <cell r="D38" t="str">
            <v>7</v>
          </cell>
          <cell r="E38">
            <v>0</v>
          </cell>
        </row>
        <row r="39">
          <cell r="B39" t="str">
            <v>3334</v>
          </cell>
          <cell r="C39" t="str">
            <v>111</v>
          </cell>
          <cell r="D39" t="str">
            <v>5</v>
          </cell>
          <cell r="E39">
            <v>0</v>
          </cell>
        </row>
        <row r="40">
          <cell r="B40" t="str">
            <v>33311</v>
          </cell>
          <cell r="C40" t="str">
            <v>111</v>
          </cell>
          <cell r="D40" t="str">
            <v>2</v>
          </cell>
          <cell r="E40">
            <v>0</v>
          </cell>
        </row>
        <row r="41">
          <cell r="B41" t="str">
            <v>33312</v>
          </cell>
          <cell r="C41" t="str">
            <v>111</v>
          </cell>
          <cell r="D41" t="str">
            <v>2</v>
          </cell>
          <cell r="E41">
            <v>0</v>
          </cell>
        </row>
        <row r="42">
          <cell r="B42" t="str">
            <v>3333</v>
          </cell>
          <cell r="C42" t="str">
            <v>111</v>
          </cell>
          <cell r="D42" t="str">
            <v>2</v>
          </cell>
          <cell r="E42">
            <v>0</v>
          </cell>
        </row>
        <row r="43">
          <cell r="B43" t="str">
            <v>338</v>
          </cell>
          <cell r="C43" t="str">
            <v>111</v>
          </cell>
          <cell r="D43" t="str">
            <v>3</v>
          </cell>
          <cell r="E43">
            <v>0</v>
          </cell>
        </row>
        <row r="44">
          <cell r="B44" t="str">
            <v>133</v>
          </cell>
          <cell r="C44" t="str">
            <v>111</v>
          </cell>
          <cell r="D44" t="str">
            <v>2</v>
          </cell>
          <cell r="E44">
            <v>0</v>
          </cell>
        </row>
        <row r="45">
          <cell r="B45" t="str">
            <v>334</v>
          </cell>
          <cell r="C45" t="str">
            <v>338</v>
          </cell>
          <cell r="D45" t="str">
            <v>3</v>
          </cell>
          <cell r="E45">
            <v>0</v>
          </cell>
        </row>
        <row r="46">
          <cell r="B46" t="str">
            <v>642</v>
          </cell>
          <cell r="C46" t="str">
            <v>338</v>
          </cell>
          <cell r="E46">
            <v>0</v>
          </cell>
        </row>
        <row r="47">
          <cell r="B47" t="str">
            <v>6277</v>
          </cell>
          <cell r="C47" t="str">
            <v>111</v>
          </cell>
          <cell r="E47">
            <v>0</v>
          </cell>
        </row>
        <row r="48">
          <cell r="B48" t="str">
            <v>6421</v>
          </cell>
          <cell r="C48" t="str">
            <v>111</v>
          </cell>
          <cell r="E48">
            <v>0</v>
          </cell>
        </row>
        <row r="49">
          <cell r="B49" t="str">
            <v>6411</v>
          </cell>
          <cell r="C49" t="str">
            <v>111</v>
          </cell>
          <cell r="E49">
            <v>0</v>
          </cell>
        </row>
        <row r="50">
          <cell r="B50" t="str">
            <v>6423</v>
          </cell>
          <cell r="C50" t="str">
            <v>111</v>
          </cell>
          <cell r="D50" t="str">
            <v>2</v>
          </cell>
          <cell r="E50">
            <v>0</v>
          </cell>
        </row>
        <row r="51">
          <cell r="B51" t="str">
            <v>6413</v>
          </cell>
          <cell r="C51" t="str">
            <v>111</v>
          </cell>
          <cell r="D51" t="str">
            <v>2</v>
          </cell>
          <cell r="E51">
            <v>0</v>
          </cell>
        </row>
        <row r="52">
          <cell r="B52" t="str">
            <v>6425</v>
          </cell>
          <cell r="C52" t="str">
            <v>111</v>
          </cell>
          <cell r="E52">
            <v>0</v>
          </cell>
        </row>
        <row r="53">
          <cell r="B53" t="str">
            <v>6422</v>
          </cell>
          <cell r="C53" t="str">
            <v>111</v>
          </cell>
          <cell r="E53">
            <v>0</v>
          </cell>
        </row>
        <row r="54">
          <cell r="B54" t="str">
            <v>6417</v>
          </cell>
          <cell r="C54" t="str">
            <v>111</v>
          </cell>
          <cell r="E54">
            <v>0</v>
          </cell>
        </row>
        <row r="55">
          <cell r="B55" t="str">
            <v>6427</v>
          </cell>
          <cell r="C55" t="str">
            <v>111</v>
          </cell>
          <cell r="E55">
            <v>0</v>
          </cell>
        </row>
        <row r="56">
          <cell r="B56" t="str">
            <v>6418</v>
          </cell>
          <cell r="C56" t="str">
            <v>111</v>
          </cell>
          <cell r="E56">
            <v>0</v>
          </cell>
        </row>
        <row r="57">
          <cell r="B57" t="str">
            <v>6428</v>
          </cell>
          <cell r="C57" t="str">
            <v>111</v>
          </cell>
          <cell r="E57">
            <v>0</v>
          </cell>
        </row>
        <row r="58">
          <cell r="B58" t="str">
            <v>811</v>
          </cell>
          <cell r="C58" t="str">
            <v>111</v>
          </cell>
          <cell r="E58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et qua kinh doanh "/>
      <sheetName val="Profit &amp; lost "/>
      <sheetName val="Bang can doi ke toan"/>
      <sheetName val="Balance sheet"/>
      <sheetName val="LCTT-truc tiep"/>
      <sheetName val="Statement of cash flowss"/>
      <sheetName val="LCTT-Gian tiep"/>
      <sheetName val="Statement of cash flowss "/>
      <sheetName val="Sheet1"/>
    </sheetNames>
    <sheetDataSet>
      <sheetData sheetId="0">
        <row r="2">
          <cell r="A2" t="str">
            <v>Lô CN 11+CN 12 Cụm CN An Đồng, TT. Nam Sách, H. Nam Sách, T. Hải Dương</v>
          </cell>
        </row>
        <row r="3">
          <cell r="A3" t="str">
            <v>Điện thoại: 0320.3755997                        Fax: 0320.3755113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ata (2)"/>
      <sheetName val="Profit &amp; lost "/>
      <sheetName val="Bang can doi ke toan"/>
      <sheetName val="Balance sheet"/>
      <sheetName val="LCTT-truc tiep"/>
      <sheetName val="Statement of cash flowss"/>
      <sheetName val="data"/>
      <sheetName val="Thuyet minh BCTC"/>
    </sheetNames>
    <sheetDataSet>
      <sheetData sheetId="0" refreshError="1"/>
      <sheetData sheetId="1" refreshError="1"/>
      <sheetData sheetId="2" refreshError="1">
        <row r="3">
          <cell r="A3" t="str">
            <v>Điện thoại: 0320.3752966                        Fax: 0320.3752968</v>
          </cell>
        </row>
        <row r="4">
          <cell r="A4" t="str">
            <v xml:space="preserve"> </v>
          </cell>
        </row>
        <row r="155">
          <cell r="F155" t="str">
            <v>Giám đốc</v>
          </cell>
        </row>
        <row r="161">
          <cell r="A161" t="str">
            <v>_____________________</v>
          </cell>
          <cell r="F161" t="str">
            <v>_____________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9 thang nam 2013"/>
      <sheetName val="C01_9 thang"/>
      <sheetName val="C02_9 thang"/>
      <sheetName val="9 thang"/>
      <sheetName val="CHM 150707 BS"/>
      <sheetName val="CHM 150707 PL"/>
      <sheetName val="CHM 311207 BS"/>
      <sheetName val="CHM 311207 PL"/>
      <sheetName val="CDKT hop nhat 9 thang nam 2013"/>
      <sheetName val="KQKD hop nhat 9 thang năm 2013"/>
      <sheetName val="Consolidated EC"/>
      <sheetName val="Compared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9">
          <cell r="E9">
            <v>38081355707</v>
          </cell>
        </row>
      </sheetData>
      <sheetData sheetId="9">
        <row r="8">
          <cell r="E8">
            <v>830055321678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ata (2)"/>
      <sheetName val="Ket qua kinh doanh"/>
      <sheetName val="Profit &amp; lost "/>
      <sheetName val="Bang can doi ke toan"/>
      <sheetName val="Balance sheet"/>
      <sheetName val="data"/>
      <sheetName val="Thuyet minh BCTC"/>
    </sheetNames>
    <sheetDataSet>
      <sheetData sheetId="0" refreshError="1"/>
      <sheetData sheetId="1"/>
      <sheetData sheetId="2">
        <row r="1">
          <cell r="A1" t="str">
            <v>AN PHAT PLASTIC &amp; PACKING JOINT STOCK COMPANY</v>
          </cell>
        </row>
        <row r="2">
          <cell r="A2" t="str">
            <v>Address: L03 Nam Sach Industrial Zone, Ai Quoc, Nam Sach, Hai Duong, Vietnam</v>
          </cell>
        </row>
        <row r="3">
          <cell r="A3" t="str">
            <v>Telephone: 84320.3752966                        Fax: 84320.3752968</v>
          </cell>
        </row>
      </sheetData>
      <sheetData sheetId="3" refreshError="1">
        <row r="4">
          <cell r="A4" t="str">
            <v xml:space="preserve"> </v>
          </cell>
        </row>
        <row r="155">
          <cell r="A155" t="str">
            <v>Người lập biểu</v>
          </cell>
          <cell r="C155" t="str">
            <v>Kế toán trưởng</v>
          </cell>
          <cell r="F155" t="str">
            <v>Giám đốc</v>
          </cell>
        </row>
        <row r="161">
          <cell r="A161" t="str">
            <v>_____________________</v>
          </cell>
          <cell r="C161" t="str">
            <v>_________________</v>
          </cell>
          <cell r="F161" t="str">
            <v>_____________</v>
          </cell>
        </row>
      </sheetData>
      <sheetData sheetId="4" refreshError="1"/>
      <sheetData sheetId="5"/>
      <sheetData sheetId="6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Ket qua kinh doanh "/>
      <sheetName val="Profit &amp; lost "/>
      <sheetName val="Bang can doi ke toan"/>
      <sheetName val="Balance sheet"/>
      <sheetName val="LCTT-truc tiep"/>
      <sheetName val="Statement of cash flowss"/>
      <sheetName val="LCTT-Gian tiep"/>
      <sheetName val="Statement of cash flowss "/>
      <sheetName val="Sheet1"/>
    </sheetNames>
    <sheetDataSet>
      <sheetData sheetId="0"/>
      <sheetData sheetId="1"/>
      <sheetData sheetId="2">
        <row r="14">
          <cell r="F14">
            <v>8973821346</v>
          </cell>
        </row>
      </sheetData>
      <sheetData sheetId="3"/>
      <sheetData sheetId="4"/>
      <sheetData sheetId="5"/>
      <sheetData sheetId="6">
        <row r="17">
          <cell r="E17">
            <v>1747031882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2"/>
  <sheetViews>
    <sheetView workbookViewId="0">
      <selection activeCell="J12" sqref="J12"/>
    </sheetView>
  </sheetViews>
  <sheetFormatPr defaultRowHeight="14.1" customHeight="1"/>
  <cols>
    <col min="1" max="1" width="3.7109375" style="17" customWidth="1"/>
    <col min="2" max="2" width="27.5703125" style="17" customWidth="1"/>
    <col min="3" max="3" width="14" style="17" customWidth="1"/>
    <col min="4" max="4" width="5.140625" style="17" customWidth="1"/>
    <col min="5" max="5" width="7.5703125" style="17" customWidth="1"/>
    <col min="6" max="6" width="16.5703125" style="16" customWidth="1"/>
    <col min="7" max="7" width="2.7109375" style="16" customWidth="1"/>
    <col min="8" max="8" width="15.28515625" style="16" customWidth="1"/>
    <col min="9" max="16384" width="9.140625" style="17"/>
  </cols>
  <sheetData>
    <row r="1" spans="1:10" s="72" customFormat="1" ht="15.95" customHeight="1">
      <c r="A1" s="72" t="s">
        <v>238</v>
      </c>
    </row>
    <row r="2" spans="1:10" s="3" customFormat="1" ht="14.1" customHeight="1">
      <c r="A2" s="3" t="s">
        <v>389</v>
      </c>
    </row>
    <row r="3" spans="1:10" s="3" customFormat="1" ht="14.1" customHeight="1">
      <c r="A3" s="3" t="s">
        <v>239</v>
      </c>
    </row>
    <row r="4" spans="1:10" s="3" customFormat="1" ht="14.1" customHeight="1" thickBot="1">
      <c r="A4" s="4" t="str">
        <f>'Bang can doi ke toan'!A4</f>
        <v xml:space="preserve"> </v>
      </c>
      <c r="B4" s="4"/>
      <c r="C4" s="4"/>
      <c r="D4" s="4"/>
      <c r="E4" s="4"/>
      <c r="F4" s="4"/>
      <c r="G4" s="4"/>
      <c r="H4" s="4"/>
    </row>
    <row r="5" spans="1:10" s="3" customFormat="1" ht="14.1" customHeight="1">
      <c r="A5" s="5"/>
      <c r="J5" s="3" t="s">
        <v>218</v>
      </c>
    </row>
    <row r="6" spans="1:10" s="43" customFormat="1" ht="20.100000000000001" customHeight="1">
      <c r="A6" s="40" t="s">
        <v>441</v>
      </c>
      <c r="B6" s="42"/>
      <c r="C6" s="42"/>
      <c r="D6" s="42"/>
      <c r="E6" s="42"/>
      <c r="F6" s="42"/>
      <c r="G6" s="42"/>
      <c r="H6" s="42"/>
    </row>
    <row r="7" spans="1:10" s="77" customFormat="1" ht="15.75" customHeight="1">
      <c r="A7" s="259" t="s">
        <v>431</v>
      </c>
      <c r="B7" s="259"/>
      <c r="C7" s="259"/>
      <c r="D7" s="259"/>
      <c r="E7" s="259"/>
      <c r="F7" s="259"/>
      <c r="G7" s="259"/>
      <c r="H7" s="259"/>
    </row>
    <row r="8" spans="1:10" s="77" customFormat="1" ht="15">
      <c r="A8" s="71"/>
      <c r="B8" s="76"/>
      <c r="C8" s="76"/>
      <c r="D8" s="76"/>
      <c r="E8" s="76"/>
      <c r="F8" s="76"/>
      <c r="G8" s="76"/>
      <c r="H8" s="76"/>
    </row>
    <row r="9" spans="1:10" s="3" customFormat="1" ht="14.1" customHeight="1"/>
    <row r="10" spans="1:10" s="3" customFormat="1" ht="14.1" customHeight="1">
      <c r="H10" s="39" t="s">
        <v>240</v>
      </c>
    </row>
    <row r="11" spans="1:10" s="3" customFormat="1" ht="14.1" customHeight="1">
      <c r="H11" s="39"/>
    </row>
    <row r="12" spans="1:10" s="3" customFormat="1" ht="14.1" customHeight="1">
      <c r="D12" s="256" t="s">
        <v>105</v>
      </c>
      <c r="E12" s="256" t="s">
        <v>106</v>
      </c>
      <c r="F12" s="260" t="s">
        <v>329</v>
      </c>
      <c r="G12" s="85"/>
      <c r="H12" s="260" t="s">
        <v>330</v>
      </c>
    </row>
    <row r="13" spans="1:10" s="3" customFormat="1" ht="12.75">
      <c r="A13" s="44" t="s">
        <v>45</v>
      </c>
      <c r="B13" s="44"/>
      <c r="C13" s="44"/>
      <c r="D13" s="257"/>
      <c r="E13" s="258"/>
      <c r="F13" s="261"/>
      <c r="G13" s="91"/>
      <c r="H13" s="261"/>
    </row>
    <row r="14" spans="1:10" s="3" customFormat="1" ht="14.1" customHeight="1">
      <c r="A14" s="7"/>
      <c r="B14" s="7"/>
      <c r="C14" s="7"/>
      <c r="D14" s="41"/>
      <c r="E14" s="41"/>
      <c r="F14" s="7"/>
      <c r="G14" s="7"/>
      <c r="H14" s="7"/>
    </row>
    <row r="15" spans="1:10" s="19" customFormat="1" ht="14.1" customHeight="1">
      <c r="A15" s="32" t="s">
        <v>107</v>
      </c>
      <c r="B15" s="24" t="s">
        <v>222</v>
      </c>
      <c r="C15" s="24"/>
      <c r="D15" s="45" t="s">
        <v>85</v>
      </c>
      <c r="E15" s="46">
        <v>6.1</v>
      </c>
      <c r="F15" s="21">
        <f>'Ket qua kinh doanh '!E11</f>
        <v>459973169805</v>
      </c>
      <c r="G15" s="21"/>
      <c r="H15" s="21">
        <f>'Ket qua kinh doanh '!F11</f>
        <v>447735206783</v>
      </c>
    </row>
    <row r="16" spans="1:10" ht="14.1" customHeight="1">
      <c r="A16" s="30"/>
      <c r="B16" s="23"/>
      <c r="C16" s="23"/>
      <c r="D16" s="95"/>
      <c r="E16" s="47"/>
      <c r="F16" s="22"/>
      <c r="G16" s="22"/>
      <c r="H16" s="22"/>
    </row>
    <row r="17" spans="1:8" s="19" customFormat="1" ht="14.1" customHeight="1">
      <c r="A17" s="32" t="s">
        <v>108</v>
      </c>
      <c r="B17" s="24" t="s">
        <v>223</v>
      </c>
      <c r="C17" s="24"/>
      <c r="D17" s="45" t="s">
        <v>87</v>
      </c>
      <c r="E17" s="46"/>
      <c r="F17" s="21">
        <f>'Ket qua kinh doanh '!E12</f>
        <v>352594792</v>
      </c>
      <c r="G17" s="21"/>
      <c r="H17" s="21">
        <f>'Ket qua kinh doanh '!F12</f>
        <v>3462290601</v>
      </c>
    </row>
    <row r="18" spans="1:8" ht="14.1" customHeight="1">
      <c r="A18" s="30"/>
      <c r="B18" s="23"/>
      <c r="C18" s="23"/>
      <c r="D18" s="95"/>
      <c r="E18" s="47"/>
      <c r="F18" s="22"/>
      <c r="G18" s="22"/>
      <c r="H18" s="22"/>
    </row>
    <row r="19" spans="1:8" s="19" customFormat="1" ht="14.1" customHeight="1">
      <c r="A19" s="32" t="s">
        <v>109</v>
      </c>
      <c r="B19" s="24" t="s">
        <v>224</v>
      </c>
      <c r="C19" s="24"/>
      <c r="D19" s="46">
        <v>10</v>
      </c>
      <c r="E19" s="46"/>
      <c r="F19" s="21">
        <f>F15-F17</f>
        <v>459620575013</v>
      </c>
      <c r="G19" s="21">
        <f>G15-G17</f>
        <v>0</v>
      </c>
      <c r="H19" s="21">
        <f>H15-H17</f>
        <v>444272916182</v>
      </c>
    </row>
    <row r="20" spans="1:8" ht="14.1" customHeight="1">
      <c r="A20" s="30"/>
      <c r="B20" s="23"/>
      <c r="C20" s="23"/>
      <c r="D20" s="47"/>
      <c r="E20" s="47"/>
      <c r="F20" s="22"/>
      <c r="G20" s="22"/>
      <c r="H20" s="22"/>
    </row>
    <row r="21" spans="1:8" s="19" customFormat="1" ht="14.1" customHeight="1">
      <c r="A21" s="32" t="s">
        <v>110</v>
      </c>
      <c r="B21" s="24" t="s">
        <v>225</v>
      </c>
      <c r="C21" s="24"/>
      <c r="D21" s="46">
        <v>11</v>
      </c>
      <c r="E21" s="46">
        <v>6.2</v>
      </c>
      <c r="F21" s="93">
        <f>'Ket qua kinh doanh '!E14</f>
        <v>402756979629</v>
      </c>
      <c r="G21" s="21"/>
      <c r="H21" s="21">
        <f>'Ket qua kinh doanh '!F14</f>
        <v>405609189336</v>
      </c>
    </row>
    <row r="22" spans="1:8" ht="14.1" customHeight="1">
      <c r="A22" s="30"/>
      <c r="B22" s="23"/>
      <c r="C22" s="23"/>
      <c r="D22" s="47"/>
      <c r="E22" s="47"/>
      <c r="F22" s="22"/>
      <c r="G22" s="22"/>
      <c r="H22" s="22"/>
    </row>
    <row r="23" spans="1:8" s="19" customFormat="1" ht="14.1" customHeight="1">
      <c r="A23" s="32" t="s">
        <v>111</v>
      </c>
      <c r="B23" s="24" t="s">
        <v>226</v>
      </c>
      <c r="C23" s="24"/>
      <c r="D23" s="46">
        <v>20</v>
      </c>
      <c r="E23" s="46"/>
      <c r="F23" s="21">
        <f>F19-F21</f>
        <v>56863595384</v>
      </c>
      <c r="G23" s="21">
        <f>G19-G21</f>
        <v>0</v>
      </c>
      <c r="H23" s="21">
        <f>H19-H21</f>
        <v>38663726846</v>
      </c>
    </row>
    <row r="24" spans="1:8" ht="14.1" customHeight="1">
      <c r="A24" s="30"/>
      <c r="B24" s="23"/>
      <c r="C24" s="23"/>
      <c r="D24" s="47"/>
      <c r="E24" s="47"/>
      <c r="F24" s="22"/>
      <c r="G24" s="22"/>
      <c r="H24" s="22"/>
    </row>
    <row r="25" spans="1:8" s="19" customFormat="1" ht="14.1" customHeight="1">
      <c r="A25" s="32" t="s">
        <v>112</v>
      </c>
      <c r="B25" s="24" t="s">
        <v>227</v>
      </c>
      <c r="C25" s="24"/>
      <c r="D25" s="46">
        <v>21</v>
      </c>
      <c r="E25" s="46">
        <v>6.3</v>
      </c>
      <c r="F25" s="21">
        <f>'Ket qua kinh doanh '!E16</f>
        <v>4004241859</v>
      </c>
      <c r="G25" s="21"/>
      <c r="H25" s="21">
        <f>'Ket qua kinh doanh '!F16</f>
        <v>2848872567</v>
      </c>
    </row>
    <row r="26" spans="1:8" ht="14.1" customHeight="1">
      <c r="A26" s="30"/>
      <c r="B26" s="23"/>
      <c r="C26" s="23"/>
      <c r="D26" s="47"/>
      <c r="E26" s="47"/>
      <c r="F26" s="22"/>
      <c r="G26" s="22"/>
      <c r="H26" s="22"/>
    </row>
    <row r="27" spans="1:8" s="19" customFormat="1" ht="14.1" customHeight="1">
      <c r="A27" s="32" t="s">
        <v>113</v>
      </c>
      <c r="B27" s="24" t="s">
        <v>228</v>
      </c>
      <c r="C27" s="24"/>
      <c r="D27" s="46">
        <v>22</v>
      </c>
      <c r="E27" s="46">
        <v>6.4</v>
      </c>
      <c r="F27" s="21">
        <f>'Ket qua kinh doanh '!E17</f>
        <v>14049073571</v>
      </c>
      <c r="G27" s="21"/>
      <c r="H27" s="21">
        <f>'Ket qua kinh doanh '!F17</f>
        <v>9132225484</v>
      </c>
    </row>
    <row r="28" spans="1:8" ht="14.1" customHeight="1">
      <c r="A28" s="23"/>
      <c r="B28" s="23" t="s">
        <v>229</v>
      </c>
      <c r="C28" s="23"/>
      <c r="D28" s="47">
        <v>23</v>
      </c>
      <c r="E28" s="47"/>
      <c r="F28" s="22">
        <f>'Ket qua kinh doanh '!E18</f>
        <v>6473520309</v>
      </c>
      <c r="G28" s="22"/>
      <c r="H28" s="22">
        <f>'Ket qua kinh doanh '!F18</f>
        <v>6059642453</v>
      </c>
    </row>
    <row r="29" spans="1:8" ht="14.1" customHeight="1">
      <c r="A29" s="23"/>
      <c r="B29" s="23"/>
      <c r="C29" s="23"/>
      <c r="D29" s="47"/>
      <c r="E29" s="47"/>
      <c r="F29" s="22"/>
      <c r="G29" s="22"/>
      <c r="H29" s="22"/>
    </row>
    <row r="30" spans="1:8" s="19" customFormat="1" ht="14.1" customHeight="1">
      <c r="A30" s="32" t="s">
        <v>114</v>
      </c>
      <c r="B30" s="24" t="s">
        <v>230</v>
      </c>
      <c r="C30" s="24"/>
      <c r="D30" s="46">
        <v>24</v>
      </c>
      <c r="E30" s="46"/>
      <c r="F30" s="93">
        <f>'Ket qua kinh doanh '!E20</f>
        <v>9850728132</v>
      </c>
      <c r="G30" s="21"/>
      <c r="H30" s="21">
        <f>'Ket qua kinh doanh '!F20</f>
        <v>23800951388</v>
      </c>
    </row>
    <row r="31" spans="1:8" s="19" customFormat="1" ht="14.1" customHeight="1">
      <c r="A31" s="32"/>
      <c r="B31" s="24"/>
      <c r="C31" s="24"/>
      <c r="D31" s="46"/>
      <c r="E31" s="46"/>
      <c r="F31" s="21"/>
      <c r="G31" s="21"/>
      <c r="H31" s="21"/>
    </row>
    <row r="32" spans="1:8" s="19" customFormat="1" ht="14.1" customHeight="1">
      <c r="A32" s="32" t="s">
        <v>115</v>
      </c>
      <c r="B32" s="24" t="s">
        <v>231</v>
      </c>
      <c r="C32" s="24"/>
      <c r="D32" s="46">
        <v>25</v>
      </c>
      <c r="E32" s="46"/>
      <c r="F32" s="21">
        <f>'Ket qua kinh doanh '!E21</f>
        <v>11918055344</v>
      </c>
      <c r="G32" s="21"/>
      <c r="H32" s="21">
        <f>'Ket qua kinh doanh '!F21</f>
        <v>10415257483</v>
      </c>
    </row>
    <row r="33" spans="1:8" ht="14.1" customHeight="1">
      <c r="A33" s="30"/>
      <c r="B33" s="23"/>
      <c r="C33" s="23"/>
      <c r="D33" s="47"/>
      <c r="E33" s="47"/>
      <c r="F33" s="22"/>
      <c r="G33" s="22"/>
      <c r="H33" s="22"/>
    </row>
    <row r="34" spans="1:8" s="19" customFormat="1" ht="14.1" customHeight="1">
      <c r="A34" s="32" t="s">
        <v>116</v>
      </c>
      <c r="B34" s="24" t="s">
        <v>232</v>
      </c>
      <c r="C34" s="24"/>
      <c r="D34" s="46">
        <v>30</v>
      </c>
      <c r="E34" s="46"/>
      <c r="F34" s="21">
        <f>F23+F25-F27-F30-F32</f>
        <v>25049980196</v>
      </c>
      <c r="G34" s="21">
        <f>G23+G25-G27-G30-G32</f>
        <v>0</v>
      </c>
      <c r="H34" s="21">
        <f>H23+H25-H27-H30-H32</f>
        <v>-1835834942</v>
      </c>
    </row>
    <row r="35" spans="1:8" s="19" customFormat="1" ht="14.1" customHeight="1">
      <c r="A35" s="32"/>
      <c r="B35" s="24"/>
      <c r="C35" s="24"/>
      <c r="D35" s="46"/>
      <c r="E35" s="46"/>
      <c r="F35" s="21"/>
      <c r="G35" s="21"/>
      <c r="H35" s="21"/>
    </row>
    <row r="36" spans="1:8" s="19" customFormat="1" ht="14.1" customHeight="1">
      <c r="A36" s="32" t="s">
        <v>117</v>
      </c>
      <c r="B36" s="24" t="s">
        <v>233</v>
      </c>
      <c r="C36" s="24"/>
      <c r="D36" s="46">
        <v>31</v>
      </c>
      <c r="E36" s="46"/>
      <c r="F36" s="21">
        <f>'Ket qua kinh doanh '!E23</f>
        <v>275975063</v>
      </c>
      <c r="G36" s="21"/>
      <c r="H36" s="21">
        <f>'Ket qua kinh doanh '!F23</f>
        <v>778885846</v>
      </c>
    </row>
    <row r="37" spans="1:8" ht="14.1" customHeight="1">
      <c r="A37" s="30"/>
      <c r="B37" s="23"/>
      <c r="C37" s="23"/>
      <c r="D37" s="47"/>
      <c r="E37" s="47"/>
      <c r="F37" s="22"/>
      <c r="G37" s="22"/>
      <c r="H37" s="22"/>
    </row>
    <row r="38" spans="1:8" s="19" customFormat="1" ht="14.1" customHeight="1">
      <c r="A38" s="32" t="s">
        <v>118</v>
      </c>
      <c r="B38" s="24" t="s">
        <v>234</v>
      </c>
      <c r="C38" s="24"/>
      <c r="D38" s="46">
        <v>32</v>
      </c>
      <c r="E38" s="46"/>
      <c r="F38" s="21">
        <f>'Ket qua kinh doanh '!E24</f>
        <v>545471</v>
      </c>
      <c r="G38" s="21"/>
      <c r="H38" s="21">
        <f>'Ket qua kinh doanh '!F24</f>
        <v>224203863</v>
      </c>
    </row>
    <row r="39" spans="1:8" s="19" customFormat="1" ht="14.1" customHeight="1">
      <c r="A39" s="32"/>
      <c r="B39" s="24"/>
      <c r="C39" s="24"/>
      <c r="D39" s="46"/>
      <c r="E39" s="46"/>
      <c r="F39" s="21"/>
      <c r="G39" s="21"/>
      <c r="H39" s="21"/>
    </row>
    <row r="40" spans="1:8" s="19" customFormat="1" ht="14.1" customHeight="1">
      <c r="A40" s="32" t="s">
        <v>119</v>
      </c>
      <c r="B40" s="24" t="s">
        <v>235</v>
      </c>
      <c r="C40" s="24"/>
      <c r="D40" s="46">
        <v>40</v>
      </c>
      <c r="E40" s="46"/>
      <c r="F40" s="21">
        <f>F36-F38</f>
        <v>275429592</v>
      </c>
      <c r="G40" s="21">
        <f>G36-G38</f>
        <v>0</v>
      </c>
      <c r="H40" s="21">
        <f>H36-H38</f>
        <v>554681983</v>
      </c>
    </row>
    <row r="41" spans="1:8" s="19" customFormat="1" ht="14.1" customHeight="1">
      <c r="A41" s="32"/>
      <c r="B41" s="24"/>
      <c r="C41" s="24"/>
      <c r="D41" s="46"/>
      <c r="E41" s="46"/>
      <c r="F41" s="21"/>
      <c r="G41" s="21"/>
      <c r="H41" s="21"/>
    </row>
    <row r="42" spans="1:8" s="19" customFormat="1" ht="14.1" customHeight="1">
      <c r="A42" s="32" t="s">
        <v>120</v>
      </c>
      <c r="B42" s="24" t="s">
        <v>236</v>
      </c>
      <c r="C42" s="24"/>
      <c r="D42" s="46">
        <v>50</v>
      </c>
      <c r="E42" s="46"/>
      <c r="F42" s="21">
        <f>F34+F40</f>
        <v>25325409788</v>
      </c>
      <c r="G42" s="21">
        <f>G34+G40</f>
        <v>0</v>
      </c>
      <c r="H42" s="21">
        <f>H34+H40</f>
        <v>-1281152959</v>
      </c>
    </row>
    <row r="43" spans="1:8" s="19" customFormat="1" ht="14.1" hidden="1" customHeight="1">
      <c r="A43" s="32"/>
      <c r="B43" s="24"/>
      <c r="C43" s="24"/>
      <c r="D43" s="46"/>
      <c r="E43" s="46"/>
      <c r="F43" s="21"/>
      <c r="G43" s="21"/>
      <c r="H43" s="21"/>
    </row>
    <row r="44" spans="1:8" s="19" customFormat="1" ht="14.1" hidden="1" customHeight="1">
      <c r="A44" s="32"/>
      <c r="B44" s="24"/>
      <c r="C44" s="24"/>
      <c r="D44" s="46"/>
      <c r="E44" s="46"/>
      <c r="F44" s="21"/>
      <c r="G44" s="21"/>
      <c r="H44" s="21"/>
    </row>
    <row r="45" spans="1:8" s="19" customFormat="1" ht="14.1" hidden="1" customHeight="1">
      <c r="A45" s="58" t="str">
        <f>A4</f>
        <v xml:space="preserve"> </v>
      </c>
      <c r="B45" s="58"/>
      <c r="C45" s="58"/>
      <c r="D45" s="58"/>
      <c r="E45" s="58"/>
      <c r="F45" s="58"/>
      <c r="G45" s="58"/>
      <c r="H45" s="58"/>
    </row>
    <row r="46" spans="1:8" s="19" customFormat="1" ht="14.1" hidden="1" customHeight="1" thickBot="1">
      <c r="A46" s="59" t="s">
        <v>206</v>
      </c>
      <c r="B46" s="60"/>
      <c r="C46" s="60"/>
      <c r="D46" s="61"/>
      <c r="E46" s="61"/>
      <c r="F46" s="62"/>
      <c r="G46" s="62"/>
      <c r="H46" s="62"/>
    </row>
    <row r="47" spans="1:8" s="19" customFormat="1" ht="14.1" hidden="1" customHeight="1">
      <c r="A47" s="56"/>
      <c r="B47" s="58"/>
      <c r="C47" s="58"/>
      <c r="D47" s="15"/>
      <c r="E47" s="15"/>
      <c r="F47" s="9"/>
      <c r="G47" s="9"/>
      <c r="H47" s="9"/>
    </row>
    <row r="48" spans="1:8" s="19" customFormat="1" ht="14.1" hidden="1" customHeight="1">
      <c r="A48" s="32"/>
      <c r="B48" s="24"/>
      <c r="C48" s="24"/>
      <c r="D48" s="256" t="s">
        <v>105</v>
      </c>
      <c r="E48" s="256"/>
      <c r="F48" s="85" t="s">
        <v>209</v>
      </c>
      <c r="G48" s="85"/>
      <c r="H48" s="85"/>
    </row>
    <row r="49" spans="1:8" s="3" customFormat="1" ht="12.75" hidden="1">
      <c r="A49" s="44" t="s">
        <v>45</v>
      </c>
      <c r="B49" s="44"/>
      <c r="C49" s="44"/>
      <c r="D49" s="257"/>
      <c r="E49" s="258"/>
      <c r="F49" s="36" t="s">
        <v>180</v>
      </c>
      <c r="G49" s="35"/>
      <c r="H49" s="36" t="s">
        <v>181</v>
      </c>
    </row>
    <row r="50" spans="1:8" ht="14.1" customHeight="1">
      <c r="A50" s="30"/>
      <c r="B50" s="23"/>
      <c r="C50" s="23"/>
      <c r="D50" s="47"/>
      <c r="E50" s="47"/>
      <c r="F50" s="22"/>
      <c r="G50" s="22"/>
      <c r="H50" s="22"/>
    </row>
    <row r="51" spans="1:8" s="19" customFormat="1" ht="14.1" customHeight="1">
      <c r="A51" s="32" t="s">
        <v>121</v>
      </c>
      <c r="B51" s="24" t="s">
        <v>442</v>
      </c>
      <c r="C51" s="24"/>
      <c r="D51" s="46">
        <v>51</v>
      </c>
      <c r="E51" s="46"/>
      <c r="F51" s="21">
        <f>'Ket qua kinh doanh '!E27</f>
        <v>5912736437</v>
      </c>
      <c r="G51" s="21"/>
      <c r="H51" s="21">
        <f>'Ket qua kinh doanh '!F27</f>
        <v>-722835421</v>
      </c>
    </row>
    <row r="52" spans="1:8" s="19" customFormat="1" ht="14.1" customHeight="1">
      <c r="A52" s="32"/>
      <c r="B52" s="24"/>
      <c r="C52" s="24"/>
      <c r="D52" s="46"/>
      <c r="E52" s="46"/>
      <c r="F52" s="21"/>
      <c r="G52" s="21"/>
      <c r="H52" s="21"/>
    </row>
    <row r="53" spans="1:8" s="19" customFormat="1" ht="14.1" customHeight="1">
      <c r="A53" s="32" t="s">
        <v>122</v>
      </c>
      <c r="B53" s="24" t="s">
        <v>443</v>
      </c>
      <c r="C53" s="24"/>
      <c r="D53" s="46">
        <v>52</v>
      </c>
      <c r="E53" s="46"/>
      <c r="F53" s="21">
        <f>'Ket qua kinh doanh '!E28</f>
        <v>16791273</v>
      </c>
      <c r="G53" s="21"/>
      <c r="H53" s="21">
        <f>'Ket qua kinh doanh '!F28</f>
        <v>149158687</v>
      </c>
    </row>
    <row r="54" spans="1:8" s="19" customFormat="1" ht="14.1" customHeight="1">
      <c r="A54" s="32"/>
      <c r="B54" s="24"/>
      <c r="C54" s="24"/>
      <c r="D54" s="46"/>
      <c r="E54" s="46"/>
      <c r="F54" s="20"/>
      <c r="G54" s="21"/>
      <c r="H54" s="20"/>
    </row>
    <row r="55" spans="1:8" s="19" customFormat="1" ht="14.1" customHeight="1" thickBot="1">
      <c r="A55" s="32" t="s">
        <v>177</v>
      </c>
      <c r="B55" s="24" t="s">
        <v>237</v>
      </c>
      <c r="C55" s="24"/>
      <c r="D55" s="46">
        <v>60</v>
      </c>
      <c r="E55" s="46"/>
      <c r="F55" s="33">
        <f>F42-F51-F53</f>
        <v>19395882078</v>
      </c>
      <c r="G55" s="21"/>
      <c r="H55" s="33">
        <f>H42-H51-H53</f>
        <v>-707476225</v>
      </c>
    </row>
    <row r="56" spans="1:8" s="19" customFormat="1" ht="14.1" customHeight="1" thickTop="1">
      <c r="A56" s="32"/>
      <c r="B56" s="24" t="s">
        <v>444</v>
      </c>
      <c r="C56" s="24"/>
      <c r="D56" s="46"/>
      <c r="E56" s="46"/>
      <c r="F56" s="21">
        <f>'Ket qua kinh doanh '!E30</f>
        <v>21177198476</v>
      </c>
      <c r="G56" s="21"/>
      <c r="H56" s="21">
        <f>'Ket qua kinh doanh '!F30</f>
        <v>641342778</v>
      </c>
    </row>
    <row r="57" spans="1:8" s="19" customFormat="1" ht="14.1" customHeight="1">
      <c r="A57" s="32"/>
      <c r="B57" s="24" t="s">
        <v>445</v>
      </c>
      <c r="C57" s="24"/>
      <c r="D57" s="46"/>
      <c r="E57" s="46"/>
      <c r="F57" s="21">
        <f>F55-F56</f>
        <v>-1781316398</v>
      </c>
      <c r="G57" s="21"/>
      <c r="H57" s="21">
        <f>H55-H56+1</f>
        <v>-1348819002</v>
      </c>
    </row>
    <row r="58" spans="1:8" s="19" customFormat="1" ht="14.1" customHeight="1">
      <c r="A58" s="24"/>
      <c r="B58" s="24"/>
      <c r="C58" s="24"/>
      <c r="D58" s="24"/>
      <c r="E58" s="24"/>
      <c r="F58" s="21"/>
      <c r="G58" s="21"/>
      <c r="H58" s="21"/>
    </row>
    <row r="59" spans="1:8" s="19" customFormat="1" ht="14.1" customHeight="1" thickBot="1">
      <c r="A59" s="32" t="s">
        <v>178</v>
      </c>
      <c r="B59" s="19" t="s">
        <v>446</v>
      </c>
      <c r="D59" s="46">
        <v>70</v>
      </c>
      <c r="E59" s="24"/>
      <c r="F59" s="94"/>
      <c r="G59" s="18"/>
      <c r="H59" s="33"/>
    </row>
    <row r="60" spans="1:8" ht="14.1" customHeight="1" thickTop="1">
      <c r="A60" s="32"/>
      <c r="B60" s="19"/>
      <c r="C60" s="19"/>
      <c r="D60" s="46"/>
    </row>
    <row r="61" spans="1:8" ht="14.1" customHeight="1">
      <c r="A61" s="32"/>
      <c r="B61" s="19"/>
      <c r="C61" s="19"/>
      <c r="D61" s="46"/>
    </row>
    <row r="62" spans="1:8" s="3" customFormat="1" ht="14.1" customHeight="1">
      <c r="F62" s="3" t="s">
        <v>435</v>
      </c>
    </row>
    <row r="63" spans="1:8" s="5" customFormat="1" ht="14.1" customHeight="1">
      <c r="A63" s="5" t="s">
        <v>241</v>
      </c>
      <c r="B63" s="79"/>
      <c r="C63" s="5" t="s">
        <v>242</v>
      </c>
      <c r="D63" s="79"/>
      <c r="E63" s="79"/>
      <c r="F63" s="5" t="s">
        <v>243</v>
      </c>
      <c r="G63" s="79"/>
      <c r="H63" s="79"/>
    </row>
    <row r="64" spans="1:8" s="3" customFormat="1" ht="14.1" customHeight="1"/>
    <row r="65" spans="1:8" s="3" customFormat="1" ht="14.1" customHeight="1"/>
    <row r="66" spans="1:8" s="3" customFormat="1" ht="14.1" customHeight="1"/>
    <row r="67" spans="1:8" s="3" customFormat="1" ht="14.1" customHeight="1"/>
    <row r="68" spans="1:8" s="3" customFormat="1" ht="14.1" customHeight="1"/>
    <row r="69" spans="1:8" s="3" customFormat="1" ht="14.1" customHeight="1">
      <c r="A69" s="3" t="str">
        <f>'Bang can doi ke toan'!A140</f>
        <v>_____________________</v>
      </c>
      <c r="B69" s="78"/>
      <c r="C69" s="214"/>
      <c r="D69" s="78"/>
      <c r="E69" s="78"/>
      <c r="F69" s="3" t="str">
        <f>'Bang can doi ke toan'!F140</f>
        <v>_____________</v>
      </c>
      <c r="G69" s="78"/>
      <c r="H69" s="78"/>
    </row>
    <row r="70" spans="1:8" s="5" customFormat="1" ht="14.1" customHeight="1">
      <c r="A70" s="5" t="s">
        <v>439</v>
      </c>
      <c r="B70" s="79"/>
      <c r="C70" s="5" t="s">
        <v>440</v>
      </c>
      <c r="D70" s="79"/>
      <c r="E70" s="79"/>
      <c r="F70" s="5" t="s">
        <v>434</v>
      </c>
      <c r="G70" s="79"/>
      <c r="H70" s="79"/>
    </row>
    <row r="71" spans="1:8" ht="14.1" customHeight="1">
      <c r="A71" s="78"/>
      <c r="B71" s="78"/>
      <c r="C71" s="78"/>
      <c r="D71" s="78"/>
      <c r="E71" s="78"/>
      <c r="F71" s="79"/>
      <c r="G71" s="78"/>
      <c r="H71" s="78"/>
    </row>
    <row r="72" spans="1:8" ht="14.1" customHeight="1">
      <c r="A72" s="78"/>
      <c r="B72" s="78"/>
      <c r="C72" s="78"/>
      <c r="D72" s="78"/>
      <c r="E72" s="78"/>
      <c r="F72" s="78"/>
      <c r="G72" s="78"/>
      <c r="H72" s="78"/>
    </row>
  </sheetData>
  <mergeCells count="7">
    <mergeCell ref="D48:D49"/>
    <mergeCell ref="E48:E49"/>
    <mergeCell ref="A7:H7"/>
    <mergeCell ref="F12:F13"/>
    <mergeCell ref="H12:H13"/>
    <mergeCell ref="D12:D13"/>
    <mergeCell ref="E12:E13"/>
  </mergeCells>
  <phoneticPr fontId="0" type="noConversion"/>
  <pageMargins left="0.62" right="0.28000000000000003" top="0.4" bottom="0.5" header="0" footer="0.35"/>
  <pageSetup paperSize="9" scale="90" firstPageNumber="11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6"/>
  <sheetViews>
    <sheetView workbookViewId="0">
      <selection activeCell="A7" sqref="A7"/>
    </sheetView>
  </sheetViews>
  <sheetFormatPr defaultRowHeight="14.1" customHeight="1"/>
  <cols>
    <col min="1" max="1" width="5.28515625" style="135" customWidth="1"/>
    <col min="2" max="2" width="47.85546875" style="135" customWidth="1"/>
    <col min="3" max="3" width="5.140625" style="135" customWidth="1"/>
    <col min="4" max="4" width="7.42578125" style="135" customWidth="1"/>
    <col min="5" max="5" width="19.42578125" style="137" customWidth="1"/>
    <col min="6" max="6" width="19.28515625" style="137" customWidth="1"/>
    <col min="7" max="7" width="24.140625" style="137" customWidth="1"/>
    <col min="8" max="8" width="23.42578125" style="137" customWidth="1"/>
    <col min="9" max="9" width="0" style="135" hidden="1" customWidth="1"/>
    <col min="10" max="10" width="23.5703125" style="135" hidden="1" customWidth="1"/>
    <col min="11" max="16384" width="9.140625" style="135"/>
  </cols>
  <sheetData>
    <row r="1" spans="1:10" s="128" customFormat="1" ht="15.95" customHeight="1">
      <c r="A1" s="241" t="s">
        <v>387</v>
      </c>
      <c r="F1" s="262" t="s">
        <v>397</v>
      </c>
      <c r="G1" s="262"/>
      <c r="H1" s="262"/>
    </row>
    <row r="2" spans="1:10" s="129" customFormat="1" ht="18" customHeight="1">
      <c r="A2" s="242" t="str">
        <f>+'[2]Ket qua kinh doanh '!A2</f>
        <v>Lô CN 11+CN 12 Cụm CN An Đồng, TT. Nam Sách, H. Nam Sách, T. Hải Dương</v>
      </c>
      <c r="E2" s="128"/>
      <c r="F2" s="262" t="s">
        <v>561</v>
      </c>
      <c r="G2" s="262"/>
      <c r="H2" s="262"/>
      <c r="I2" s="128"/>
      <c r="J2" s="128"/>
    </row>
    <row r="3" spans="1:10" s="129" customFormat="1" ht="18" customHeight="1">
      <c r="A3" s="242" t="str">
        <f>+'[2]Ket qua kinh doanh '!A3</f>
        <v>Điện thoại: 0320.3755997                        Fax: 0320.3755113</v>
      </c>
      <c r="E3" s="215"/>
      <c r="F3" s="263" t="s">
        <v>451</v>
      </c>
      <c r="G3" s="263"/>
      <c r="H3" s="263"/>
      <c r="I3" s="215"/>
      <c r="J3" s="215"/>
    </row>
    <row r="4" spans="1:10" s="129" customFormat="1" ht="0.75" customHeight="1" thickBot="1">
      <c r="A4" s="130" t="str">
        <f>'[3]Bang can doi ke toan'!A4</f>
        <v xml:space="preserve"> </v>
      </c>
      <c r="B4" s="130"/>
      <c r="C4" s="130"/>
      <c r="D4" s="130"/>
      <c r="E4" s="202"/>
      <c r="F4" s="202"/>
      <c r="G4" s="130"/>
      <c r="H4" s="130"/>
    </row>
    <row r="5" spans="1:10" s="129" customFormat="1" ht="8.25" customHeight="1">
      <c r="A5" s="128"/>
    </row>
    <row r="6" spans="1:10" s="129" customFormat="1" ht="36.75" customHeight="1">
      <c r="A6" s="203" t="s">
        <v>410</v>
      </c>
      <c r="B6" s="204"/>
      <c r="C6" s="204"/>
      <c r="D6" s="204"/>
      <c r="E6" s="158"/>
      <c r="F6" s="158"/>
      <c r="G6" s="131"/>
      <c r="H6" s="131"/>
    </row>
    <row r="7" spans="1:10" s="205" customFormat="1" ht="23.25" customHeight="1">
      <c r="A7" s="157" t="s">
        <v>562</v>
      </c>
      <c r="B7" s="158"/>
      <c r="C7" s="158"/>
      <c r="D7" s="158"/>
      <c r="E7" s="158"/>
      <c r="F7" s="158"/>
      <c r="G7" s="158"/>
      <c r="H7" s="158"/>
    </row>
    <row r="8" spans="1:10" s="205" customFormat="1" ht="18" customHeight="1">
      <c r="A8" s="157"/>
      <c r="B8" s="158"/>
      <c r="C8" s="158"/>
      <c r="D8" s="158"/>
      <c r="E8" s="158"/>
      <c r="F8" s="158"/>
      <c r="G8" s="158"/>
      <c r="H8" s="158"/>
    </row>
    <row r="9" spans="1:10" s="243" customFormat="1" ht="24" customHeight="1">
      <c r="A9" s="270" t="s">
        <v>45</v>
      </c>
      <c r="B9" s="271"/>
      <c r="C9" s="266" t="s">
        <v>105</v>
      </c>
      <c r="D9" s="266" t="s">
        <v>106</v>
      </c>
      <c r="E9" s="264" t="s">
        <v>572</v>
      </c>
      <c r="F9" s="265"/>
      <c r="G9" s="264" t="s">
        <v>564</v>
      </c>
      <c r="H9" s="265"/>
    </row>
    <row r="10" spans="1:10" s="243" customFormat="1" ht="45.75" customHeight="1">
      <c r="A10" s="272"/>
      <c r="B10" s="273"/>
      <c r="C10" s="267"/>
      <c r="D10" s="268"/>
      <c r="E10" s="217" t="s">
        <v>563</v>
      </c>
      <c r="F10" s="217" t="s">
        <v>567</v>
      </c>
      <c r="G10" s="244" t="s">
        <v>565</v>
      </c>
      <c r="H10" s="244" t="s">
        <v>566</v>
      </c>
      <c r="J10" s="217" t="s">
        <v>560</v>
      </c>
    </row>
    <row r="11" spans="1:10" s="134" customFormat="1" ht="16.5" customHeight="1">
      <c r="A11" s="140" t="s">
        <v>107</v>
      </c>
      <c r="B11" s="141" t="s">
        <v>81</v>
      </c>
      <c r="C11" s="142" t="s">
        <v>85</v>
      </c>
      <c r="D11" s="143">
        <v>6.1</v>
      </c>
      <c r="E11" s="144">
        <f>+G11-J11</f>
        <v>459973169805</v>
      </c>
      <c r="F11" s="144">
        <v>447735206783</v>
      </c>
      <c r="G11" s="144">
        <v>1616048818116</v>
      </c>
      <c r="H11" s="144">
        <v>1564763399903</v>
      </c>
      <c r="J11" s="245">
        <v>1156075648311</v>
      </c>
    </row>
    <row r="12" spans="1:10" s="134" customFormat="1" ht="16.5" customHeight="1">
      <c r="A12" s="145" t="s">
        <v>108</v>
      </c>
      <c r="B12" s="146" t="s">
        <v>343</v>
      </c>
      <c r="C12" s="142" t="s">
        <v>87</v>
      </c>
      <c r="D12" s="143"/>
      <c r="E12" s="149">
        <f>+G12-J12</f>
        <v>352594792</v>
      </c>
      <c r="F12" s="149">
        <v>3462290601</v>
      </c>
      <c r="G12" s="149">
        <v>1499870215</v>
      </c>
      <c r="H12" s="149">
        <v>4119790812</v>
      </c>
      <c r="J12" s="245">
        <v>1147275423</v>
      </c>
    </row>
    <row r="13" spans="1:10" s="134" customFormat="1" ht="16.5" customHeight="1">
      <c r="A13" s="140" t="s">
        <v>109</v>
      </c>
      <c r="B13" s="141" t="s">
        <v>344</v>
      </c>
      <c r="C13" s="143">
        <v>10</v>
      </c>
      <c r="D13" s="143"/>
      <c r="E13" s="252">
        <f>E11-E12</f>
        <v>459620575013</v>
      </c>
      <c r="F13" s="150">
        <f>F11-F12</f>
        <v>444272916182</v>
      </c>
      <c r="G13" s="150">
        <f>G11-G12</f>
        <v>1614548947901</v>
      </c>
      <c r="H13" s="150">
        <f>H11-H12</f>
        <v>1560643609091</v>
      </c>
      <c r="I13" s="218"/>
      <c r="J13" s="245">
        <v>1154928372888</v>
      </c>
    </row>
    <row r="14" spans="1:10" s="134" customFormat="1" ht="16.5" customHeight="1">
      <c r="A14" s="145" t="s">
        <v>110</v>
      </c>
      <c r="B14" s="146" t="s">
        <v>47</v>
      </c>
      <c r="C14" s="143">
        <v>11</v>
      </c>
      <c r="D14" s="143">
        <v>6.2</v>
      </c>
      <c r="E14" s="149">
        <f>+G14-J14</f>
        <v>402756979629</v>
      </c>
      <c r="F14" s="149">
        <v>405609189336</v>
      </c>
      <c r="G14" s="149">
        <v>1424741156735</v>
      </c>
      <c r="H14" s="149">
        <v>1377898703125</v>
      </c>
      <c r="J14" s="245">
        <v>1021984177106</v>
      </c>
    </row>
    <row r="15" spans="1:10" s="134" customFormat="1" ht="16.5" customHeight="1">
      <c r="A15" s="140" t="s">
        <v>111</v>
      </c>
      <c r="B15" s="141" t="s">
        <v>345</v>
      </c>
      <c r="C15" s="143">
        <v>20</v>
      </c>
      <c r="D15" s="143"/>
      <c r="E15" s="150">
        <f>E13-E14</f>
        <v>56863595384</v>
      </c>
      <c r="F15" s="150">
        <f>F13-F14</f>
        <v>38663726846</v>
      </c>
      <c r="G15" s="150">
        <f>G13-G14</f>
        <v>189807791166</v>
      </c>
      <c r="H15" s="150">
        <f>H13-H14</f>
        <v>182744905966</v>
      </c>
      <c r="J15" s="245">
        <v>132944195782</v>
      </c>
    </row>
    <row r="16" spans="1:10" s="134" customFormat="1" ht="16.5" customHeight="1">
      <c r="A16" s="145" t="s">
        <v>112</v>
      </c>
      <c r="B16" s="146" t="s">
        <v>346</v>
      </c>
      <c r="C16" s="143">
        <v>21</v>
      </c>
      <c r="D16" s="143">
        <v>6.3</v>
      </c>
      <c r="E16" s="149">
        <f t="shared" ref="E16:E21" si="0">+G16-J16</f>
        <v>4004241859</v>
      </c>
      <c r="F16" s="149">
        <v>2848872567</v>
      </c>
      <c r="G16" s="149">
        <v>22394967435</v>
      </c>
      <c r="H16" s="149">
        <v>8331971297</v>
      </c>
      <c r="J16" s="245">
        <v>18390725576</v>
      </c>
    </row>
    <row r="17" spans="1:10" s="134" customFormat="1" ht="16.5" customHeight="1">
      <c r="A17" s="145" t="s">
        <v>113</v>
      </c>
      <c r="B17" s="146" t="s">
        <v>82</v>
      </c>
      <c r="C17" s="143">
        <v>22</v>
      </c>
      <c r="D17" s="143">
        <v>6.4</v>
      </c>
      <c r="E17" s="149">
        <f t="shared" si="0"/>
        <v>14049073571</v>
      </c>
      <c r="F17" s="149">
        <v>9132225484</v>
      </c>
      <c r="G17" s="149">
        <v>49991756319</v>
      </c>
      <c r="H17" s="149">
        <v>25896787122</v>
      </c>
      <c r="J17" s="245">
        <v>35942682748</v>
      </c>
    </row>
    <row r="18" spans="1:10" ht="16.5" customHeight="1">
      <c r="A18" s="146"/>
      <c r="B18" s="146" t="s">
        <v>347</v>
      </c>
      <c r="C18" s="147">
        <v>23</v>
      </c>
      <c r="D18" s="147"/>
      <c r="E18" s="149">
        <f t="shared" si="0"/>
        <v>6473520309</v>
      </c>
      <c r="F18" s="151">
        <v>6059642453</v>
      </c>
      <c r="G18" s="151">
        <v>24065811358</v>
      </c>
      <c r="H18" s="151">
        <v>17187219661</v>
      </c>
      <c r="J18" s="246">
        <v>17592291049</v>
      </c>
    </row>
    <row r="19" spans="1:10" ht="16.5" customHeight="1">
      <c r="A19" s="145" t="s">
        <v>467</v>
      </c>
      <c r="B19" s="146" t="s">
        <v>393</v>
      </c>
      <c r="C19" s="147">
        <v>24</v>
      </c>
      <c r="D19" s="147"/>
      <c r="E19" s="149">
        <f t="shared" si="0"/>
        <v>1907493121</v>
      </c>
      <c r="F19" s="151">
        <v>1532681484</v>
      </c>
      <c r="G19" s="151">
        <v>3381873750</v>
      </c>
      <c r="H19" s="151">
        <v>6282567272</v>
      </c>
      <c r="J19" s="246">
        <v>1474380629</v>
      </c>
    </row>
    <row r="20" spans="1:10" s="134" customFormat="1" ht="16.5" customHeight="1">
      <c r="A20" s="145" t="s">
        <v>503</v>
      </c>
      <c r="B20" s="146" t="s">
        <v>48</v>
      </c>
      <c r="C20" s="143">
        <v>25</v>
      </c>
      <c r="D20" s="143"/>
      <c r="E20" s="149">
        <f t="shared" si="0"/>
        <v>9850728132</v>
      </c>
      <c r="F20" s="149">
        <v>23800951388</v>
      </c>
      <c r="G20" s="149">
        <v>75230050612</v>
      </c>
      <c r="H20" s="149">
        <v>78937784265</v>
      </c>
      <c r="J20" s="245">
        <v>65379322480</v>
      </c>
    </row>
    <row r="21" spans="1:10" s="134" customFormat="1" ht="16.5" customHeight="1">
      <c r="A21" s="145" t="s">
        <v>504</v>
      </c>
      <c r="B21" s="146" t="s">
        <v>49</v>
      </c>
      <c r="C21" s="143">
        <v>26</v>
      </c>
      <c r="D21" s="143"/>
      <c r="E21" s="149">
        <f t="shared" si="0"/>
        <v>11918055344</v>
      </c>
      <c r="F21" s="149">
        <v>10415257483</v>
      </c>
      <c r="G21" s="149">
        <v>41608410264</v>
      </c>
      <c r="H21" s="149">
        <v>35977045351</v>
      </c>
      <c r="J21" s="245">
        <v>29690354920</v>
      </c>
    </row>
    <row r="22" spans="1:10" s="134" customFormat="1" ht="16.5" customHeight="1">
      <c r="A22" s="140" t="s">
        <v>505</v>
      </c>
      <c r="B22" s="141" t="s">
        <v>348</v>
      </c>
      <c r="C22" s="143">
        <v>30</v>
      </c>
      <c r="D22" s="143"/>
      <c r="E22" s="150">
        <f>E15+E16-E17-E20-E21+E19</f>
        <v>26957473317</v>
      </c>
      <c r="F22" s="150">
        <f>F15+F16-F17-F20-F21+F19</f>
        <v>-303153458</v>
      </c>
      <c r="G22" s="150">
        <f>G15+G16-G17-G20-G21+G19</f>
        <v>48754415156</v>
      </c>
      <c r="H22" s="150">
        <f>H15+H16-H17-H20-H21+H19</f>
        <v>56547827797</v>
      </c>
      <c r="J22" s="245">
        <v>21796941839</v>
      </c>
    </row>
    <row r="23" spans="1:10" s="134" customFormat="1" ht="16.5" customHeight="1">
      <c r="A23" s="145" t="s">
        <v>506</v>
      </c>
      <c r="B23" s="146" t="s">
        <v>83</v>
      </c>
      <c r="C23" s="143">
        <v>31</v>
      </c>
      <c r="D23" s="143"/>
      <c r="E23" s="149">
        <f t="shared" ref="E23:E24" si="1">+G23-J23</f>
        <v>275975063</v>
      </c>
      <c r="F23" s="148">
        <v>778885846</v>
      </c>
      <c r="G23" s="149">
        <v>1864669013</v>
      </c>
      <c r="H23" s="148">
        <v>6176730992</v>
      </c>
      <c r="J23" s="245">
        <v>1588693950</v>
      </c>
    </row>
    <row r="24" spans="1:10" s="134" customFormat="1" ht="16.5" customHeight="1">
      <c r="A24" s="145" t="s">
        <v>507</v>
      </c>
      <c r="B24" s="146" t="s">
        <v>84</v>
      </c>
      <c r="C24" s="143">
        <v>32</v>
      </c>
      <c r="D24" s="143"/>
      <c r="E24" s="149">
        <f t="shared" si="1"/>
        <v>545471</v>
      </c>
      <c r="F24" s="148">
        <v>224203863</v>
      </c>
      <c r="G24" s="149">
        <v>4161615</v>
      </c>
      <c r="H24" s="148">
        <v>5524254412</v>
      </c>
      <c r="J24" s="245">
        <v>3616144</v>
      </c>
    </row>
    <row r="25" spans="1:10" s="134" customFormat="1" ht="16.5" customHeight="1">
      <c r="A25" s="140" t="s">
        <v>508</v>
      </c>
      <c r="B25" s="141" t="s">
        <v>349</v>
      </c>
      <c r="C25" s="143">
        <v>40</v>
      </c>
      <c r="D25" s="143"/>
      <c r="E25" s="150">
        <f>E23-E24</f>
        <v>275429592</v>
      </c>
      <c r="F25" s="150">
        <f>F23-F24</f>
        <v>554681983</v>
      </c>
      <c r="G25" s="150">
        <f>G23-G24</f>
        <v>1860507398</v>
      </c>
      <c r="H25" s="150">
        <f>H23-H24</f>
        <v>652476580</v>
      </c>
      <c r="J25" s="245">
        <v>1585077806</v>
      </c>
    </row>
    <row r="26" spans="1:10" s="134" customFormat="1" ht="16.5" customHeight="1">
      <c r="A26" s="140" t="s">
        <v>121</v>
      </c>
      <c r="B26" s="141" t="s">
        <v>350</v>
      </c>
      <c r="C26" s="143">
        <v>50</v>
      </c>
      <c r="D26" s="143"/>
      <c r="E26" s="150">
        <f>E25+E22</f>
        <v>27232902909</v>
      </c>
      <c r="F26" s="150">
        <f>F25+F22</f>
        <v>251528525</v>
      </c>
      <c r="G26" s="150">
        <f t="shared" ref="G26:H26" si="2">G25+G22</f>
        <v>50614922554</v>
      </c>
      <c r="H26" s="150">
        <f t="shared" si="2"/>
        <v>57200304377</v>
      </c>
      <c r="J26" s="245">
        <v>23382019645</v>
      </c>
    </row>
    <row r="27" spans="1:10" s="134" customFormat="1" ht="16.5" customHeight="1">
      <c r="A27" s="145" t="s">
        <v>122</v>
      </c>
      <c r="B27" s="146" t="s">
        <v>175</v>
      </c>
      <c r="C27" s="143">
        <v>51</v>
      </c>
      <c r="D27" s="143"/>
      <c r="E27" s="149">
        <f t="shared" ref="E27:E28" si="3">+G27-J27</f>
        <v>5912736437</v>
      </c>
      <c r="F27" s="149">
        <v>-722835421</v>
      </c>
      <c r="G27" s="156">
        <v>10029634651</v>
      </c>
      <c r="H27" s="149">
        <v>9175466515</v>
      </c>
      <c r="J27" s="245">
        <v>4116898214</v>
      </c>
    </row>
    <row r="28" spans="1:10" s="134" customFormat="1" ht="16.5" customHeight="1">
      <c r="A28" s="145" t="s">
        <v>177</v>
      </c>
      <c r="B28" s="146" t="s">
        <v>176</v>
      </c>
      <c r="C28" s="143">
        <v>52</v>
      </c>
      <c r="D28" s="143"/>
      <c r="E28" s="149">
        <f t="shared" si="3"/>
        <v>16791273</v>
      </c>
      <c r="F28" s="149">
        <v>149158687</v>
      </c>
      <c r="G28" s="149">
        <v>36474306</v>
      </c>
      <c r="H28" s="149">
        <v>243962755</v>
      </c>
      <c r="J28" s="245">
        <v>19683033</v>
      </c>
    </row>
    <row r="29" spans="1:10" s="134" customFormat="1" ht="16.5" customHeight="1">
      <c r="A29" s="140" t="s">
        <v>178</v>
      </c>
      <c r="B29" s="141" t="s">
        <v>351</v>
      </c>
      <c r="C29" s="143">
        <v>60</v>
      </c>
      <c r="D29" s="143"/>
      <c r="E29" s="150">
        <f>E26-E27-E28</f>
        <v>21303375199</v>
      </c>
      <c r="F29" s="150">
        <f>F26-F27-F28</f>
        <v>825205259</v>
      </c>
      <c r="G29" s="150">
        <f>G26-G27-G28</f>
        <v>40548813597</v>
      </c>
      <c r="H29" s="150">
        <f>H26-H27-H28</f>
        <v>47780875107</v>
      </c>
      <c r="J29" s="245">
        <v>19245438398</v>
      </c>
    </row>
    <row r="30" spans="1:10" s="134" customFormat="1" ht="16.5" customHeight="1">
      <c r="A30" s="145" t="s">
        <v>394</v>
      </c>
      <c r="B30" s="146" t="s">
        <v>551</v>
      </c>
      <c r="C30" s="147">
        <v>61</v>
      </c>
      <c r="D30" s="143"/>
      <c r="E30" s="150">
        <f>E29-E31</f>
        <v>21177198476</v>
      </c>
      <c r="F30" s="150">
        <f>F29-F31</f>
        <v>641342778</v>
      </c>
      <c r="G30" s="150">
        <f t="shared" ref="G30:H30" si="4">G29-G31</f>
        <v>40015870985</v>
      </c>
      <c r="H30" s="150">
        <f t="shared" si="4"/>
        <v>46963561091</v>
      </c>
      <c r="J30" s="245">
        <v>18838672509</v>
      </c>
    </row>
    <row r="31" spans="1:10" s="134" customFormat="1" ht="16.5" customHeight="1">
      <c r="A31" s="145" t="s">
        <v>395</v>
      </c>
      <c r="B31" s="146" t="s">
        <v>552</v>
      </c>
      <c r="C31" s="147">
        <v>62</v>
      </c>
      <c r="D31" s="143"/>
      <c r="E31" s="150">
        <f>+G31-J31</f>
        <v>126176723</v>
      </c>
      <c r="F31" s="150">
        <v>183862481</v>
      </c>
      <c r="G31" s="150">
        <v>532942612</v>
      </c>
      <c r="H31" s="150">
        <v>817314016</v>
      </c>
      <c r="J31" s="245">
        <v>406765889</v>
      </c>
    </row>
    <row r="32" spans="1:10" ht="16.5" customHeight="1">
      <c r="A32" s="234" t="s">
        <v>396</v>
      </c>
      <c r="B32" s="232" t="s">
        <v>179</v>
      </c>
      <c r="C32" s="230">
        <v>70</v>
      </c>
      <c r="D32" s="230"/>
      <c r="E32" s="148"/>
      <c r="F32" s="148"/>
      <c r="G32" s="148"/>
      <c r="H32" s="148"/>
    </row>
    <row r="33" spans="1:8" ht="16.5" customHeight="1">
      <c r="A33" s="227" t="s">
        <v>554</v>
      </c>
      <c r="B33" s="233" t="s">
        <v>553</v>
      </c>
      <c r="C33" s="231">
        <v>71</v>
      </c>
      <c r="D33" s="228"/>
      <c r="E33" s="229"/>
      <c r="F33" s="229"/>
      <c r="G33" s="229"/>
      <c r="H33" s="229"/>
    </row>
    <row r="34" spans="1:8" s="134" customFormat="1" ht="12.75" customHeight="1">
      <c r="A34" s="209"/>
      <c r="B34" s="210"/>
      <c r="C34" s="211"/>
      <c r="D34" s="211"/>
      <c r="E34" s="212"/>
      <c r="F34" s="212"/>
      <c r="G34" s="136"/>
      <c r="H34" s="133"/>
    </row>
    <row r="35" spans="1:8" s="134" customFormat="1" ht="12.75" hidden="1" customHeight="1">
      <c r="A35" s="209"/>
      <c r="B35" s="210"/>
      <c r="C35" s="211"/>
      <c r="D35" s="211"/>
      <c r="E35" s="220"/>
      <c r="F35" s="212"/>
      <c r="G35" s="136"/>
      <c r="H35" s="133"/>
    </row>
    <row r="36" spans="1:8" s="134" customFormat="1" ht="12.75" hidden="1" customHeight="1">
      <c r="A36" s="209"/>
      <c r="B36" s="210"/>
      <c r="C36" s="211"/>
      <c r="D36" s="211"/>
      <c r="E36" s="212"/>
      <c r="F36" s="212"/>
      <c r="G36" s="136"/>
      <c r="H36" s="133"/>
    </row>
    <row r="37" spans="1:8" s="134" customFormat="1" ht="12.75" hidden="1" customHeight="1">
      <c r="A37" s="209"/>
      <c r="B37" s="210"/>
      <c r="C37" s="211"/>
      <c r="D37" s="211"/>
      <c r="E37" s="212"/>
      <c r="F37" s="212"/>
      <c r="G37" s="136"/>
      <c r="H37" s="133"/>
    </row>
    <row r="38" spans="1:8" s="129" customFormat="1" ht="14.1" hidden="1" customHeight="1">
      <c r="A38" s="77"/>
      <c r="B38" s="77"/>
      <c r="C38" s="77"/>
      <c r="D38" s="77"/>
      <c r="E38" s="77"/>
      <c r="F38" s="77"/>
    </row>
    <row r="39" spans="1:8" s="128" customFormat="1" ht="14.1" customHeight="1">
      <c r="A39" s="72" t="s">
        <v>126</v>
      </c>
      <c r="B39" s="72"/>
      <c r="C39" s="274" t="s">
        <v>450</v>
      </c>
      <c r="D39" s="274"/>
      <c r="E39" s="274"/>
      <c r="G39" s="138"/>
      <c r="H39" s="127" t="str">
        <f>'[3]Bang can doi ke toan'!F155</f>
        <v>Giám đốc</v>
      </c>
    </row>
    <row r="40" spans="1:8" s="129" customFormat="1" ht="14.1" customHeight="1">
      <c r="A40" s="77"/>
      <c r="C40" s="77"/>
      <c r="D40" s="77"/>
      <c r="E40" s="77"/>
      <c r="H40" s="77"/>
    </row>
    <row r="41" spans="1:8" s="129" customFormat="1" ht="14.1" customHeight="1">
      <c r="A41" s="77"/>
      <c r="B41" s="77"/>
      <c r="C41" s="77"/>
      <c r="D41" s="77"/>
      <c r="E41" s="77"/>
      <c r="H41" s="77"/>
    </row>
    <row r="42" spans="1:8" s="129" customFormat="1" ht="12.75" customHeight="1">
      <c r="A42" s="77"/>
      <c r="B42" s="77"/>
      <c r="C42" s="77"/>
      <c r="D42" s="77"/>
      <c r="E42" s="77"/>
      <c r="H42" s="77"/>
    </row>
    <row r="43" spans="1:8" s="129" customFormat="1" ht="14.1" customHeight="1">
      <c r="A43" s="207" t="str">
        <f>'[3]Bang can doi ke toan'!A161</f>
        <v>_____________________</v>
      </c>
      <c r="B43" s="206"/>
      <c r="C43" s="206"/>
      <c r="D43" s="206"/>
      <c r="E43" s="77"/>
      <c r="G43" s="139"/>
      <c r="H43" s="207" t="str">
        <f>'[3]Bang can doi ke toan'!F161</f>
        <v>_____________</v>
      </c>
    </row>
    <row r="44" spans="1:8" s="128" customFormat="1" ht="14.1" customHeight="1">
      <c r="A44" s="269" t="s">
        <v>390</v>
      </c>
      <c r="B44" s="269"/>
      <c r="C44" s="274" t="s">
        <v>388</v>
      </c>
      <c r="D44" s="274"/>
      <c r="E44" s="274"/>
      <c r="G44" s="138"/>
      <c r="H44" s="255" t="s">
        <v>413</v>
      </c>
    </row>
    <row r="45" spans="1:8" ht="14.1" customHeight="1">
      <c r="A45" s="139"/>
      <c r="B45" s="139"/>
      <c r="C45" s="139"/>
      <c r="D45" s="139"/>
      <c r="E45" s="138"/>
      <c r="F45" s="138"/>
      <c r="G45" s="139"/>
      <c r="H45" s="139"/>
    </row>
    <row r="46" spans="1:8" ht="14.1" customHeight="1">
      <c r="A46" s="139"/>
      <c r="B46" s="139"/>
      <c r="C46" s="139"/>
      <c r="D46" s="139"/>
      <c r="E46" s="139"/>
      <c r="F46" s="139"/>
      <c r="G46" s="139"/>
      <c r="H46" s="139"/>
    </row>
  </sheetData>
  <mergeCells count="11">
    <mergeCell ref="C9:C10"/>
    <mergeCell ref="D9:D10"/>
    <mergeCell ref="A44:B44"/>
    <mergeCell ref="A9:B10"/>
    <mergeCell ref="C44:E44"/>
    <mergeCell ref="C39:E39"/>
    <mergeCell ref="F1:H1"/>
    <mergeCell ref="F2:H2"/>
    <mergeCell ref="F3:H3"/>
    <mergeCell ref="E9:F9"/>
    <mergeCell ref="G9:H9"/>
  </mergeCells>
  <phoneticPr fontId="0" type="noConversion"/>
  <pageMargins left="0.62" right="0.28000000000000003" top="0.2" bottom="0.2" header="0" footer="0.2"/>
  <pageSetup paperSize="9" scale="85" firstPageNumber="11" orientation="landscape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42"/>
  <sheetViews>
    <sheetView workbookViewId="0">
      <selection activeCell="F134" sqref="F134"/>
    </sheetView>
  </sheetViews>
  <sheetFormatPr defaultRowHeight="14.1" customHeight="1"/>
  <cols>
    <col min="1" max="1" width="3.7109375" style="162" customWidth="1"/>
    <col min="2" max="2" width="38.140625" style="48" customWidth="1"/>
    <col min="3" max="3" width="6" style="48" customWidth="1"/>
    <col min="4" max="4" width="8.85546875" style="48" customWidth="1"/>
    <col min="5" max="5" width="23.28515625" style="2" customWidth="1"/>
    <col min="6" max="6" width="20.7109375" style="2" customWidth="1"/>
    <col min="7" max="7" width="18" style="1" hidden="1" customWidth="1"/>
    <col min="8" max="8" width="12.85546875" style="1" hidden="1" customWidth="1"/>
    <col min="9" max="9" width="12" style="1" bestFit="1" customWidth="1"/>
    <col min="10" max="10" width="13.85546875" style="1" bestFit="1" customWidth="1"/>
    <col min="11" max="11" width="10.42578125" style="1" bestFit="1" customWidth="1"/>
    <col min="12" max="16384" width="9.140625" style="1"/>
  </cols>
  <sheetData>
    <row r="1" spans="1:8" s="54" customFormat="1" ht="15.95" customHeight="1">
      <c r="A1" s="241" t="s">
        <v>387</v>
      </c>
      <c r="E1" s="275" t="s">
        <v>397</v>
      </c>
      <c r="F1" s="275"/>
    </row>
    <row r="2" spans="1:8" s="48" customFormat="1" ht="14.1" customHeight="1">
      <c r="A2" s="242" t="str">
        <f>+'[2]Ket qua kinh doanh '!A2</f>
        <v>Lô CN 11+CN 12 Cụm CN An Đồng, TT. Nam Sách, H. Nam Sách, T. Hải Dương</v>
      </c>
      <c r="F2" s="240" t="str">
        <f>+'Ket qua kinh doanh '!F2</f>
        <v>Quý IV năm 2015</v>
      </c>
    </row>
    <row r="3" spans="1:8" s="48" customFormat="1" ht="14.1" customHeight="1">
      <c r="A3" s="242" t="str">
        <f>+'[2]Ket qua kinh doanh '!A3</f>
        <v>Điện thoại: 0320.3755997                        Fax: 0320.3755113</v>
      </c>
      <c r="E3" s="276" t="s">
        <v>398</v>
      </c>
      <c r="F3" s="276"/>
    </row>
    <row r="4" spans="1:8" s="48" customFormat="1" ht="10.5" customHeight="1" thickBot="1">
      <c r="A4" s="165" t="s">
        <v>218</v>
      </c>
      <c r="B4" s="49"/>
      <c r="C4" s="49"/>
      <c r="D4" s="49"/>
      <c r="E4" s="49"/>
      <c r="F4" s="49"/>
    </row>
    <row r="5" spans="1:8" s="48" customFormat="1" ht="14.25" customHeight="1">
      <c r="A5" s="54"/>
    </row>
    <row r="6" spans="1:8" s="52" customFormat="1" ht="23.25" customHeight="1">
      <c r="A6" s="164" t="s">
        <v>412</v>
      </c>
      <c r="B6" s="164"/>
      <c r="C6" s="164"/>
      <c r="D6" s="164"/>
      <c r="E6" s="164"/>
      <c r="F6" s="164"/>
    </row>
    <row r="7" spans="1:8" s="52" customFormat="1" ht="18" customHeight="1">
      <c r="A7" s="53"/>
      <c r="B7" s="51"/>
      <c r="C7" s="51"/>
      <c r="D7" s="51"/>
      <c r="E7" s="51"/>
      <c r="F7" s="51"/>
    </row>
    <row r="8" spans="1:8" s="54" customFormat="1" ht="15.95" customHeight="1">
      <c r="A8" s="53" t="s">
        <v>568</v>
      </c>
      <c r="B8" s="51"/>
      <c r="C8" s="51"/>
      <c r="D8" s="51"/>
      <c r="E8" s="51"/>
      <c r="F8" s="51"/>
    </row>
    <row r="9" spans="1:8" s="50" customFormat="1" ht="14.1" customHeight="1">
      <c r="A9" s="54"/>
    </row>
    <row r="10" spans="1:8" s="48" customFormat="1" ht="14.1" customHeight="1">
      <c r="A10" s="162"/>
      <c r="F10" s="55" t="s">
        <v>207</v>
      </c>
    </row>
    <row r="11" spans="1:8" s="48" customFormat="1" ht="14.1" customHeight="1">
      <c r="A11" s="162"/>
    </row>
    <row r="12" spans="1:8" s="242" customFormat="1" ht="37.5" customHeight="1">
      <c r="A12" s="247" t="s">
        <v>21</v>
      </c>
      <c r="B12" s="248"/>
      <c r="C12" s="249" t="s">
        <v>105</v>
      </c>
      <c r="D12" s="249" t="s">
        <v>104</v>
      </c>
      <c r="E12" s="250" t="s">
        <v>571</v>
      </c>
      <c r="F12" s="250" t="s">
        <v>453</v>
      </c>
    </row>
    <row r="13" spans="1:8" s="6" customFormat="1" ht="14.1" customHeight="1">
      <c r="A13" s="154" t="s">
        <v>125</v>
      </c>
      <c r="B13" s="154" t="s">
        <v>52</v>
      </c>
      <c r="C13" s="167">
        <v>100</v>
      </c>
      <c r="D13" s="167"/>
      <c r="E13" s="168">
        <f>E14+E17+E21+E30+E33</f>
        <v>1071561008455</v>
      </c>
      <c r="F13" s="168">
        <f>F14+F17+F21+F30+F33</f>
        <v>694379188147</v>
      </c>
    </row>
    <row r="14" spans="1:8" s="6" customFormat="1" ht="15" customHeight="1">
      <c r="A14" s="154" t="s">
        <v>22</v>
      </c>
      <c r="B14" s="154" t="s">
        <v>53</v>
      </c>
      <c r="C14" s="167">
        <v>110</v>
      </c>
      <c r="D14" s="167" t="s">
        <v>414</v>
      </c>
      <c r="E14" s="168">
        <f>SUM(E15:E16)</f>
        <v>470061718120</v>
      </c>
      <c r="F14" s="168">
        <f>SUM(F15:F16)</f>
        <v>336807716067</v>
      </c>
    </row>
    <row r="15" spans="1:8" ht="16.5" customHeight="1">
      <c r="A15" s="169" t="s">
        <v>107</v>
      </c>
      <c r="B15" s="152" t="s">
        <v>54</v>
      </c>
      <c r="C15" s="155">
        <v>111</v>
      </c>
      <c r="D15" s="155"/>
      <c r="E15" s="160">
        <v>242393182850</v>
      </c>
      <c r="F15" s="156">
        <v>122985042067</v>
      </c>
      <c r="G15" s="2">
        <v>2736754427</v>
      </c>
      <c r="H15" s="2">
        <f>E15-G15</f>
        <v>239656428423</v>
      </c>
    </row>
    <row r="16" spans="1:8" ht="16.5" customHeight="1">
      <c r="A16" s="169" t="s">
        <v>108</v>
      </c>
      <c r="B16" s="152" t="s">
        <v>55</v>
      </c>
      <c r="C16" s="155">
        <v>112</v>
      </c>
      <c r="D16" s="155"/>
      <c r="E16" s="153">
        <v>227668535270</v>
      </c>
      <c r="F16" s="156">
        <v>213822674000</v>
      </c>
    </row>
    <row r="17" spans="1:10" s="6" customFormat="1" ht="16.5" customHeight="1">
      <c r="A17" s="154" t="s">
        <v>23</v>
      </c>
      <c r="B17" s="154" t="s">
        <v>24</v>
      </c>
      <c r="C17" s="167">
        <v>120</v>
      </c>
      <c r="D17" s="167"/>
      <c r="E17" s="168">
        <f>SUM(E18:E20)</f>
        <v>0</v>
      </c>
      <c r="F17" s="168">
        <f>SUM(F18:F20)</f>
        <v>30000000000</v>
      </c>
    </row>
    <row r="18" spans="1:10" ht="14.25" customHeight="1">
      <c r="A18" s="169" t="s">
        <v>107</v>
      </c>
      <c r="B18" s="152" t="s">
        <v>454</v>
      </c>
      <c r="C18" s="155">
        <v>121</v>
      </c>
      <c r="D18" s="155"/>
      <c r="E18" s="153"/>
      <c r="F18" s="153"/>
    </row>
    <row r="19" spans="1:10" ht="14.25" customHeight="1">
      <c r="A19" s="169" t="s">
        <v>108</v>
      </c>
      <c r="B19" s="152" t="s">
        <v>455</v>
      </c>
      <c r="C19" s="155" t="s">
        <v>457</v>
      </c>
      <c r="D19" s="155"/>
      <c r="E19" s="153">
        <v>0</v>
      </c>
      <c r="F19" s="153">
        <f>0</f>
        <v>0</v>
      </c>
    </row>
    <row r="20" spans="1:10" s="219" customFormat="1" ht="14.25" customHeight="1">
      <c r="A20" s="169" t="s">
        <v>109</v>
      </c>
      <c r="B20" s="152" t="s">
        <v>456</v>
      </c>
      <c r="C20" s="155" t="s">
        <v>458</v>
      </c>
      <c r="D20" s="155"/>
      <c r="E20" s="153">
        <v>0</v>
      </c>
      <c r="F20" s="153">
        <v>30000000000</v>
      </c>
    </row>
    <row r="21" spans="1:10" s="6" customFormat="1" ht="17.25" customHeight="1">
      <c r="A21" s="154" t="s">
        <v>25</v>
      </c>
      <c r="B21" s="154" t="s">
        <v>141</v>
      </c>
      <c r="C21" s="167">
        <v>130</v>
      </c>
      <c r="D21" s="167"/>
      <c r="E21" s="168">
        <f>SUM(E22:E29)</f>
        <v>363509670487</v>
      </c>
      <c r="F21" s="168">
        <f>SUM(F22:F29)</f>
        <v>179292636069</v>
      </c>
    </row>
    <row r="22" spans="1:10" ht="15" customHeight="1">
      <c r="A22" s="169" t="s">
        <v>107</v>
      </c>
      <c r="B22" s="152" t="s">
        <v>459</v>
      </c>
      <c r="C22" s="155">
        <v>131</v>
      </c>
      <c r="D22" s="155"/>
      <c r="E22" s="160">
        <v>103363445699</v>
      </c>
      <c r="F22" s="156">
        <f>122485772971</f>
        <v>122485772971</v>
      </c>
      <c r="G22" s="2">
        <v>19463820211</v>
      </c>
      <c r="H22" s="2">
        <f>E22-G22</f>
        <v>83899625488</v>
      </c>
    </row>
    <row r="23" spans="1:10" ht="15" customHeight="1">
      <c r="A23" s="169" t="s">
        <v>108</v>
      </c>
      <c r="B23" s="152" t="s">
        <v>460</v>
      </c>
      <c r="C23" s="155">
        <v>132</v>
      </c>
      <c r="D23" s="155"/>
      <c r="E23" s="160">
        <v>169259565534</v>
      </c>
      <c r="F23" s="156">
        <v>4571973920</v>
      </c>
      <c r="G23" s="2">
        <v>10912139400</v>
      </c>
      <c r="H23" s="2">
        <f>E23-G23</f>
        <v>158347426134</v>
      </c>
    </row>
    <row r="24" spans="1:10" ht="15" customHeight="1">
      <c r="A24" s="169" t="s">
        <v>109</v>
      </c>
      <c r="B24" s="152" t="s">
        <v>142</v>
      </c>
      <c r="C24" s="155">
        <v>133</v>
      </c>
      <c r="D24" s="155"/>
      <c r="E24" s="153"/>
      <c r="F24" s="156">
        <v>0</v>
      </c>
    </row>
    <row r="25" spans="1:10" ht="15" customHeight="1">
      <c r="A25" s="152" t="s">
        <v>428</v>
      </c>
      <c r="B25" s="152" t="s">
        <v>56</v>
      </c>
      <c r="C25" s="155">
        <v>134</v>
      </c>
      <c r="D25" s="155"/>
      <c r="E25" s="153"/>
      <c r="F25" s="156">
        <v>0</v>
      </c>
    </row>
    <row r="26" spans="1:10" s="219" customFormat="1" ht="15" customHeight="1">
      <c r="A26" s="152" t="s">
        <v>461</v>
      </c>
      <c r="B26" s="152" t="s">
        <v>462</v>
      </c>
      <c r="C26" s="155" t="s">
        <v>143</v>
      </c>
      <c r="D26" s="155"/>
      <c r="E26" s="153"/>
      <c r="F26" s="156"/>
    </row>
    <row r="27" spans="1:10" ht="15" customHeight="1">
      <c r="A27" s="152" t="s">
        <v>465</v>
      </c>
      <c r="B27" s="152" t="s">
        <v>463</v>
      </c>
      <c r="C27" s="155" t="s">
        <v>468</v>
      </c>
      <c r="D27" s="167" t="s">
        <v>415</v>
      </c>
      <c r="E27" s="160">
        <v>91048764635</v>
      </c>
      <c r="F27" s="156">
        <f>27192895089+25204099470-414721</f>
        <v>52396579838</v>
      </c>
      <c r="G27" s="2">
        <v>58550000</v>
      </c>
      <c r="H27" s="2">
        <f>E27-G27</f>
        <v>90990214635</v>
      </c>
    </row>
    <row r="28" spans="1:10" ht="15" customHeight="1">
      <c r="A28" s="152" t="s">
        <v>466</v>
      </c>
      <c r="B28" s="152" t="s">
        <v>144</v>
      </c>
      <c r="C28" s="155" t="s">
        <v>469</v>
      </c>
      <c r="D28" s="155"/>
      <c r="E28" s="160">
        <v>-162105381</v>
      </c>
      <c r="F28" s="160">
        <v>-162105381</v>
      </c>
    </row>
    <row r="29" spans="1:10" s="219" customFormat="1" ht="15" customHeight="1">
      <c r="A29" s="152" t="s">
        <v>467</v>
      </c>
      <c r="B29" s="152" t="s">
        <v>464</v>
      </c>
      <c r="C29" s="155" t="s">
        <v>470</v>
      </c>
      <c r="D29" s="155"/>
      <c r="E29" s="160">
        <v>0</v>
      </c>
      <c r="F29" s="160">
        <v>414721</v>
      </c>
      <c r="J29" s="236"/>
    </row>
    <row r="30" spans="1:10" s="6" customFormat="1" ht="18" customHeight="1">
      <c r="A30" s="154" t="s">
        <v>26</v>
      </c>
      <c r="B30" s="154" t="s">
        <v>27</v>
      </c>
      <c r="C30" s="167">
        <v>140</v>
      </c>
      <c r="D30" s="155"/>
      <c r="E30" s="168">
        <f>SUM(E31:E32)</f>
        <v>214186555570</v>
      </c>
      <c r="F30" s="168">
        <f>SUM(F31:F32)</f>
        <v>137522087909</v>
      </c>
    </row>
    <row r="31" spans="1:10" ht="18" customHeight="1">
      <c r="A31" s="169" t="s">
        <v>107</v>
      </c>
      <c r="B31" s="152" t="s">
        <v>27</v>
      </c>
      <c r="C31" s="155">
        <v>141</v>
      </c>
      <c r="D31" s="167" t="s">
        <v>421</v>
      </c>
      <c r="E31" s="160">
        <v>214186555570</v>
      </c>
      <c r="F31" s="156">
        <v>137522087909</v>
      </c>
      <c r="G31" s="2">
        <v>22051252133</v>
      </c>
      <c r="H31" s="2">
        <f>E31-G31</f>
        <v>192135303437</v>
      </c>
      <c r="J31" s="236"/>
    </row>
    <row r="32" spans="1:10" ht="18" customHeight="1">
      <c r="A32" s="169" t="s">
        <v>108</v>
      </c>
      <c r="B32" s="152" t="s">
        <v>28</v>
      </c>
      <c r="C32" s="155">
        <v>149</v>
      </c>
      <c r="D32" s="155"/>
      <c r="E32" s="153">
        <v>0</v>
      </c>
      <c r="F32" s="153">
        <f>0</f>
        <v>0</v>
      </c>
    </row>
    <row r="33" spans="1:8" s="6" customFormat="1" ht="19.5" customHeight="1">
      <c r="A33" s="154" t="s">
        <v>29</v>
      </c>
      <c r="B33" s="154" t="s">
        <v>58</v>
      </c>
      <c r="C33" s="167">
        <v>150</v>
      </c>
      <c r="D33" s="167"/>
      <c r="E33" s="168">
        <f>SUM(E34:E38)</f>
        <v>23803064278</v>
      </c>
      <c r="F33" s="168">
        <f>SUM(F34:F38)</f>
        <v>10756748102</v>
      </c>
    </row>
    <row r="34" spans="1:8" ht="15" customHeight="1">
      <c r="A34" s="169" t="s">
        <v>107</v>
      </c>
      <c r="B34" s="152" t="s">
        <v>57</v>
      </c>
      <c r="C34" s="155">
        <v>151</v>
      </c>
      <c r="D34" s="155"/>
      <c r="E34" s="160">
        <v>14690447772</v>
      </c>
      <c r="F34" s="156">
        <v>8286725798</v>
      </c>
      <c r="G34" s="2">
        <v>404722294</v>
      </c>
      <c r="H34" s="2">
        <f>E34-G34</f>
        <v>14285725478</v>
      </c>
    </row>
    <row r="35" spans="1:8" ht="15" customHeight="1">
      <c r="A35" s="169" t="s">
        <v>108</v>
      </c>
      <c r="B35" s="152" t="s">
        <v>211</v>
      </c>
      <c r="C35" s="155">
        <v>152</v>
      </c>
      <c r="D35" s="155"/>
      <c r="E35" s="160">
        <v>9112616506</v>
      </c>
      <c r="F35" s="156">
        <v>1177133335</v>
      </c>
      <c r="G35" s="2">
        <v>3324660586</v>
      </c>
      <c r="H35" s="2">
        <f>E35-G35</f>
        <v>5787955920</v>
      </c>
    </row>
    <row r="36" spans="1:8" ht="15" customHeight="1">
      <c r="A36" s="169" t="s">
        <v>109</v>
      </c>
      <c r="B36" s="152" t="s">
        <v>145</v>
      </c>
      <c r="C36" s="155" t="s">
        <v>472</v>
      </c>
      <c r="D36" s="155"/>
      <c r="E36" s="153">
        <v>0</v>
      </c>
      <c r="F36" s="156">
        <v>1292888969</v>
      </c>
    </row>
    <row r="37" spans="1:8" s="219" customFormat="1" ht="15" customHeight="1">
      <c r="A37" s="152" t="s">
        <v>428</v>
      </c>
      <c r="B37" s="152" t="s">
        <v>471</v>
      </c>
      <c r="C37" s="155" t="s">
        <v>146</v>
      </c>
      <c r="D37" s="155"/>
      <c r="E37" s="153"/>
      <c r="F37" s="156"/>
    </row>
    <row r="38" spans="1:8" ht="15" customHeight="1">
      <c r="A38" s="152" t="s">
        <v>461</v>
      </c>
      <c r="B38" s="152" t="s">
        <v>58</v>
      </c>
      <c r="C38" s="155" t="s">
        <v>473</v>
      </c>
      <c r="D38" s="167"/>
      <c r="E38" s="160">
        <v>0</v>
      </c>
      <c r="F38" s="156">
        <v>0</v>
      </c>
      <c r="G38" s="2">
        <v>8402206711</v>
      </c>
      <c r="H38" s="2">
        <f>E38-G38</f>
        <v>-8402206711</v>
      </c>
    </row>
    <row r="39" spans="1:8" s="226" customFormat="1" ht="14.1" customHeight="1">
      <c r="A39" s="223" t="s">
        <v>124</v>
      </c>
      <c r="B39" s="223" t="s">
        <v>123</v>
      </c>
      <c r="C39" s="224">
        <v>200</v>
      </c>
      <c r="D39" s="224"/>
      <c r="E39" s="225">
        <f>E40+E48+E58+E64+E70+E61</f>
        <v>883203669585</v>
      </c>
      <c r="F39" s="225">
        <f>F40+F48+F58+F64+F70+F61</f>
        <v>727271546766</v>
      </c>
    </row>
    <row r="40" spans="1:8" ht="16.5" customHeight="1">
      <c r="A40" s="154" t="s">
        <v>22</v>
      </c>
      <c r="B40" s="154" t="s">
        <v>59</v>
      </c>
      <c r="C40" s="167">
        <v>210</v>
      </c>
      <c r="D40" s="167"/>
      <c r="E40" s="168">
        <f>SUM(E41:E47)</f>
        <v>0</v>
      </c>
      <c r="F40" s="168">
        <f>SUM(F41:F47)</f>
        <v>0</v>
      </c>
    </row>
    <row r="41" spans="1:8" ht="15" customHeight="1">
      <c r="A41" s="169" t="s">
        <v>107</v>
      </c>
      <c r="B41" s="152" t="s">
        <v>60</v>
      </c>
      <c r="C41" s="155">
        <v>211</v>
      </c>
      <c r="D41" s="155"/>
      <c r="E41" s="153">
        <v>0</v>
      </c>
      <c r="F41" s="153">
        <v>0</v>
      </c>
    </row>
    <row r="42" spans="1:8" s="221" customFormat="1" ht="15" customHeight="1">
      <c r="A42" s="152" t="s">
        <v>407</v>
      </c>
      <c r="B42" s="152" t="s">
        <v>474</v>
      </c>
      <c r="C42" s="155" t="s">
        <v>476</v>
      </c>
      <c r="D42" s="155"/>
      <c r="E42" s="153"/>
      <c r="F42" s="153"/>
    </row>
    <row r="43" spans="1:8" ht="15" customHeight="1">
      <c r="A43" s="152" t="s">
        <v>426</v>
      </c>
      <c r="B43" s="152" t="s">
        <v>147</v>
      </c>
      <c r="C43" s="155" t="s">
        <v>477</v>
      </c>
      <c r="D43" s="155"/>
      <c r="E43" s="153">
        <v>0</v>
      </c>
      <c r="F43" s="153">
        <v>0</v>
      </c>
    </row>
    <row r="44" spans="1:8" ht="15" customHeight="1">
      <c r="A44" s="152" t="s">
        <v>428</v>
      </c>
      <c r="B44" s="152" t="s">
        <v>148</v>
      </c>
      <c r="C44" s="155" t="s">
        <v>478</v>
      </c>
      <c r="D44" s="155"/>
      <c r="E44" s="153">
        <v>0</v>
      </c>
      <c r="F44" s="153">
        <v>0</v>
      </c>
    </row>
    <row r="45" spans="1:8" s="221" customFormat="1" ht="15" customHeight="1">
      <c r="A45" s="152" t="s">
        <v>461</v>
      </c>
      <c r="B45" s="152" t="s">
        <v>475</v>
      </c>
      <c r="C45" s="155" t="s">
        <v>479</v>
      </c>
      <c r="D45" s="155"/>
      <c r="E45" s="153"/>
      <c r="F45" s="153"/>
    </row>
    <row r="46" spans="1:8" ht="15" customHeight="1">
      <c r="A46" s="152" t="s">
        <v>465</v>
      </c>
      <c r="B46" s="152" t="s">
        <v>61</v>
      </c>
      <c r="C46" s="155" t="s">
        <v>480</v>
      </c>
      <c r="D46" s="155"/>
      <c r="E46" s="153">
        <v>0</v>
      </c>
      <c r="F46" s="153">
        <v>0</v>
      </c>
    </row>
    <row r="47" spans="1:8" ht="15" customHeight="1">
      <c r="A47" s="152" t="s">
        <v>466</v>
      </c>
      <c r="B47" s="152" t="s">
        <v>62</v>
      </c>
      <c r="C47" s="155">
        <v>219</v>
      </c>
      <c r="D47" s="155"/>
      <c r="E47" s="153">
        <v>0</v>
      </c>
      <c r="F47" s="153">
        <v>0</v>
      </c>
    </row>
    <row r="48" spans="1:8" ht="18.75" customHeight="1">
      <c r="A48" s="154" t="s">
        <v>23</v>
      </c>
      <c r="B48" s="154" t="s">
        <v>30</v>
      </c>
      <c r="C48" s="167" t="s">
        <v>140</v>
      </c>
      <c r="D48" s="167"/>
      <c r="E48" s="168">
        <f>E49+E52+E55</f>
        <v>636532208633</v>
      </c>
      <c r="F48" s="168">
        <f>F49+F52+F55</f>
        <v>651395674675</v>
      </c>
    </row>
    <row r="49" spans="1:8" ht="16.5" customHeight="1">
      <c r="A49" s="169" t="s">
        <v>107</v>
      </c>
      <c r="B49" s="152" t="s">
        <v>31</v>
      </c>
      <c r="C49" s="155">
        <v>221</v>
      </c>
      <c r="D49" s="167" t="s">
        <v>416</v>
      </c>
      <c r="E49" s="153">
        <f>E50+E51</f>
        <v>595375421956</v>
      </c>
      <c r="F49" s="153">
        <f>SUM(F50:F51)</f>
        <v>618302904756</v>
      </c>
    </row>
    <row r="50" spans="1:8" s="81" customFormat="1" ht="16.5" customHeight="1">
      <c r="A50" s="172"/>
      <c r="B50" s="172" t="s">
        <v>46</v>
      </c>
      <c r="C50" s="173">
        <v>222</v>
      </c>
      <c r="D50" s="173"/>
      <c r="E50" s="153">
        <v>901299077489</v>
      </c>
      <c r="F50" s="156">
        <v>851063493212</v>
      </c>
      <c r="G50" s="96">
        <v>41780167120</v>
      </c>
      <c r="H50" s="2">
        <f>E50-G50</f>
        <v>859518910369</v>
      </c>
    </row>
    <row r="51" spans="1:8" s="81" customFormat="1" ht="16.5" customHeight="1">
      <c r="A51" s="172"/>
      <c r="B51" s="172" t="s">
        <v>63</v>
      </c>
      <c r="C51" s="173">
        <v>223</v>
      </c>
      <c r="D51" s="173"/>
      <c r="E51" s="153">
        <v>-305923655533</v>
      </c>
      <c r="F51" s="156">
        <v>-232760588456</v>
      </c>
      <c r="G51" s="96">
        <v>-2046011384</v>
      </c>
      <c r="H51" s="2">
        <f>E51-G51</f>
        <v>-303877644149</v>
      </c>
    </row>
    <row r="52" spans="1:8" ht="16.5" customHeight="1">
      <c r="A52" s="169" t="s">
        <v>108</v>
      </c>
      <c r="B52" s="152" t="s">
        <v>32</v>
      </c>
      <c r="C52" s="155">
        <v>224</v>
      </c>
      <c r="D52" s="155"/>
      <c r="E52" s="153">
        <f>SUM(E53:E54)</f>
        <v>0</v>
      </c>
      <c r="F52" s="153">
        <f>SUM(F53:F54)</f>
        <v>0</v>
      </c>
    </row>
    <row r="53" spans="1:8" s="81" customFormat="1" ht="16.5" customHeight="1">
      <c r="A53" s="172"/>
      <c r="B53" s="172" t="s">
        <v>46</v>
      </c>
      <c r="C53" s="173">
        <v>225</v>
      </c>
      <c r="D53" s="173"/>
      <c r="E53" s="174">
        <v>0</v>
      </c>
      <c r="F53" s="174">
        <v>0</v>
      </c>
    </row>
    <row r="54" spans="1:8" s="81" customFormat="1" ht="16.5" customHeight="1">
      <c r="A54" s="172"/>
      <c r="B54" s="172" t="s">
        <v>63</v>
      </c>
      <c r="C54" s="173">
        <v>226</v>
      </c>
      <c r="D54" s="173"/>
      <c r="E54" s="174">
        <v>0</v>
      </c>
      <c r="F54" s="174">
        <v>0</v>
      </c>
    </row>
    <row r="55" spans="1:8" ht="16.5" customHeight="1">
      <c r="A55" s="169" t="s">
        <v>109</v>
      </c>
      <c r="B55" s="152" t="s">
        <v>33</v>
      </c>
      <c r="C55" s="155">
        <v>227</v>
      </c>
      <c r="D55" s="167" t="s">
        <v>417</v>
      </c>
      <c r="E55" s="153">
        <f>E56+E57</f>
        <v>41156786677</v>
      </c>
      <c r="F55" s="153">
        <f>SUM(F56:F57)</f>
        <v>33092769919</v>
      </c>
    </row>
    <row r="56" spans="1:8" s="81" customFormat="1" ht="16.5" customHeight="1">
      <c r="A56" s="172"/>
      <c r="B56" s="172" t="s">
        <v>46</v>
      </c>
      <c r="C56" s="173">
        <v>228</v>
      </c>
      <c r="D56" s="173"/>
      <c r="E56" s="153">
        <v>45206131504</v>
      </c>
      <c r="F56" s="156">
        <v>36153869936</v>
      </c>
      <c r="G56" s="96">
        <v>2132000000</v>
      </c>
      <c r="H56" s="2">
        <f>E56-G56</f>
        <v>43074131504</v>
      </c>
    </row>
    <row r="57" spans="1:8" s="81" customFormat="1" ht="16.5" customHeight="1">
      <c r="A57" s="172"/>
      <c r="B57" s="172" t="s">
        <v>63</v>
      </c>
      <c r="C57" s="173">
        <v>229</v>
      </c>
      <c r="D57" s="173"/>
      <c r="E57" s="153">
        <v>-4049344827</v>
      </c>
      <c r="F57" s="156">
        <v>-3061100017</v>
      </c>
      <c r="G57" s="96">
        <v>-27019246</v>
      </c>
      <c r="H57" s="2">
        <f>E57-G57</f>
        <v>-4022325581</v>
      </c>
    </row>
    <row r="58" spans="1:8" ht="17.25" customHeight="1">
      <c r="A58" s="154" t="s">
        <v>25</v>
      </c>
      <c r="B58" s="154" t="s">
        <v>64</v>
      </c>
      <c r="C58" s="167" t="s">
        <v>483</v>
      </c>
      <c r="D58" s="167"/>
      <c r="E58" s="168">
        <f>SUM(E59:E60)</f>
        <v>0</v>
      </c>
      <c r="F58" s="168">
        <f>SUM(F59:F60)</f>
        <v>0</v>
      </c>
    </row>
    <row r="59" spans="1:8" ht="14.25" customHeight="1">
      <c r="A59" s="152"/>
      <c r="B59" s="152" t="s">
        <v>46</v>
      </c>
      <c r="C59" s="155" t="s">
        <v>484</v>
      </c>
      <c r="D59" s="155"/>
      <c r="E59" s="153">
        <v>0</v>
      </c>
      <c r="F59" s="153">
        <v>0</v>
      </c>
    </row>
    <row r="60" spans="1:8" ht="14.25" customHeight="1">
      <c r="A60" s="152"/>
      <c r="B60" s="152" t="s">
        <v>63</v>
      </c>
      <c r="C60" s="155" t="s">
        <v>485</v>
      </c>
      <c r="D60" s="155"/>
      <c r="E60" s="153">
        <v>0</v>
      </c>
      <c r="F60" s="153">
        <v>0</v>
      </c>
    </row>
    <row r="61" spans="1:8" s="221" customFormat="1" ht="14.25" customHeight="1">
      <c r="A61" s="154" t="s">
        <v>26</v>
      </c>
      <c r="B61" s="154" t="s">
        <v>481</v>
      </c>
      <c r="C61" s="167" t="s">
        <v>486</v>
      </c>
      <c r="D61" s="155"/>
      <c r="E61" s="168">
        <f>SUM(E62:E63)</f>
        <v>191159377412</v>
      </c>
      <c r="F61" s="168">
        <f>SUM(F62:F63)</f>
        <v>28573163310</v>
      </c>
    </row>
    <row r="62" spans="1:8" s="221" customFormat="1" ht="14.25" customHeight="1">
      <c r="A62" s="152" t="s">
        <v>406</v>
      </c>
      <c r="B62" s="152" t="s">
        <v>482</v>
      </c>
      <c r="C62" s="155" t="s">
        <v>487</v>
      </c>
      <c r="D62" s="155"/>
      <c r="E62" s="153"/>
      <c r="F62" s="153"/>
    </row>
    <row r="63" spans="1:8" s="221" customFormat="1" ht="14.25" customHeight="1">
      <c r="A63" s="152" t="s">
        <v>407</v>
      </c>
      <c r="B63" s="152" t="s">
        <v>35</v>
      </c>
      <c r="C63" s="155" t="s">
        <v>488</v>
      </c>
      <c r="D63" s="155"/>
      <c r="E63" s="153">
        <v>191159377412</v>
      </c>
      <c r="F63" s="156">
        <v>28573163310</v>
      </c>
    </row>
    <row r="64" spans="1:8" ht="16.5" customHeight="1">
      <c r="A64" s="154" t="s">
        <v>26</v>
      </c>
      <c r="B64" s="154" t="s">
        <v>34</v>
      </c>
      <c r="C64" s="167">
        <v>250</v>
      </c>
      <c r="D64" s="167"/>
      <c r="E64" s="168">
        <f>SUM(E65:E69)</f>
        <v>42587327201</v>
      </c>
      <c r="F64" s="168">
        <f>SUM(F65:F69)</f>
        <v>39205453451</v>
      </c>
    </row>
    <row r="65" spans="1:10" ht="15.75" customHeight="1">
      <c r="A65" s="169" t="s">
        <v>107</v>
      </c>
      <c r="B65" s="152" t="s">
        <v>65</v>
      </c>
      <c r="C65" s="155">
        <v>251</v>
      </c>
      <c r="E65" s="153">
        <f>'[4]CDKT hop nhat 9 thang nam 2013'!$E$41</f>
        <v>0</v>
      </c>
      <c r="F65" s="153"/>
    </row>
    <row r="66" spans="1:10" ht="15.75" customHeight="1">
      <c r="A66" s="169" t="s">
        <v>108</v>
      </c>
      <c r="B66" s="152" t="s">
        <v>66</v>
      </c>
      <c r="C66" s="155">
        <v>252</v>
      </c>
      <c r="D66" s="167" t="s">
        <v>418</v>
      </c>
      <c r="E66" s="153">
        <v>42587327201</v>
      </c>
      <c r="F66" s="156">
        <v>39205453451</v>
      </c>
      <c r="I66" s="2"/>
    </row>
    <row r="67" spans="1:10" s="221" customFormat="1" ht="15.75" customHeight="1">
      <c r="A67" s="152" t="s">
        <v>426</v>
      </c>
      <c r="B67" s="152" t="s">
        <v>489</v>
      </c>
      <c r="C67" s="155" t="s">
        <v>490</v>
      </c>
      <c r="D67" s="167"/>
      <c r="E67" s="153"/>
      <c r="F67" s="156"/>
    </row>
    <row r="68" spans="1:10" ht="15.75" customHeight="1">
      <c r="A68" s="152" t="s">
        <v>428</v>
      </c>
      <c r="B68" s="152" t="s">
        <v>150</v>
      </c>
      <c r="C68" s="155" t="s">
        <v>491</v>
      </c>
      <c r="D68" s="155"/>
      <c r="E68" s="153">
        <v>0</v>
      </c>
      <c r="F68" s="156">
        <v>0</v>
      </c>
    </row>
    <row r="69" spans="1:10" ht="15.75" customHeight="1">
      <c r="A69" s="152" t="s">
        <v>461</v>
      </c>
      <c r="B69" s="152" t="s">
        <v>456</v>
      </c>
      <c r="C69" s="155" t="s">
        <v>492</v>
      </c>
      <c r="D69" s="155"/>
      <c r="E69" s="153">
        <v>0</v>
      </c>
      <c r="F69" s="153">
        <v>0</v>
      </c>
    </row>
    <row r="70" spans="1:10" ht="16.5" customHeight="1">
      <c r="A70" s="154" t="s">
        <v>29</v>
      </c>
      <c r="B70" s="154" t="s">
        <v>67</v>
      </c>
      <c r="C70" s="167">
        <v>260</v>
      </c>
      <c r="D70" s="167"/>
      <c r="E70" s="168">
        <f>SUM(E71:E74)</f>
        <v>12924756339</v>
      </c>
      <c r="F70" s="168">
        <f>SUM(F71:F74)</f>
        <v>8097255330</v>
      </c>
    </row>
    <row r="71" spans="1:10" ht="15" customHeight="1">
      <c r="A71" s="169" t="s">
        <v>107</v>
      </c>
      <c r="B71" s="152" t="s">
        <v>68</v>
      </c>
      <c r="C71" s="155">
        <v>261</v>
      </c>
      <c r="D71" s="155"/>
      <c r="E71" s="153">
        <v>12925115705</v>
      </c>
      <c r="F71" s="156">
        <v>8061140389</v>
      </c>
      <c r="G71" s="2">
        <v>115846575</v>
      </c>
      <c r="H71" s="2">
        <f>E71-G71</f>
        <v>12809269130</v>
      </c>
    </row>
    <row r="72" spans="1:10" ht="15" customHeight="1">
      <c r="A72" s="169" t="s">
        <v>108</v>
      </c>
      <c r="B72" s="152" t="s">
        <v>69</v>
      </c>
      <c r="C72" s="155">
        <v>262</v>
      </c>
      <c r="D72" s="155"/>
      <c r="E72" s="153">
        <v>-359366</v>
      </c>
      <c r="F72" s="156">
        <v>36114941</v>
      </c>
    </row>
    <row r="73" spans="1:10" s="221" customFormat="1" ht="15" customHeight="1">
      <c r="A73" s="152" t="s">
        <v>426</v>
      </c>
      <c r="B73" s="152" t="s">
        <v>493</v>
      </c>
      <c r="C73" s="155" t="s">
        <v>494</v>
      </c>
      <c r="D73" s="155"/>
      <c r="E73" s="153"/>
      <c r="F73" s="156"/>
    </row>
    <row r="74" spans="1:10" ht="15" customHeight="1">
      <c r="A74" s="152" t="s">
        <v>428</v>
      </c>
      <c r="B74" s="152" t="s">
        <v>67</v>
      </c>
      <c r="C74" s="155">
        <v>268</v>
      </c>
      <c r="D74" s="155"/>
      <c r="E74" s="153">
        <v>0</v>
      </c>
      <c r="F74" s="153">
        <v>0</v>
      </c>
    </row>
    <row r="75" spans="1:10" s="221" customFormat="1" ht="15" customHeight="1">
      <c r="A75" s="152" t="s">
        <v>461</v>
      </c>
      <c r="B75" s="152" t="s">
        <v>399</v>
      </c>
      <c r="C75" s="155" t="s">
        <v>400</v>
      </c>
      <c r="D75" s="155"/>
      <c r="E75" s="153">
        <v>0</v>
      </c>
      <c r="F75" s="153"/>
    </row>
    <row r="76" spans="1:10" s="70" customFormat="1" ht="18.75" customHeight="1">
      <c r="A76" s="175"/>
      <c r="B76" s="175" t="s">
        <v>36</v>
      </c>
      <c r="C76" s="176">
        <v>270</v>
      </c>
      <c r="D76" s="176"/>
      <c r="E76" s="177">
        <f>E13+E39+E75</f>
        <v>1954764678040</v>
      </c>
      <c r="F76" s="177">
        <f>F13+F39</f>
        <v>1421650734913</v>
      </c>
    </row>
    <row r="77" spans="1:10" ht="29.25" customHeight="1">
      <c r="A77" s="170" t="s">
        <v>37</v>
      </c>
      <c r="B77" s="171"/>
      <c r="C77" s="132" t="s">
        <v>105</v>
      </c>
      <c r="D77" s="132" t="s">
        <v>104</v>
      </c>
      <c r="E77" s="166" t="str">
        <f>E12</f>
        <v>31/12/15</v>
      </c>
      <c r="F77" s="166" t="str">
        <f>F12</f>
        <v>01/01/2015</v>
      </c>
    </row>
    <row r="78" spans="1:10" ht="14.1" customHeight="1">
      <c r="A78" s="154" t="s">
        <v>125</v>
      </c>
      <c r="B78" s="154" t="s">
        <v>38</v>
      </c>
      <c r="C78" s="167">
        <v>300</v>
      </c>
      <c r="D78" s="167"/>
      <c r="E78" s="168">
        <f>E79+E94</f>
        <v>1135279409795</v>
      </c>
      <c r="F78" s="168">
        <f>F79+F94</f>
        <v>635324911650</v>
      </c>
      <c r="J78" s="2"/>
    </row>
    <row r="79" spans="1:10" ht="15.75" customHeight="1">
      <c r="A79" s="154" t="s">
        <v>22</v>
      </c>
      <c r="B79" s="154" t="s">
        <v>39</v>
      </c>
      <c r="C79" s="167">
        <v>310</v>
      </c>
      <c r="D79" s="167"/>
      <c r="E79" s="168">
        <f>SUM(E80:E91)</f>
        <v>667079248529</v>
      </c>
      <c r="F79" s="168">
        <f>SUM(F80:F91)</f>
        <v>507673920248</v>
      </c>
      <c r="J79" s="2"/>
    </row>
    <row r="80" spans="1:10" ht="15" customHeight="1">
      <c r="A80" s="152" t="s">
        <v>406</v>
      </c>
      <c r="B80" s="152" t="s">
        <v>495</v>
      </c>
      <c r="C80" s="155" t="s">
        <v>509</v>
      </c>
      <c r="D80" s="155"/>
      <c r="E80" s="160">
        <v>200885707160</v>
      </c>
      <c r="F80" s="156">
        <v>160688554128</v>
      </c>
      <c r="G80" s="2">
        <v>13132982752</v>
      </c>
      <c r="H80" s="2">
        <f t="shared" ref="H80:H91" si="0">E80-G80</f>
        <v>187752724408</v>
      </c>
    </row>
    <row r="81" spans="1:10" ht="15" customHeight="1">
      <c r="A81" s="152" t="s">
        <v>407</v>
      </c>
      <c r="B81" s="152" t="s">
        <v>496</v>
      </c>
      <c r="C81" s="155" t="s">
        <v>510</v>
      </c>
      <c r="D81" s="155"/>
      <c r="E81" s="160">
        <v>12300795564</v>
      </c>
      <c r="F81" s="156">
        <v>6541650794</v>
      </c>
      <c r="G81" s="2">
        <v>1171363476</v>
      </c>
      <c r="H81" s="2">
        <f t="shared" si="0"/>
        <v>11129432088</v>
      </c>
    </row>
    <row r="82" spans="1:10" ht="15" customHeight="1">
      <c r="A82" s="152" t="s">
        <v>426</v>
      </c>
      <c r="B82" s="152" t="s">
        <v>151</v>
      </c>
      <c r="C82" s="155" t="s">
        <v>511</v>
      </c>
      <c r="D82" s="155"/>
      <c r="E82" s="160">
        <v>5746819042</v>
      </c>
      <c r="F82" s="156">
        <v>330215456</v>
      </c>
      <c r="G82" s="2">
        <v>4361457</v>
      </c>
      <c r="H82" s="2">
        <f t="shared" si="0"/>
        <v>5742457585</v>
      </c>
    </row>
    <row r="83" spans="1:10" ht="15" customHeight="1">
      <c r="A83" s="152" t="s">
        <v>428</v>
      </c>
      <c r="B83" s="152" t="s">
        <v>152</v>
      </c>
      <c r="C83" s="155" t="s">
        <v>512</v>
      </c>
      <c r="D83" s="155"/>
      <c r="E83" s="160">
        <v>4560270983</v>
      </c>
      <c r="F83" s="156">
        <v>7125469132</v>
      </c>
      <c r="G83" s="2">
        <v>405820252</v>
      </c>
      <c r="H83" s="2">
        <f t="shared" si="0"/>
        <v>4154450731</v>
      </c>
    </row>
    <row r="84" spans="1:10" ht="15" customHeight="1">
      <c r="A84" s="152" t="s">
        <v>461</v>
      </c>
      <c r="B84" s="152" t="s">
        <v>497</v>
      </c>
      <c r="C84" s="155" t="s">
        <v>513</v>
      </c>
      <c r="D84" s="155"/>
      <c r="E84" s="160">
        <v>0</v>
      </c>
      <c r="F84" s="156">
        <v>0</v>
      </c>
      <c r="G84" s="2">
        <v>-7105000</v>
      </c>
      <c r="H84" s="2">
        <f t="shared" si="0"/>
        <v>7105000</v>
      </c>
    </row>
    <row r="85" spans="1:10" ht="15" customHeight="1">
      <c r="A85" s="152" t="s">
        <v>465</v>
      </c>
      <c r="B85" s="152" t="s">
        <v>498</v>
      </c>
      <c r="C85" s="155" t="s">
        <v>514</v>
      </c>
      <c r="D85" s="155"/>
      <c r="E85" s="153">
        <v>0</v>
      </c>
      <c r="F85" s="156">
        <v>0</v>
      </c>
      <c r="H85" s="2">
        <f t="shared" si="0"/>
        <v>0</v>
      </c>
    </row>
    <row r="86" spans="1:10" ht="15" customHeight="1">
      <c r="A86" s="152" t="s">
        <v>466</v>
      </c>
      <c r="B86" s="152" t="s">
        <v>70</v>
      </c>
      <c r="C86" s="155" t="s">
        <v>515</v>
      </c>
      <c r="D86" s="155"/>
      <c r="E86" s="153">
        <v>0</v>
      </c>
      <c r="F86" s="156">
        <v>0</v>
      </c>
      <c r="H86" s="2">
        <f t="shared" si="0"/>
        <v>0</v>
      </c>
    </row>
    <row r="87" spans="1:10" s="222" customFormat="1" ht="15" customHeight="1">
      <c r="A87" s="152" t="s">
        <v>467</v>
      </c>
      <c r="B87" s="152" t="s">
        <v>499</v>
      </c>
      <c r="C87" s="155" t="s">
        <v>516</v>
      </c>
      <c r="D87" s="155"/>
      <c r="E87" s="153"/>
      <c r="F87" s="156"/>
      <c r="H87" s="2"/>
    </row>
    <row r="88" spans="1:10" ht="15" customHeight="1">
      <c r="A88" s="169" t="s">
        <v>115</v>
      </c>
      <c r="B88" s="152" t="s">
        <v>500</v>
      </c>
      <c r="C88" s="155">
        <v>319</v>
      </c>
      <c r="D88" s="167" t="s">
        <v>559</v>
      </c>
      <c r="E88" s="156">
        <v>3856673854</v>
      </c>
      <c r="F88" s="156">
        <v>3104251244</v>
      </c>
      <c r="G88" s="2">
        <v>119224982</v>
      </c>
      <c r="H88" s="2">
        <f t="shared" si="0"/>
        <v>3737448872</v>
      </c>
    </row>
    <row r="89" spans="1:10" s="222" customFormat="1" ht="15" customHeight="1">
      <c r="A89" s="152" t="s">
        <v>504</v>
      </c>
      <c r="B89" s="152" t="s">
        <v>501</v>
      </c>
      <c r="C89" s="155" t="s">
        <v>154</v>
      </c>
      <c r="D89" s="167" t="s">
        <v>419</v>
      </c>
      <c r="E89" s="153">
        <v>438769898696</v>
      </c>
      <c r="F89" s="156">
        <v>329022191692</v>
      </c>
      <c r="G89" s="2"/>
      <c r="H89" s="2"/>
    </row>
    <row r="90" spans="1:10" ht="15" customHeight="1">
      <c r="A90" s="152" t="s">
        <v>505</v>
      </c>
      <c r="B90" s="152" t="s">
        <v>153</v>
      </c>
      <c r="C90" s="155" t="s">
        <v>517</v>
      </c>
      <c r="D90" s="155"/>
      <c r="E90" s="153">
        <v>0</v>
      </c>
      <c r="F90" s="156">
        <v>0</v>
      </c>
      <c r="H90" s="2">
        <f t="shared" si="0"/>
        <v>0</v>
      </c>
      <c r="J90" s="2"/>
    </row>
    <row r="91" spans="1:10" ht="15" customHeight="1">
      <c r="A91" s="152" t="s">
        <v>506</v>
      </c>
      <c r="B91" s="152" t="s">
        <v>385</v>
      </c>
      <c r="C91" s="155" t="s">
        <v>518</v>
      </c>
      <c r="D91" s="155"/>
      <c r="E91" s="163">
        <v>959083230</v>
      </c>
      <c r="F91" s="156">
        <v>861587802</v>
      </c>
      <c r="H91" s="2">
        <f t="shared" si="0"/>
        <v>959083230</v>
      </c>
    </row>
    <row r="92" spans="1:10" s="222" customFormat="1" ht="15" customHeight="1">
      <c r="A92" s="152" t="s">
        <v>507</v>
      </c>
      <c r="B92" s="152" t="s">
        <v>502</v>
      </c>
      <c r="C92" s="155" t="s">
        <v>386</v>
      </c>
      <c r="D92" s="155"/>
      <c r="E92" s="163"/>
      <c r="F92" s="156"/>
      <c r="H92" s="2"/>
    </row>
    <row r="93" spans="1:10" s="222" customFormat="1" ht="15" customHeight="1">
      <c r="A93" s="152" t="s">
        <v>508</v>
      </c>
      <c r="B93" s="152" t="s">
        <v>471</v>
      </c>
      <c r="C93" s="155" t="s">
        <v>519</v>
      </c>
      <c r="D93" s="155"/>
      <c r="E93" s="163"/>
      <c r="F93" s="156"/>
      <c r="H93" s="2"/>
    </row>
    <row r="94" spans="1:10" ht="16.5" customHeight="1">
      <c r="A94" s="154" t="s">
        <v>23</v>
      </c>
      <c r="B94" s="154" t="s">
        <v>40</v>
      </c>
      <c r="C94" s="167" t="s">
        <v>155</v>
      </c>
      <c r="D94" s="167"/>
      <c r="E94" s="168">
        <f>SUM(E95:E106)</f>
        <v>468200161266</v>
      </c>
      <c r="F94" s="168">
        <f>SUM(F95:F106)</f>
        <v>127650991402</v>
      </c>
      <c r="H94" s="2"/>
    </row>
    <row r="95" spans="1:10" ht="15" customHeight="1">
      <c r="A95" s="169" t="s">
        <v>107</v>
      </c>
      <c r="B95" s="152" t="s">
        <v>71</v>
      </c>
      <c r="C95" s="155" t="s">
        <v>156</v>
      </c>
      <c r="D95" s="155"/>
      <c r="E95" s="153">
        <v>0</v>
      </c>
      <c r="F95" s="153">
        <v>0</v>
      </c>
      <c r="H95" s="2">
        <f>E95-G95</f>
        <v>0</v>
      </c>
    </row>
    <row r="96" spans="1:10" s="222" customFormat="1" ht="15" customHeight="1">
      <c r="A96" s="152" t="s">
        <v>407</v>
      </c>
      <c r="B96" s="152" t="s">
        <v>520</v>
      </c>
      <c r="C96" s="155" t="s">
        <v>157</v>
      </c>
      <c r="D96" s="155"/>
      <c r="E96" s="153"/>
      <c r="F96" s="153"/>
      <c r="H96" s="2"/>
    </row>
    <row r="97" spans="1:10" s="222" customFormat="1" ht="15" customHeight="1">
      <c r="A97" s="152" t="s">
        <v>426</v>
      </c>
      <c r="B97" s="152" t="s">
        <v>521</v>
      </c>
      <c r="C97" s="155" t="s">
        <v>158</v>
      </c>
      <c r="D97" s="155"/>
      <c r="E97" s="153"/>
      <c r="F97" s="153"/>
      <c r="H97" s="2"/>
    </row>
    <row r="98" spans="1:10" s="222" customFormat="1" ht="15" customHeight="1">
      <c r="A98" s="152" t="s">
        <v>428</v>
      </c>
      <c r="B98" s="152" t="s">
        <v>522</v>
      </c>
      <c r="C98" s="155" t="s">
        <v>159</v>
      </c>
      <c r="D98" s="155"/>
      <c r="E98" s="153"/>
      <c r="F98" s="153"/>
      <c r="H98" s="2"/>
    </row>
    <row r="99" spans="1:10" ht="15" customHeight="1">
      <c r="A99" s="152" t="s">
        <v>461</v>
      </c>
      <c r="B99" s="152" t="s">
        <v>72</v>
      </c>
      <c r="C99" s="155" t="s">
        <v>160</v>
      </c>
      <c r="D99" s="155"/>
      <c r="E99" s="153">
        <v>0</v>
      </c>
      <c r="F99" s="153">
        <v>0</v>
      </c>
      <c r="H99" s="2">
        <f>E99-G99</f>
        <v>0</v>
      </c>
    </row>
    <row r="100" spans="1:10" s="222" customFormat="1" ht="15" customHeight="1">
      <c r="A100" s="152" t="s">
        <v>465</v>
      </c>
      <c r="B100" s="152" t="s">
        <v>523</v>
      </c>
      <c r="C100" s="155" t="s">
        <v>161</v>
      </c>
      <c r="D100" s="155"/>
      <c r="E100" s="153"/>
      <c r="F100" s="153"/>
      <c r="H100" s="2"/>
    </row>
    <row r="101" spans="1:10" ht="15" customHeight="1">
      <c r="A101" s="152" t="s">
        <v>466</v>
      </c>
      <c r="B101" s="152" t="s">
        <v>73</v>
      </c>
      <c r="C101" s="155" t="s">
        <v>163</v>
      </c>
      <c r="D101" s="155"/>
      <c r="E101" s="153">
        <v>0</v>
      </c>
      <c r="F101" s="153">
        <v>0</v>
      </c>
      <c r="H101" s="2">
        <f>E101-G101</f>
        <v>0</v>
      </c>
    </row>
    <row r="102" spans="1:10" ht="15" customHeight="1">
      <c r="A102" s="152" t="s">
        <v>467</v>
      </c>
      <c r="B102" s="152" t="s">
        <v>524</v>
      </c>
      <c r="C102" s="155" t="s">
        <v>401</v>
      </c>
      <c r="D102" s="167" t="s">
        <v>420</v>
      </c>
      <c r="E102" s="153">
        <v>171262661266</v>
      </c>
      <c r="F102" s="156">
        <v>127650991402</v>
      </c>
      <c r="G102" s="2">
        <v>6100000000</v>
      </c>
      <c r="H102" s="2">
        <f>E102-G102</f>
        <v>165162661266</v>
      </c>
    </row>
    <row r="103" spans="1:10" s="222" customFormat="1" ht="15" customHeight="1">
      <c r="A103" s="152" t="s">
        <v>503</v>
      </c>
      <c r="B103" s="152" t="s">
        <v>525</v>
      </c>
      <c r="C103" s="155" t="s">
        <v>403</v>
      </c>
      <c r="D103" s="167"/>
      <c r="E103" s="153">
        <v>296937500000</v>
      </c>
      <c r="F103" s="156"/>
      <c r="G103" s="2"/>
      <c r="H103" s="2"/>
    </row>
    <row r="104" spans="1:10" s="222" customFormat="1" ht="15" customHeight="1">
      <c r="A104" s="152" t="s">
        <v>504</v>
      </c>
      <c r="B104" s="152" t="s">
        <v>526</v>
      </c>
      <c r="C104" s="155" t="s">
        <v>527</v>
      </c>
      <c r="D104" s="167"/>
      <c r="E104" s="153"/>
      <c r="F104" s="156"/>
      <c r="G104" s="2"/>
      <c r="H104" s="2"/>
    </row>
    <row r="105" spans="1:10" ht="15" customHeight="1">
      <c r="A105" s="152" t="s">
        <v>505</v>
      </c>
      <c r="B105" s="152" t="s">
        <v>74</v>
      </c>
      <c r="C105" s="155" t="s">
        <v>528</v>
      </c>
      <c r="D105" s="155"/>
      <c r="E105" s="153">
        <v>0</v>
      </c>
      <c r="F105" s="153">
        <v>0</v>
      </c>
    </row>
    <row r="106" spans="1:10" ht="15" customHeight="1">
      <c r="A106" s="152" t="s">
        <v>506</v>
      </c>
      <c r="B106" s="152" t="s">
        <v>162</v>
      </c>
      <c r="C106" s="155" t="s">
        <v>529</v>
      </c>
      <c r="D106" s="155"/>
      <c r="E106" s="153">
        <v>0</v>
      </c>
      <c r="F106" s="153">
        <v>0</v>
      </c>
    </row>
    <row r="107" spans="1:10" ht="14.1" customHeight="1">
      <c r="A107" s="152" t="s">
        <v>507</v>
      </c>
      <c r="B107" s="152" t="s">
        <v>402</v>
      </c>
      <c r="C107" s="155" t="s">
        <v>530</v>
      </c>
      <c r="D107" s="155"/>
      <c r="E107" s="153"/>
      <c r="F107" s="153"/>
    </row>
    <row r="108" spans="1:10" ht="14.1" customHeight="1">
      <c r="A108" s="154" t="s">
        <v>124</v>
      </c>
      <c r="B108" s="154" t="s">
        <v>531</v>
      </c>
      <c r="C108" s="167">
        <v>400</v>
      </c>
      <c r="D108" s="167"/>
      <c r="E108" s="168">
        <f>E109+E127</f>
        <v>819485268245</v>
      </c>
      <c r="F108" s="168">
        <f>F109+F127</f>
        <v>786325823263</v>
      </c>
    </row>
    <row r="109" spans="1:10" ht="18" customHeight="1">
      <c r="A109" s="154" t="s">
        <v>22</v>
      </c>
      <c r="B109" s="154" t="s">
        <v>532</v>
      </c>
      <c r="C109" s="167">
        <v>410</v>
      </c>
      <c r="D109" s="167" t="s">
        <v>422</v>
      </c>
      <c r="E109" s="168">
        <f>E110+E113+E114+E115+E116+E117+E118+E119+E120+E121+E122+E125+E126</f>
        <v>819485268245</v>
      </c>
      <c r="F109" s="168">
        <f>F110+F113+F114+F115+F116+F117+F118+F119+F120+F121+F122+F125+F126</f>
        <v>786325823263</v>
      </c>
      <c r="J109" s="2"/>
    </row>
    <row r="110" spans="1:10" ht="16.5" customHeight="1">
      <c r="A110" s="169" t="s">
        <v>107</v>
      </c>
      <c r="B110" s="152" t="s">
        <v>75</v>
      </c>
      <c r="C110" s="155">
        <v>411</v>
      </c>
      <c r="D110" s="155"/>
      <c r="E110" s="153">
        <v>494999880000</v>
      </c>
      <c r="F110" s="153">
        <v>396000000000</v>
      </c>
      <c r="G110" s="2">
        <v>60000000000</v>
      </c>
      <c r="H110" s="2">
        <f>E110-G110</f>
        <v>434999880000</v>
      </c>
    </row>
    <row r="111" spans="1:10" s="222" customFormat="1" ht="16.5" customHeight="1">
      <c r="A111" s="169"/>
      <c r="B111" s="152" t="s">
        <v>533</v>
      </c>
      <c r="C111" s="155" t="s">
        <v>549</v>
      </c>
      <c r="D111" s="155"/>
      <c r="E111" s="153">
        <v>494999880000</v>
      </c>
      <c r="F111" s="153">
        <v>396000000000</v>
      </c>
      <c r="G111" s="2"/>
      <c r="H111" s="2"/>
    </row>
    <row r="112" spans="1:10" s="222" customFormat="1" ht="16.5" customHeight="1">
      <c r="A112" s="169"/>
      <c r="B112" s="152" t="s">
        <v>534</v>
      </c>
      <c r="C112" s="155" t="s">
        <v>550</v>
      </c>
      <c r="D112" s="155"/>
      <c r="E112" s="153"/>
      <c r="F112" s="153"/>
      <c r="G112" s="2"/>
      <c r="H112" s="2"/>
    </row>
    <row r="113" spans="1:11" ht="16.5" customHeight="1">
      <c r="A113" s="169" t="s">
        <v>108</v>
      </c>
      <c r="B113" s="152" t="s">
        <v>76</v>
      </c>
      <c r="C113" s="155">
        <v>412</v>
      </c>
      <c r="D113" s="155"/>
      <c r="E113" s="153">
        <v>147408567329</v>
      </c>
      <c r="F113" s="153">
        <v>147501567329</v>
      </c>
    </row>
    <row r="114" spans="1:11" s="222" customFormat="1" ht="16.5" customHeight="1">
      <c r="A114" s="152" t="s">
        <v>426</v>
      </c>
      <c r="B114" s="152" t="s">
        <v>535</v>
      </c>
      <c r="C114" s="155" t="s">
        <v>539</v>
      </c>
      <c r="D114" s="155"/>
      <c r="E114" s="153"/>
      <c r="F114" s="153"/>
    </row>
    <row r="115" spans="1:11" ht="16.5" customHeight="1">
      <c r="A115" s="152" t="s">
        <v>428</v>
      </c>
      <c r="B115" s="152" t="s">
        <v>164</v>
      </c>
      <c r="C115" s="155" t="s">
        <v>540</v>
      </c>
      <c r="D115" s="155"/>
      <c r="E115" s="153">
        <v>0</v>
      </c>
      <c r="F115" s="153">
        <v>0</v>
      </c>
    </row>
    <row r="116" spans="1:11" ht="16.5" customHeight="1">
      <c r="A116" s="152" t="s">
        <v>461</v>
      </c>
      <c r="B116" s="152" t="s">
        <v>165</v>
      </c>
      <c r="C116" s="155" t="s">
        <v>541</v>
      </c>
      <c r="D116" s="155"/>
      <c r="E116" s="153">
        <v>0</v>
      </c>
      <c r="F116" s="153">
        <v>0</v>
      </c>
    </row>
    <row r="117" spans="1:11" ht="16.5" customHeight="1">
      <c r="A117" s="152" t="s">
        <v>465</v>
      </c>
      <c r="B117" s="152" t="s">
        <v>41</v>
      </c>
      <c r="C117" s="155" t="s">
        <v>542</v>
      </c>
      <c r="D117" s="155"/>
      <c r="E117" s="153">
        <v>0</v>
      </c>
      <c r="F117" s="153">
        <v>0</v>
      </c>
    </row>
    <row r="118" spans="1:11" ht="16.5" customHeight="1">
      <c r="A118" s="152" t="s">
        <v>466</v>
      </c>
      <c r="B118" s="152" t="s">
        <v>77</v>
      </c>
      <c r="C118" s="155" t="s">
        <v>543</v>
      </c>
      <c r="D118" s="155"/>
      <c r="E118" s="160">
        <v>1587734457</v>
      </c>
      <c r="F118" s="160">
        <v>0</v>
      </c>
    </row>
    <row r="119" spans="1:11" ht="16.5" customHeight="1">
      <c r="A119" s="152" t="s">
        <v>467</v>
      </c>
      <c r="B119" s="152" t="s">
        <v>42</v>
      </c>
      <c r="C119" s="155" t="s">
        <v>544</v>
      </c>
      <c r="D119" s="155"/>
      <c r="E119" s="160">
        <v>35950759648</v>
      </c>
      <c r="F119" s="156">
        <f>15755216989+15633790741</f>
        <v>31389007730</v>
      </c>
    </row>
    <row r="120" spans="1:11" s="222" customFormat="1" ht="16.5" customHeight="1">
      <c r="A120" s="152" t="s">
        <v>503</v>
      </c>
      <c r="B120" s="152" t="s">
        <v>404</v>
      </c>
      <c r="C120" s="155" t="s">
        <v>545</v>
      </c>
      <c r="D120" s="155"/>
      <c r="E120" s="160"/>
      <c r="F120" s="156"/>
    </row>
    <row r="121" spans="1:11" ht="16.5" customHeight="1">
      <c r="A121" s="152" t="s">
        <v>504</v>
      </c>
      <c r="B121" s="152" t="s">
        <v>78</v>
      </c>
      <c r="C121" s="155" t="s">
        <v>167</v>
      </c>
      <c r="D121" s="155"/>
      <c r="E121" s="160">
        <v>13177404323</v>
      </c>
      <c r="F121" s="156">
        <v>14053617323</v>
      </c>
    </row>
    <row r="122" spans="1:11" ht="16.5" customHeight="1">
      <c r="A122" s="152" t="s">
        <v>505</v>
      </c>
      <c r="B122" s="152" t="s">
        <v>166</v>
      </c>
      <c r="C122" s="155" t="s">
        <v>168</v>
      </c>
      <c r="D122" s="155"/>
      <c r="E122" s="160">
        <f>E123+E124</f>
        <v>116439130668</v>
      </c>
      <c r="F122" s="156">
        <v>187992781673</v>
      </c>
      <c r="G122" s="2">
        <v>9772860927</v>
      </c>
      <c r="H122" s="2">
        <f>E122-G122</f>
        <v>106666269741</v>
      </c>
      <c r="K122" s="2"/>
    </row>
    <row r="123" spans="1:11" s="222" customFormat="1" ht="16.5" customHeight="1">
      <c r="A123" s="152"/>
      <c r="B123" s="152" t="s">
        <v>536</v>
      </c>
      <c r="C123" s="155" t="s">
        <v>546</v>
      </c>
      <c r="D123" s="155"/>
      <c r="E123" s="160">
        <v>76423259683</v>
      </c>
      <c r="F123" s="156">
        <v>141029220582</v>
      </c>
      <c r="G123" s="2"/>
      <c r="H123" s="2"/>
      <c r="J123" s="2"/>
      <c r="K123" s="2"/>
    </row>
    <row r="124" spans="1:11" s="222" customFormat="1" ht="16.5" customHeight="1">
      <c r="A124" s="152"/>
      <c r="B124" s="152" t="s">
        <v>537</v>
      </c>
      <c r="C124" s="155" t="s">
        <v>547</v>
      </c>
      <c r="D124" s="155"/>
      <c r="E124" s="160">
        <f>'Ket qua kinh doanh '!G30</f>
        <v>40015870985</v>
      </c>
      <c r="F124" s="156">
        <v>46963561091</v>
      </c>
      <c r="G124" s="2"/>
      <c r="H124" s="2"/>
      <c r="J124" s="2"/>
    </row>
    <row r="125" spans="1:11" ht="16.5" customHeight="1">
      <c r="A125" s="152" t="s">
        <v>506</v>
      </c>
      <c r="B125" s="152" t="s">
        <v>208</v>
      </c>
      <c r="C125" s="155" t="s">
        <v>405</v>
      </c>
      <c r="D125" s="155"/>
      <c r="E125" s="153">
        <v>0</v>
      </c>
      <c r="F125" s="153">
        <v>0</v>
      </c>
    </row>
    <row r="126" spans="1:11" s="222" customFormat="1" ht="16.5" customHeight="1">
      <c r="A126" s="152" t="s">
        <v>507</v>
      </c>
      <c r="B126" s="152" t="s">
        <v>538</v>
      </c>
      <c r="C126" s="155" t="s">
        <v>548</v>
      </c>
      <c r="D126" s="155"/>
      <c r="E126" s="168">
        <v>9921791820</v>
      </c>
      <c r="F126" s="238">
        <v>9388849208</v>
      </c>
      <c r="I126" s="2"/>
      <c r="J126" s="2"/>
    </row>
    <row r="127" spans="1:11" ht="14.1" customHeight="1">
      <c r="A127" s="154" t="s">
        <v>23</v>
      </c>
      <c r="B127" s="154" t="s">
        <v>79</v>
      </c>
      <c r="C127" s="167" t="s">
        <v>169</v>
      </c>
      <c r="D127" s="167"/>
      <c r="E127" s="168">
        <f>SUM(E128:E129)</f>
        <v>0</v>
      </c>
      <c r="F127" s="168">
        <f>SUM(F128:F129)</f>
        <v>0</v>
      </c>
    </row>
    <row r="128" spans="1:11" ht="14.25" customHeight="1">
      <c r="A128" s="152" t="s">
        <v>406</v>
      </c>
      <c r="B128" s="152" t="s">
        <v>80</v>
      </c>
      <c r="C128" s="155" t="s">
        <v>171</v>
      </c>
      <c r="D128" s="155"/>
      <c r="E128" s="153">
        <v>0</v>
      </c>
      <c r="F128" s="153">
        <v>0</v>
      </c>
    </row>
    <row r="129" spans="1:6" ht="14.25" customHeight="1">
      <c r="A129" s="152" t="s">
        <v>407</v>
      </c>
      <c r="B129" s="152" t="s">
        <v>43</v>
      </c>
      <c r="C129" s="155" t="s">
        <v>172</v>
      </c>
      <c r="D129" s="155"/>
      <c r="E129" s="153">
        <v>0</v>
      </c>
      <c r="F129" s="153">
        <v>0</v>
      </c>
    </row>
    <row r="130" spans="1:6" ht="15.75" customHeight="1">
      <c r="A130" s="175"/>
      <c r="B130" s="175" t="s">
        <v>44</v>
      </c>
      <c r="C130" s="176" t="s">
        <v>173</v>
      </c>
      <c r="D130" s="176"/>
      <c r="E130" s="177">
        <f>E78+E108</f>
        <v>1954764678040</v>
      </c>
      <c r="F130" s="177">
        <f>F78+F108</f>
        <v>1421650734913</v>
      </c>
    </row>
    <row r="131" spans="1:6" ht="14.1" customHeight="1">
      <c r="A131" s="159"/>
      <c r="B131" s="159"/>
      <c r="C131" s="159"/>
      <c r="D131" s="159"/>
      <c r="E131" s="161"/>
      <c r="F131" s="161"/>
    </row>
    <row r="132" spans="1:6" ht="14.1" customHeight="1">
      <c r="A132" s="159"/>
      <c r="B132" s="159"/>
      <c r="C132" s="159"/>
      <c r="D132" s="159"/>
      <c r="E132" s="161">
        <f>E130-E76</f>
        <v>0</v>
      </c>
      <c r="F132" s="161">
        <f>F130-F76</f>
        <v>0</v>
      </c>
    </row>
    <row r="133" spans="1:6" s="48" customFormat="1" ht="14.1" customHeight="1">
      <c r="A133" s="162"/>
      <c r="B133" s="162"/>
      <c r="C133" s="162"/>
      <c r="D133" s="162"/>
      <c r="F133" s="253" t="s">
        <v>573</v>
      </c>
    </row>
    <row r="134" spans="1:6" s="48" customFormat="1" ht="14.1" customHeight="1">
      <c r="A134" s="162"/>
      <c r="B134" s="162"/>
      <c r="C134" s="162"/>
      <c r="D134" s="162"/>
      <c r="E134" s="162"/>
      <c r="F134" s="162"/>
    </row>
    <row r="135" spans="1:6" s="48" customFormat="1" ht="25.5" customHeight="1">
      <c r="A135" s="54" t="s">
        <v>126</v>
      </c>
      <c r="B135" s="54"/>
      <c r="C135" s="277" t="s">
        <v>391</v>
      </c>
      <c r="D135" s="277"/>
      <c r="F135" s="54" t="s">
        <v>220</v>
      </c>
    </row>
    <row r="136" spans="1:6" s="48" customFormat="1" ht="14.1" customHeight="1">
      <c r="A136" s="162"/>
      <c r="B136" s="162"/>
      <c r="C136" s="162"/>
      <c r="D136" s="162"/>
      <c r="F136" s="162"/>
    </row>
    <row r="137" spans="1:6" s="48" customFormat="1" ht="14.1" customHeight="1">
      <c r="A137" s="162"/>
      <c r="B137" s="162"/>
      <c r="C137" s="162"/>
      <c r="D137" s="162"/>
      <c r="F137" s="162"/>
    </row>
    <row r="138" spans="1:6" s="48" customFormat="1" ht="14.1" customHeight="1">
      <c r="A138" s="162"/>
      <c r="B138" s="162"/>
      <c r="C138" s="162"/>
      <c r="D138" s="162"/>
      <c r="F138" s="162"/>
    </row>
    <row r="139" spans="1:6" s="48" customFormat="1" ht="14.1" customHeight="1">
      <c r="A139" s="162"/>
      <c r="B139" s="162"/>
      <c r="C139" s="162"/>
      <c r="D139" s="162"/>
      <c r="F139" s="162"/>
    </row>
    <row r="140" spans="1:6" s="48" customFormat="1" ht="14.1" customHeight="1">
      <c r="A140" s="162" t="s">
        <v>210</v>
      </c>
      <c r="B140" s="162"/>
      <c r="C140" s="178"/>
      <c r="D140" s="178"/>
      <c r="F140" s="162" t="s">
        <v>127</v>
      </c>
    </row>
    <row r="141" spans="1:6" s="48" customFormat="1" ht="21.75" customHeight="1">
      <c r="A141" s="54" t="s">
        <v>390</v>
      </c>
      <c r="B141" s="54"/>
      <c r="C141" s="54" t="s">
        <v>388</v>
      </c>
      <c r="D141" s="54"/>
      <c r="F141" s="54" t="s">
        <v>413</v>
      </c>
    </row>
    <row r="142" spans="1:6" ht="14.1" customHeight="1">
      <c r="E142" s="14"/>
    </row>
  </sheetData>
  <mergeCells count="3">
    <mergeCell ref="E1:F1"/>
    <mergeCell ref="E3:F3"/>
    <mergeCell ref="C135:D135"/>
  </mergeCells>
  <phoneticPr fontId="0" type="noConversion"/>
  <pageMargins left="0.62" right="0.2" top="0.39370078740157499" bottom="0.511811023622047" header="0.17" footer="0.35433070866141703"/>
  <pageSetup paperSize="9" scale="95" firstPageNumber="7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63"/>
  <sheetViews>
    <sheetView topLeftCell="A148" workbookViewId="0">
      <selection activeCell="B82" sqref="B82"/>
    </sheetView>
  </sheetViews>
  <sheetFormatPr defaultRowHeight="14.1" customHeight="1"/>
  <cols>
    <col min="1" max="1" width="3.7109375" style="48" customWidth="1"/>
    <col min="2" max="2" width="25.7109375" style="48" customWidth="1"/>
    <col min="3" max="3" width="15.7109375" style="48" customWidth="1"/>
    <col min="4" max="4" width="5.140625" style="48" customWidth="1"/>
    <col min="5" max="5" width="7.5703125" style="48" customWidth="1"/>
    <col min="6" max="6" width="16.42578125" style="2" customWidth="1"/>
    <col min="7" max="7" width="2.7109375" style="2" customWidth="1"/>
    <col min="8" max="8" width="16.5703125" style="2" customWidth="1"/>
    <col min="9" max="9" width="18" style="1" hidden="1" customWidth="1"/>
    <col min="10" max="10" width="12.85546875" style="1" hidden="1" customWidth="1"/>
    <col min="11" max="16384" width="9.140625" style="1"/>
  </cols>
  <sheetData>
    <row r="1" spans="1:8" s="54" customFormat="1" ht="15.95" customHeight="1">
      <c r="A1" s="54" t="str">
        <f>'Profit &amp; lost '!A1</f>
        <v>AN PHAT PLASTIC &amp; PACKING JOINT STOCK COMPANY</v>
      </c>
    </row>
    <row r="2" spans="1:8" s="48" customFormat="1" ht="14.1" customHeight="1">
      <c r="A2" s="48" t="str">
        <f>'Profit &amp; lost '!A2</f>
        <v>Address: L11+12 Nam Sach Industrial Zone, Ai Quoc, Nam Sach, Hai Duong, Vietnam</v>
      </c>
    </row>
    <row r="3" spans="1:8" s="48" customFormat="1" ht="14.1" customHeight="1">
      <c r="A3" s="48" t="str">
        <f>'Profit &amp; lost '!A3</f>
        <v>Telephone: 84320.3752966                        Fax: 84320.3752968</v>
      </c>
    </row>
    <row r="4" spans="1:8" s="48" customFormat="1" ht="14.1" customHeight="1" thickBot="1">
      <c r="A4" s="99" t="s">
        <v>218</v>
      </c>
      <c r="B4" s="49"/>
      <c r="C4" s="49"/>
      <c r="D4" s="49"/>
      <c r="E4" s="49"/>
      <c r="F4" s="49"/>
      <c r="G4" s="49"/>
      <c r="H4" s="49"/>
    </row>
    <row r="5" spans="1:8" s="48" customFormat="1" ht="14.1" customHeight="1">
      <c r="A5" s="50"/>
    </row>
    <row r="6" spans="1:8" s="52" customFormat="1" ht="20.100000000000001" customHeight="1">
      <c r="A6" s="51" t="s">
        <v>437</v>
      </c>
      <c r="B6" s="51"/>
      <c r="C6" s="51"/>
      <c r="D6" s="51"/>
      <c r="E6" s="51"/>
      <c r="F6" s="51"/>
      <c r="G6" s="51"/>
      <c r="H6" s="51"/>
    </row>
    <row r="7" spans="1:8" s="52" customFormat="1" ht="15.75" customHeight="1">
      <c r="A7" s="53"/>
      <c r="B7" s="51"/>
      <c r="C7" s="51"/>
      <c r="D7" s="51"/>
      <c r="E7" s="51"/>
      <c r="F7" s="51"/>
      <c r="G7" s="51"/>
      <c r="H7" s="51"/>
    </row>
    <row r="8" spans="1:8" s="54" customFormat="1" ht="15.95" customHeight="1">
      <c r="A8" s="259" t="s">
        <v>438</v>
      </c>
      <c r="B8" s="259"/>
      <c r="C8" s="259"/>
      <c r="D8" s="259"/>
      <c r="E8" s="259"/>
      <c r="F8" s="259"/>
      <c r="G8" s="259"/>
      <c r="H8" s="259"/>
    </row>
    <row r="9" spans="1:8" s="50" customFormat="1" ht="14.1" customHeight="1"/>
    <row r="10" spans="1:8" s="48" customFormat="1" ht="14.1" customHeight="1">
      <c r="H10" s="55" t="s">
        <v>327</v>
      </c>
    </row>
    <row r="11" spans="1:8" s="48" customFormat="1" ht="14.1" customHeight="1"/>
    <row r="12" spans="1:8" s="48" customFormat="1" ht="27.95" customHeight="1">
      <c r="A12" s="37" t="s">
        <v>244</v>
      </c>
      <c r="B12" s="38"/>
      <c r="C12" s="38"/>
      <c r="D12" s="35" t="s">
        <v>245</v>
      </c>
      <c r="E12" s="35" t="s">
        <v>246</v>
      </c>
      <c r="F12" s="90" t="s">
        <v>247</v>
      </c>
      <c r="G12" s="91"/>
      <c r="H12" s="90" t="s">
        <v>248</v>
      </c>
    </row>
    <row r="13" spans="1:8" s="6" customFormat="1" ht="14.1" customHeight="1">
      <c r="A13" s="56"/>
      <c r="B13" s="56"/>
      <c r="C13" s="56"/>
      <c r="D13" s="34"/>
      <c r="E13" s="34"/>
      <c r="F13" s="8"/>
      <c r="G13" s="8"/>
      <c r="H13" s="8"/>
    </row>
    <row r="14" spans="1:8" s="6" customFormat="1" ht="14.1" customHeight="1">
      <c r="A14" s="56" t="s">
        <v>125</v>
      </c>
      <c r="B14" s="56" t="s">
        <v>249</v>
      </c>
      <c r="C14" s="56"/>
      <c r="D14" s="34">
        <v>100</v>
      </c>
      <c r="E14" s="34"/>
      <c r="F14" s="8">
        <f>F16+F20+F24+F32+F36</f>
        <v>843892473185</v>
      </c>
      <c r="G14" s="8"/>
      <c r="H14" s="8">
        <f>H16+H20+H24+H32+H36</f>
        <v>450556099426</v>
      </c>
    </row>
    <row r="15" spans="1:8" s="6" customFormat="1" ht="14.1" customHeight="1">
      <c r="A15" s="56"/>
      <c r="B15" s="56"/>
      <c r="C15" s="56"/>
      <c r="D15" s="34"/>
      <c r="E15" s="34"/>
      <c r="F15" s="8"/>
      <c r="G15" s="8"/>
      <c r="H15" s="8"/>
    </row>
    <row r="16" spans="1:8" s="6" customFormat="1" ht="14.1" customHeight="1">
      <c r="A16" s="56" t="s">
        <v>22</v>
      </c>
      <c r="B16" s="56" t="s">
        <v>250</v>
      </c>
      <c r="C16" s="56"/>
      <c r="D16" s="34">
        <v>110</v>
      </c>
      <c r="E16" s="34" t="s">
        <v>182</v>
      </c>
      <c r="F16" s="8">
        <f>SUM(F17:F18)</f>
        <v>242393182850</v>
      </c>
      <c r="G16" s="8"/>
      <c r="H16" s="8">
        <f>SUM(H17:H18)</f>
        <v>122985042067</v>
      </c>
    </row>
    <row r="17" spans="1:10" ht="14.1" customHeight="1">
      <c r="A17" s="57" t="s">
        <v>107</v>
      </c>
      <c r="B17" s="58" t="s">
        <v>251</v>
      </c>
      <c r="C17" s="58"/>
      <c r="D17" s="15">
        <v>111</v>
      </c>
      <c r="E17" s="15"/>
      <c r="F17" s="9">
        <f>'Bang can doi ke toan'!E15</f>
        <v>242393182850</v>
      </c>
      <c r="G17" s="9"/>
      <c r="H17" s="9">
        <f>'Bang can doi ke toan'!F15</f>
        <v>122985042067</v>
      </c>
      <c r="I17" s="2">
        <v>2736754427</v>
      </c>
      <c r="J17" s="2">
        <f>F17-I17</f>
        <v>239656428423</v>
      </c>
    </row>
    <row r="18" spans="1:10" ht="14.1" customHeight="1">
      <c r="A18" s="57" t="s">
        <v>108</v>
      </c>
      <c r="B18" s="58" t="s">
        <v>252</v>
      </c>
      <c r="C18" s="58"/>
      <c r="D18" s="15">
        <v>112</v>
      </c>
      <c r="E18" s="15"/>
      <c r="F18" s="9">
        <v>0</v>
      </c>
      <c r="G18" s="9"/>
      <c r="H18" s="9">
        <v>0</v>
      </c>
    </row>
    <row r="19" spans="1:10" ht="14.1" customHeight="1">
      <c r="A19" s="57"/>
      <c r="B19" s="58"/>
      <c r="C19" s="58"/>
      <c r="D19" s="15"/>
      <c r="E19" s="15"/>
      <c r="F19" s="9"/>
      <c r="G19" s="9"/>
      <c r="H19" s="9"/>
    </row>
    <row r="20" spans="1:10" s="6" customFormat="1" ht="14.1" customHeight="1">
      <c r="A20" s="56" t="s">
        <v>23</v>
      </c>
      <c r="B20" s="56" t="s">
        <v>253</v>
      </c>
      <c r="C20" s="56"/>
      <c r="D20" s="34">
        <v>120</v>
      </c>
      <c r="E20" s="34"/>
      <c r="F20" s="8">
        <f>SUM(F21:F22)</f>
        <v>0</v>
      </c>
      <c r="G20" s="8"/>
      <c r="H20" s="8">
        <f>SUM(H21:H22)</f>
        <v>0</v>
      </c>
    </row>
    <row r="21" spans="1:10" ht="14.1" customHeight="1">
      <c r="A21" s="57" t="s">
        <v>107</v>
      </c>
      <c r="B21" s="58" t="s">
        <v>254</v>
      </c>
      <c r="C21" s="58"/>
      <c r="D21" s="15">
        <v>121</v>
      </c>
      <c r="E21" s="15"/>
      <c r="F21" s="9">
        <f>'Bang can doi ke toan'!E18</f>
        <v>0</v>
      </c>
      <c r="G21" s="9"/>
      <c r="H21" s="9">
        <f>'Bang can doi ke toan'!F18</f>
        <v>0</v>
      </c>
    </row>
    <row r="22" spans="1:10" ht="14.1" customHeight="1">
      <c r="A22" s="57" t="s">
        <v>108</v>
      </c>
      <c r="B22" s="58" t="s">
        <v>255</v>
      </c>
      <c r="C22" s="58"/>
      <c r="D22" s="15">
        <v>129</v>
      </c>
      <c r="E22" s="15"/>
      <c r="F22" s="9">
        <v>0</v>
      </c>
      <c r="G22" s="9"/>
      <c r="H22" s="9">
        <v>0</v>
      </c>
    </row>
    <row r="23" spans="1:10" ht="14.1" customHeight="1">
      <c r="A23" s="57"/>
      <c r="B23" s="58"/>
      <c r="C23" s="58"/>
      <c r="D23" s="15"/>
      <c r="E23" s="15"/>
      <c r="F23" s="9"/>
      <c r="G23" s="9"/>
      <c r="H23" s="9"/>
    </row>
    <row r="24" spans="1:10" s="6" customFormat="1" ht="14.1" customHeight="1">
      <c r="A24" s="56" t="s">
        <v>25</v>
      </c>
      <c r="B24" s="56" t="s">
        <v>256</v>
      </c>
      <c r="C24" s="56"/>
      <c r="D24" s="34">
        <v>130</v>
      </c>
      <c r="E24" s="34"/>
      <c r="F24" s="8">
        <f>SUM(F25:F30)</f>
        <v>363509670487</v>
      </c>
      <c r="G24" s="8"/>
      <c r="H24" s="8">
        <f>SUM(H25:H30)</f>
        <v>179292221348</v>
      </c>
    </row>
    <row r="25" spans="1:10" ht="14.1" customHeight="1">
      <c r="A25" s="57" t="s">
        <v>107</v>
      </c>
      <c r="B25" s="58" t="s">
        <v>257</v>
      </c>
      <c r="C25" s="58"/>
      <c r="D25" s="15">
        <v>131</v>
      </c>
      <c r="E25" s="15" t="s">
        <v>183</v>
      </c>
      <c r="F25" s="9">
        <f>'Bang can doi ke toan'!E22</f>
        <v>103363445699</v>
      </c>
      <c r="G25" s="9"/>
      <c r="H25" s="9">
        <f>'Bang can doi ke toan'!F22</f>
        <v>122485772971</v>
      </c>
      <c r="I25" s="2">
        <v>19463820211</v>
      </c>
      <c r="J25" s="2">
        <f>F25-I25</f>
        <v>83899625488</v>
      </c>
    </row>
    <row r="26" spans="1:10" ht="14.1" customHeight="1">
      <c r="A26" s="57" t="s">
        <v>108</v>
      </c>
      <c r="B26" s="58" t="s">
        <v>258</v>
      </c>
      <c r="C26" s="58"/>
      <c r="D26" s="15">
        <v>132</v>
      </c>
      <c r="E26" s="15" t="s">
        <v>184</v>
      </c>
      <c r="F26" s="9">
        <f>'Bang can doi ke toan'!E23</f>
        <v>169259565534</v>
      </c>
      <c r="G26" s="9"/>
      <c r="H26" s="9">
        <f>'Bang can doi ke toan'!F23</f>
        <v>4571973920</v>
      </c>
      <c r="I26" s="2">
        <v>10912139400</v>
      </c>
      <c r="J26" s="2">
        <f>F26-I26</f>
        <v>158347426134</v>
      </c>
    </row>
    <row r="27" spans="1:10" ht="14.1" customHeight="1">
      <c r="A27" s="57" t="s">
        <v>109</v>
      </c>
      <c r="B27" s="58" t="s">
        <v>259</v>
      </c>
      <c r="C27" s="58"/>
      <c r="D27" s="15">
        <v>133</v>
      </c>
      <c r="E27" s="15"/>
      <c r="F27" s="9">
        <v>0</v>
      </c>
      <c r="G27" s="9"/>
      <c r="H27" s="9">
        <v>0</v>
      </c>
    </row>
    <row r="28" spans="1:10" ht="14.1" customHeight="1">
      <c r="A28" s="57" t="s">
        <v>110</v>
      </c>
      <c r="B28" s="58" t="s">
        <v>260</v>
      </c>
      <c r="C28" s="58"/>
      <c r="D28" s="15">
        <v>134</v>
      </c>
      <c r="E28" s="15"/>
      <c r="F28" s="9">
        <v>0</v>
      </c>
      <c r="G28" s="9"/>
      <c r="H28" s="9">
        <v>0</v>
      </c>
    </row>
    <row r="29" spans="1:10" ht="14.1" customHeight="1">
      <c r="A29" s="57" t="s">
        <v>111</v>
      </c>
      <c r="B29" s="58" t="s">
        <v>261</v>
      </c>
      <c r="C29" s="58"/>
      <c r="D29" s="15" t="s">
        <v>143</v>
      </c>
      <c r="E29" s="15" t="s">
        <v>185</v>
      </c>
      <c r="F29" s="9">
        <f>'Bang can doi ke toan'!E27</f>
        <v>91048764635</v>
      </c>
      <c r="G29" s="9"/>
      <c r="H29" s="9">
        <f>'Bang can doi ke toan'!F27</f>
        <v>52396579838</v>
      </c>
      <c r="I29" s="2">
        <v>58550000</v>
      </c>
      <c r="J29" s="2">
        <f>F29-I29</f>
        <v>90990214635</v>
      </c>
    </row>
    <row r="30" spans="1:10" ht="14.1" customHeight="1">
      <c r="A30" s="57" t="s">
        <v>112</v>
      </c>
      <c r="B30" s="58" t="s">
        <v>262</v>
      </c>
      <c r="C30" s="58"/>
      <c r="D30" s="15">
        <v>139</v>
      </c>
      <c r="E30" s="15"/>
      <c r="F30" s="9">
        <f>'Bang can doi ke toan'!E28</f>
        <v>-162105381</v>
      </c>
      <c r="G30" s="9"/>
      <c r="H30" s="9">
        <f>'Bang can doi ke toan'!F28</f>
        <v>-162105381</v>
      </c>
    </row>
    <row r="31" spans="1:10" ht="14.1" customHeight="1">
      <c r="A31" s="57"/>
      <c r="B31" s="58"/>
      <c r="C31" s="58"/>
      <c r="D31" s="15"/>
      <c r="E31" s="15"/>
      <c r="F31" s="9"/>
      <c r="G31" s="9"/>
      <c r="H31" s="9"/>
    </row>
    <row r="32" spans="1:10" s="6" customFormat="1" ht="14.1" customHeight="1">
      <c r="A32" s="56" t="s">
        <v>26</v>
      </c>
      <c r="B32" s="56" t="s">
        <v>263</v>
      </c>
      <c r="C32" s="56"/>
      <c r="D32" s="34">
        <v>140</v>
      </c>
      <c r="E32" s="15"/>
      <c r="F32" s="8">
        <f>SUM(F33:F34)</f>
        <v>214186555570</v>
      </c>
      <c r="G32" s="8"/>
      <c r="H32" s="8">
        <f>SUM(H33:H34)</f>
        <v>137522087909</v>
      </c>
    </row>
    <row r="33" spans="1:10" ht="14.1" customHeight="1">
      <c r="A33" s="57" t="s">
        <v>107</v>
      </c>
      <c r="B33" s="58" t="s">
        <v>264</v>
      </c>
      <c r="C33" s="58"/>
      <c r="D33" s="15">
        <v>141</v>
      </c>
      <c r="E33" s="15" t="s">
        <v>186</v>
      </c>
      <c r="F33" s="9">
        <f>'Bang can doi ke toan'!E31</f>
        <v>214186555570</v>
      </c>
      <c r="G33" s="9"/>
      <c r="H33" s="9">
        <f>'Bang can doi ke toan'!F31</f>
        <v>137522087909</v>
      </c>
      <c r="I33" s="2">
        <v>22051252133</v>
      </c>
      <c r="J33" s="2">
        <f>F33-I33</f>
        <v>192135303437</v>
      </c>
    </row>
    <row r="34" spans="1:10" ht="14.1" customHeight="1">
      <c r="A34" s="57" t="s">
        <v>108</v>
      </c>
      <c r="B34" s="58" t="s">
        <v>265</v>
      </c>
      <c r="C34" s="58"/>
      <c r="D34" s="15">
        <v>149</v>
      </c>
      <c r="E34" s="15"/>
      <c r="F34" s="9">
        <v>0</v>
      </c>
      <c r="G34" s="9"/>
      <c r="H34" s="9">
        <v>0</v>
      </c>
    </row>
    <row r="35" spans="1:10" ht="14.1" customHeight="1">
      <c r="A35" s="57"/>
      <c r="B35" s="58"/>
      <c r="C35" s="58"/>
      <c r="D35" s="15"/>
      <c r="E35" s="15"/>
      <c r="F35" s="9"/>
      <c r="G35" s="9"/>
      <c r="H35" s="9"/>
    </row>
    <row r="36" spans="1:10" s="6" customFormat="1" ht="14.1" customHeight="1">
      <c r="A36" s="56" t="s">
        <v>29</v>
      </c>
      <c r="B36" s="56" t="s">
        <v>266</v>
      </c>
      <c r="C36" s="56"/>
      <c r="D36" s="34">
        <v>150</v>
      </c>
      <c r="E36" s="34"/>
      <c r="F36" s="8">
        <f>SUM(F37:F40)</f>
        <v>23803064278</v>
      </c>
      <c r="G36" s="8"/>
      <c r="H36" s="8">
        <f>SUM(H37:H40)</f>
        <v>10756748102</v>
      </c>
    </row>
    <row r="37" spans="1:10" ht="14.1" customHeight="1">
      <c r="A37" s="57" t="s">
        <v>107</v>
      </c>
      <c r="B37" s="58" t="s">
        <v>267</v>
      </c>
      <c r="C37" s="58"/>
      <c r="D37" s="15">
        <v>151</v>
      </c>
      <c r="E37" s="15" t="s">
        <v>187</v>
      </c>
      <c r="F37" s="9">
        <f>'Bang can doi ke toan'!E34</f>
        <v>14690447772</v>
      </c>
      <c r="G37" s="9"/>
      <c r="H37" s="9">
        <f>'Bang can doi ke toan'!F34</f>
        <v>8286725798</v>
      </c>
      <c r="I37" s="2">
        <v>404722294</v>
      </c>
      <c r="J37" s="2">
        <f>F37-I37</f>
        <v>14285725478</v>
      </c>
    </row>
    <row r="38" spans="1:10" ht="14.1" customHeight="1">
      <c r="A38" s="57" t="s">
        <v>108</v>
      </c>
      <c r="B38" s="58" t="s">
        <v>268</v>
      </c>
      <c r="C38" s="58"/>
      <c r="D38" s="15">
        <v>152</v>
      </c>
      <c r="E38" s="15"/>
      <c r="F38" s="9">
        <f>'Bang can doi ke toan'!E35</f>
        <v>9112616506</v>
      </c>
      <c r="G38" s="9"/>
      <c r="H38" s="9">
        <f>'Bang can doi ke toan'!F35</f>
        <v>1177133335</v>
      </c>
      <c r="I38" s="2">
        <v>3324660586</v>
      </c>
      <c r="J38" s="2">
        <f>F38-I38</f>
        <v>5787955920</v>
      </c>
    </row>
    <row r="39" spans="1:10" ht="14.1" customHeight="1">
      <c r="A39" s="57" t="s">
        <v>109</v>
      </c>
      <c r="B39" s="58" t="s">
        <v>269</v>
      </c>
      <c r="C39" s="58"/>
      <c r="D39" s="15" t="s">
        <v>146</v>
      </c>
      <c r="E39" s="15" t="s">
        <v>188</v>
      </c>
      <c r="F39" s="9">
        <f>'Bang can doi ke toan'!E36</f>
        <v>0</v>
      </c>
      <c r="G39" s="9"/>
      <c r="H39" s="9">
        <f>'Bang can doi ke toan'!F36</f>
        <v>1292888969</v>
      </c>
    </row>
    <row r="40" spans="1:10" ht="14.1" customHeight="1">
      <c r="A40" s="57" t="s">
        <v>110</v>
      </c>
      <c r="B40" s="58" t="s">
        <v>270</v>
      </c>
      <c r="C40" s="58"/>
      <c r="D40" s="15">
        <v>158</v>
      </c>
      <c r="E40" s="15" t="s">
        <v>189</v>
      </c>
      <c r="F40" s="9">
        <f>'Bang can doi ke toan'!E38</f>
        <v>0</v>
      </c>
      <c r="G40" s="9"/>
      <c r="H40" s="9">
        <f>'Bang can doi ke toan'!F38</f>
        <v>0</v>
      </c>
      <c r="I40" s="2">
        <v>8402206711</v>
      </c>
      <c r="J40" s="2">
        <f>F40-I40</f>
        <v>-8402206711</v>
      </c>
    </row>
    <row r="41" spans="1:10" ht="14.1" customHeight="1">
      <c r="A41" s="58"/>
      <c r="B41" s="58"/>
      <c r="C41" s="58"/>
      <c r="D41" s="15"/>
      <c r="E41" s="15"/>
      <c r="F41" s="9"/>
      <c r="G41" s="9"/>
      <c r="H41" s="9"/>
    </row>
    <row r="42" spans="1:10" ht="14.1" customHeight="1">
      <c r="A42" s="58"/>
      <c r="B42" s="58"/>
      <c r="C42" s="58"/>
      <c r="D42" s="15"/>
      <c r="E42" s="15"/>
      <c r="F42" s="9"/>
      <c r="G42" s="9"/>
      <c r="H42" s="9"/>
    </row>
    <row r="43" spans="1:10" s="48" customFormat="1" ht="14.1" customHeight="1">
      <c r="A43" s="58" t="str">
        <f>A4</f>
        <v xml:space="preserve"> </v>
      </c>
      <c r="B43" s="58"/>
      <c r="C43" s="58"/>
      <c r="D43" s="58"/>
      <c r="E43" s="58"/>
      <c r="F43" s="58"/>
      <c r="G43" s="58"/>
      <c r="H43" s="58"/>
    </row>
    <row r="44" spans="1:10" ht="14.1" customHeight="1" thickBot="1">
      <c r="A44" s="59" t="s">
        <v>293</v>
      </c>
      <c r="B44" s="60"/>
      <c r="C44" s="60"/>
      <c r="D44" s="61"/>
      <c r="E44" s="61"/>
      <c r="F44" s="62"/>
      <c r="G44" s="62"/>
      <c r="H44" s="62"/>
    </row>
    <row r="45" spans="1:10" ht="14.1" customHeight="1">
      <c r="D45" s="63"/>
      <c r="E45" s="63"/>
      <c r="F45" s="1"/>
      <c r="G45" s="1"/>
      <c r="H45" s="1"/>
    </row>
    <row r="46" spans="1:10" ht="27.95" customHeight="1">
      <c r="A46" s="37" t="str">
        <f>A12</f>
        <v>ITEMS</v>
      </c>
      <c r="B46" s="38"/>
      <c r="C46" s="38"/>
      <c r="D46" s="35" t="str">
        <f>D12</f>
        <v>Code</v>
      </c>
      <c r="E46" s="35" t="str">
        <f>E12</f>
        <v>Explanation</v>
      </c>
      <c r="F46" s="90" t="str">
        <f>F12</f>
        <v>Closing balance</v>
      </c>
      <c r="G46" s="91"/>
      <c r="H46" s="90" t="str">
        <f>H12</f>
        <v>Opening balance</v>
      </c>
    </row>
    <row r="47" spans="1:10" ht="14.1" customHeight="1">
      <c r="A47" s="58"/>
      <c r="B47" s="58"/>
      <c r="C47" s="58"/>
      <c r="D47" s="15"/>
      <c r="E47" s="15"/>
      <c r="F47" s="10"/>
      <c r="G47" s="10"/>
      <c r="H47" s="10"/>
    </row>
    <row r="48" spans="1:10" ht="14.1" customHeight="1">
      <c r="A48" s="56" t="s">
        <v>124</v>
      </c>
      <c r="B48" s="56" t="s">
        <v>271</v>
      </c>
      <c r="C48" s="56"/>
      <c r="D48" s="34">
        <v>200</v>
      </c>
      <c r="E48" s="34"/>
      <c r="F48" s="8" t="e">
        <f>F50+F57+F69+F73+F79</f>
        <v>#REF!</v>
      </c>
      <c r="G48" s="8"/>
      <c r="H48" s="8" t="e">
        <f>H50+H57+H69+H73+H79</f>
        <v>#REF!</v>
      </c>
    </row>
    <row r="49" spans="1:10" ht="14.1" customHeight="1">
      <c r="A49" s="56"/>
      <c r="B49" s="56"/>
      <c r="C49" s="56"/>
      <c r="D49" s="34"/>
      <c r="E49" s="34"/>
      <c r="F49" s="8"/>
      <c r="G49" s="8"/>
      <c r="H49" s="8"/>
    </row>
    <row r="50" spans="1:10" ht="14.1" customHeight="1">
      <c r="A50" s="56" t="s">
        <v>22</v>
      </c>
      <c r="B50" s="56" t="s">
        <v>273</v>
      </c>
      <c r="C50" s="56"/>
      <c r="D50" s="34">
        <v>210</v>
      </c>
      <c r="E50" s="34"/>
      <c r="F50" s="8">
        <f>SUM(F51:F55)</f>
        <v>0</v>
      </c>
      <c r="G50" s="8"/>
      <c r="H50" s="8">
        <f>SUM(H51:H55)</f>
        <v>0</v>
      </c>
    </row>
    <row r="51" spans="1:10" ht="14.1" customHeight="1">
      <c r="A51" s="57" t="s">
        <v>107</v>
      </c>
      <c r="B51" s="58" t="s">
        <v>272</v>
      </c>
      <c r="C51" s="58"/>
      <c r="D51" s="15">
        <v>211</v>
      </c>
      <c r="E51" s="15"/>
      <c r="F51" s="9">
        <v>0</v>
      </c>
      <c r="G51" s="9"/>
      <c r="H51" s="9">
        <v>0</v>
      </c>
    </row>
    <row r="52" spans="1:10" ht="14.1" customHeight="1">
      <c r="A52" s="57" t="s">
        <v>108</v>
      </c>
      <c r="B52" s="58" t="s">
        <v>147</v>
      </c>
      <c r="C52" s="58"/>
      <c r="D52" s="15">
        <v>212</v>
      </c>
      <c r="E52" s="15"/>
      <c r="F52" s="9">
        <v>0</v>
      </c>
      <c r="G52" s="9"/>
      <c r="H52" s="9">
        <v>0</v>
      </c>
    </row>
    <row r="53" spans="1:10" ht="14.1" customHeight="1">
      <c r="A53" s="57" t="s">
        <v>109</v>
      </c>
      <c r="B53" s="58" t="s">
        <v>259</v>
      </c>
      <c r="C53" s="58"/>
      <c r="D53" s="15">
        <v>213</v>
      </c>
      <c r="E53" s="15"/>
      <c r="F53" s="9">
        <v>0</v>
      </c>
      <c r="G53" s="9"/>
      <c r="H53" s="9">
        <v>0</v>
      </c>
    </row>
    <row r="54" spans="1:10" ht="14.1" customHeight="1">
      <c r="A54" s="57" t="s">
        <v>110</v>
      </c>
      <c r="B54" s="58" t="s">
        <v>274</v>
      </c>
      <c r="C54" s="58"/>
      <c r="D54" s="15" t="s">
        <v>149</v>
      </c>
      <c r="E54" s="15" t="s">
        <v>190</v>
      </c>
      <c r="F54" s="9">
        <v>0</v>
      </c>
      <c r="G54" s="9"/>
      <c r="H54" s="9">
        <v>0</v>
      </c>
    </row>
    <row r="55" spans="1:10" ht="14.1" customHeight="1">
      <c r="A55" s="57" t="s">
        <v>111</v>
      </c>
      <c r="B55" s="58" t="s">
        <v>275</v>
      </c>
      <c r="C55" s="58"/>
      <c r="D55" s="15">
        <v>219</v>
      </c>
      <c r="E55" s="15"/>
      <c r="F55" s="9">
        <v>0</v>
      </c>
      <c r="G55" s="9"/>
      <c r="H55" s="9">
        <v>0</v>
      </c>
    </row>
    <row r="56" spans="1:10" ht="14.1" customHeight="1">
      <c r="A56" s="58"/>
      <c r="B56" s="58"/>
      <c r="C56" s="58"/>
      <c r="D56" s="15"/>
      <c r="E56" s="15"/>
      <c r="F56" s="10"/>
      <c r="G56" s="10"/>
      <c r="H56" s="10"/>
    </row>
    <row r="57" spans="1:10" ht="14.1" customHeight="1">
      <c r="A57" s="56" t="s">
        <v>23</v>
      </c>
      <c r="B57" s="56" t="s">
        <v>277</v>
      </c>
      <c r="C57" s="56"/>
      <c r="D57" s="34" t="s">
        <v>140</v>
      </c>
      <c r="E57" s="34"/>
      <c r="F57" s="8" t="e">
        <f>F58+F61+F64+F67</f>
        <v>#REF!</v>
      </c>
      <c r="G57" s="8"/>
      <c r="H57" s="8" t="e">
        <f>H58+H61+H64+H67</f>
        <v>#REF!</v>
      </c>
    </row>
    <row r="58" spans="1:10" ht="14.1" customHeight="1">
      <c r="A58" s="57" t="s">
        <v>107</v>
      </c>
      <c r="B58" s="58" t="s">
        <v>276</v>
      </c>
      <c r="C58" s="58"/>
      <c r="D58" s="15">
        <v>221</v>
      </c>
      <c r="E58" s="15" t="s">
        <v>191</v>
      </c>
      <c r="F58" s="9">
        <f>SUM(F59:F60)</f>
        <v>595375421956</v>
      </c>
      <c r="G58" s="9"/>
      <c r="H58" s="9">
        <f>SUM(H59:H60)</f>
        <v>618302904756</v>
      </c>
    </row>
    <row r="59" spans="1:10" s="81" customFormat="1" ht="14.1" customHeight="1">
      <c r="A59" s="64"/>
      <c r="B59" s="64" t="s">
        <v>278</v>
      </c>
      <c r="C59" s="64"/>
      <c r="D59" s="65">
        <v>222</v>
      </c>
      <c r="E59" s="65"/>
      <c r="F59" s="11">
        <f>'Bang can doi ke toan'!E50</f>
        <v>901299077489</v>
      </c>
      <c r="G59" s="11"/>
      <c r="H59" s="11">
        <f>'Bang can doi ke toan'!F50</f>
        <v>851063493212</v>
      </c>
      <c r="I59" s="96">
        <v>41780167120</v>
      </c>
      <c r="J59" s="2">
        <f>F59-I59</f>
        <v>859518910369</v>
      </c>
    </row>
    <row r="60" spans="1:10" s="81" customFormat="1" ht="14.1" customHeight="1">
      <c r="A60" s="64"/>
      <c r="B60" s="64" t="s">
        <v>279</v>
      </c>
      <c r="C60" s="64"/>
      <c r="D60" s="65">
        <v>223</v>
      </c>
      <c r="E60" s="65"/>
      <c r="F60" s="11">
        <f>'Bang can doi ke toan'!E51</f>
        <v>-305923655533</v>
      </c>
      <c r="G60" s="11"/>
      <c r="H60" s="11">
        <f>'Bang can doi ke toan'!F51</f>
        <v>-232760588456</v>
      </c>
      <c r="I60" s="96">
        <v>-2046011384</v>
      </c>
      <c r="J60" s="2">
        <f>F60-I60</f>
        <v>-303877644149</v>
      </c>
    </row>
    <row r="61" spans="1:10" ht="14.1" customHeight="1">
      <c r="A61" s="57" t="s">
        <v>108</v>
      </c>
      <c r="B61" s="58" t="s">
        <v>280</v>
      </c>
      <c r="C61" s="58"/>
      <c r="D61" s="15">
        <v>224</v>
      </c>
      <c r="E61" s="15"/>
      <c r="F61" s="9">
        <f>SUM(F62:F63)</f>
        <v>0</v>
      </c>
      <c r="G61" s="9"/>
      <c r="H61" s="9">
        <f>SUM(H62:H63)</f>
        <v>0</v>
      </c>
    </row>
    <row r="62" spans="1:10" s="81" customFormat="1" ht="14.1" customHeight="1">
      <c r="A62" s="64"/>
      <c r="B62" s="64" t="s">
        <v>278</v>
      </c>
      <c r="C62" s="64"/>
      <c r="D62" s="65">
        <v>225</v>
      </c>
      <c r="E62" s="65"/>
      <c r="F62" s="11">
        <v>0</v>
      </c>
      <c r="G62" s="11"/>
      <c r="H62" s="11">
        <v>0</v>
      </c>
    </row>
    <row r="63" spans="1:10" s="81" customFormat="1" ht="14.1" customHeight="1">
      <c r="A63" s="64"/>
      <c r="B63" s="64" t="s">
        <v>279</v>
      </c>
      <c r="C63" s="64"/>
      <c r="D63" s="65">
        <v>226</v>
      </c>
      <c r="E63" s="65"/>
      <c r="F63" s="11">
        <v>0</v>
      </c>
      <c r="G63" s="11"/>
      <c r="H63" s="11">
        <v>0</v>
      </c>
    </row>
    <row r="64" spans="1:10" ht="14.1" customHeight="1">
      <c r="A64" s="57" t="s">
        <v>109</v>
      </c>
      <c r="B64" s="58" t="s">
        <v>281</v>
      </c>
      <c r="C64" s="58"/>
      <c r="D64" s="15">
        <v>227</v>
      </c>
      <c r="E64" s="15" t="s">
        <v>192</v>
      </c>
      <c r="F64" s="9">
        <f>SUM(F65:F66)</f>
        <v>41156786677</v>
      </c>
      <c r="G64" s="9"/>
      <c r="H64" s="9">
        <f>SUM(H65:H66)</f>
        <v>33092769919</v>
      </c>
    </row>
    <row r="65" spans="1:10" s="81" customFormat="1" ht="14.1" customHeight="1">
      <c r="A65" s="64"/>
      <c r="B65" s="64" t="s">
        <v>278</v>
      </c>
      <c r="C65" s="64"/>
      <c r="D65" s="65">
        <v>228</v>
      </c>
      <c r="E65" s="65"/>
      <c r="F65" s="11">
        <f>'Bang can doi ke toan'!E56</f>
        <v>45206131504</v>
      </c>
      <c r="G65" s="11"/>
      <c r="H65" s="11">
        <f>'Bang can doi ke toan'!F56</f>
        <v>36153869936</v>
      </c>
      <c r="I65" s="96">
        <v>2132000000</v>
      </c>
      <c r="J65" s="2">
        <f>F65-I65</f>
        <v>43074131504</v>
      </c>
    </row>
    <row r="66" spans="1:10" s="81" customFormat="1" ht="14.1" customHeight="1">
      <c r="A66" s="64"/>
      <c r="B66" s="64" t="s">
        <v>282</v>
      </c>
      <c r="C66" s="64"/>
      <c r="D66" s="65">
        <v>229</v>
      </c>
      <c r="E66" s="65"/>
      <c r="F66" s="11">
        <f>'Bang can doi ke toan'!E57</f>
        <v>-4049344827</v>
      </c>
      <c r="G66" s="11"/>
      <c r="H66" s="11">
        <f>'Bang can doi ke toan'!F57</f>
        <v>-3061100017</v>
      </c>
      <c r="I66" s="96">
        <v>-27019246</v>
      </c>
      <c r="J66" s="2">
        <f>F66-I66</f>
        <v>-4022325581</v>
      </c>
    </row>
    <row r="67" spans="1:10" ht="14.1" customHeight="1">
      <c r="A67" s="57" t="s">
        <v>110</v>
      </c>
      <c r="B67" s="58" t="s">
        <v>283</v>
      </c>
      <c r="C67" s="58"/>
      <c r="D67" s="15">
        <v>230</v>
      </c>
      <c r="E67" s="15" t="s">
        <v>193</v>
      </c>
      <c r="F67" s="9" t="e">
        <f>'Bang can doi ke toan'!#REF!</f>
        <v>#REF!</v>
      </c>
      <c r="G67" s="9"/>
      <c r="H67" s="9" t="e">
        <f>'Bang can doi ke toan'!#REF!</f>
        <v>#REF!</v>
      </c>
      <c r="I67" s="2">
        <v>4753338917</v>
      </c>
      <c r="J67" s="2" t="e">
        <f>F67-I67</f>
        <v>#REF!</v>
      </c>
    </row>
    <row r="68" spans="1:10" ht="14.1" customHeight="1">
      <c r="A68" s="58"/>
      <c r="B68" s="58"/>
      <c r="C68" s="58"/>
      <c r="D68" s="15"/>
      <c r="E68" s="15"/>
      <c r="F68" s="9"/>
      <c r="G68" s="9"/>
      <c r="H68" s="9"/>
    </row>
    <row r="69" spans="1:10" ht="14.1" customHeight="1">
      <c r="A69" s="56" t="s">
        <v>25</v>
      </c>
      <c r="B69" s="56" t="s">
        <v>284</v>
      </c>
      <c r="C69" s="56"/>
      <c r="D69" s="34">
        <v>240</v>
      </c>
      <c r="E69" s="34"/>
      <c r="F69" s="8">
        <f>SUM(F70:F71)</f>
        <v>0</v>
      </c>
      <c r="G69" s="8"/>
      <c r="H69" s="8">
        <f>SUM(H70:H71)</f>
        <v>0</v>
      </c>
    </row>
    <row r="70" spans="1:10" ht="14.1" customHeight="1">
      <c r="A70" s="58"/>
      <c r="B70" s="58" t="s">
        <v>278</v>
      </c>
      <c r="C70" s="58"/>
      <c r="D70" s="15">
        <v>241</v>
      </c>
      <c r="E70" s="15"/>
      <c r="F70" s="9">
        <v>0</v>
      </c>
      <c r="G70" s="9"/>
      <c r="H70" s="9">
        <v>0</v>
      </c>
    </row>
    <row r="71" spans="1:10" ht="14.1" customHeight="1">
      <c r="A71" s="58"/>
      <c r="B71" s="58" t="s">
        <v>282</v>
      </c>
      <c r="C71" s="58"/>
      <c r="D71" s="15">
        <v>242</v>
      </c>
      <c r="E71" s="15"/>
      <c r="F71" s="9">
        <v>0</v>
      </c>
      <c r="G71" s="9"/>
      <c r="H71" s="9">
        <v>0</v>
      </c>
    </row>
    <row r="72" spans="1:10" ht="14.1" customHeight="1">
      <c r="A72" s="58"/>
      <c r="B72" s="58"/>
      <c r="C72" s="58"/>
      <c r="D72" s="15"/>
      <c r="E72" s="15"/>
      <c r="F72" s="9"/>
      <c r="G72" s="9"/>
      <c r="H72" s="9"/>
    </row>
    <row r="73" spans="1:10" ht="14.1" customHeight="1">
      <c r="A73" s="56" t="s">
        <v>26</v>
      </c>
      <c r="B73" s="56" t="s">
        <v>285</v>
      </c>
      <c r="C73" s="56"/>
      <c r="D73" s="34">
        <v>250</v>
      </c>
      <c r="E73" s="34"/>
      <c r="F73" s="8">
        <f>SUM(F74:F77)</f>
        <v>42587327201</v>
      </c>
      <c r="G73" s="8"/>
      <c r="H73" s="8">
        <f>SUM(H74:H77)</f>
        <v>39205453451</v>
      </c>
    </row>
    <row r="74" spans="1:10" ht="14.1" customHeight="1">
      <c r="A74" s="57" t="s">
        <v>107</v>
      </c>
      <c r="B74" s="58" t="s">
        <v>286</v>
      </c>
      <c r="C74" s="58"/>
      <c r="D74" s="15">
        <v>251</v>
      </c>
      <c r="E74" s="15"/>
      <c r="F74" s="9">
        <f>'Bang can doi ke toan'!E65</f>
        <v>0</v>
      </c>
      <c r="G74" s="9"/>
      <c r="H74" s="9">
        <f>'Bang can doi ke toan'!F65</f>
        <v>0</v>
      </c>
    </row>
    <row r="75" spans="1:10" ht="14.1" customHeight="1">
      <c r="A75" s="57" t="s">
        <v>108</v>
      </c>
      <c r="B75" s="58" t="s">
        <v>288</v>
      </c>
      <c r="C75" s="58"/>
      <c r="D75" s="15">
        <v>252</v>
      </c>
      <c r="E75" s="15"/>
      <c r="F75" s="9">
        <f>'Bang can doi ke toan'!E66</f>
        <v>42587327201</v>
      </c>
      <c r="G75" s="9"/>
      <c r="H75" s="9">
        <f>'Bang can doi ke toan'!F66</f>
        <v>39205453451</v>
      </c>
    </row>
    <row r="76" spans="1:10" ht="14.1" customHeight="1">
      <c r="A76" s="57" t="s">
        <v>109</v>
      </c>
      <c r="B76" s="58" t="s">
        <v>261</v>
      </c>
      <c r="C76" s="58"/>
      <c r="D76" s="15">
        <v>258</v>
      </c>
      <c r="E76" s="15" t="s">
        <v>194</v>
      </c>
      <c r="F76" s="9">
        <f>'Bang can doi ke toan'!E68</f>
        <v>0</v>
      </c>
      <c r="G76" s="9"/>
      <c r="H76" s="9">
        <v>0</v>
      </c>
    </row>
    <row r="77" spans="1:10" ht="14.1" customHeight="1">
      <c r="A77" s="57" t="s">
        <v>110</v>
      </c>
      <c r="B77" s="58" t="s">
        <v>287</v>
      </c>
      <c r="C77" s="58"/>
      <c r="D77" s="15">
        <v>259</v>
      </c>
      <c r="E77" s="15"/>
      <c r="F77" s="9">
        <v>0</v>
      </c>
      <c r="G77" s="9"/>
      <c r="H77" s="9">
        <v>0</v>
      </c>
    </row>
    <row r="78" spans="1:10" ht="14.1" customHeight="1">
      <c r="A78" s="58"/>
      <c r="B78" s="58"/>
      <c r="C78" s="58"/>
      <c r="D78" s="15"/>
      <c r="E78" s="15"/>
      <c r="F78" s="9"/>
      <c r="G78" s="9"/>
      <c r="H78" s="9"/>
    </row>
    <row r="79" spans="1:10" ht="14.1" customHeight="1">
      <c r="A79" s="56" t="s">
        <v>29</v>
      </c>
      <c r="B79" s="56" t="s">
        <v>285</v>
      </c>
      <c r="C79" s="56"/>
      <c r="D79" s="34">
        <v>260</v>
      </c>
      <c r="E79" s="34"/>
      <c r="F79" s="8">
        <f>SUM(F80:F82)</f>
        <v>12924756339</v>
      </c>
      <c r="G79" s="8"/>
      <c r="H79" s="8">
        <f>SUM(H80:H82)</f>
        <v>8097255330</v>
      </c>
    </row>
    <row r="80" spans="1:10" ht="14.1" customHeight="1">
      <c r="A80" s="57" t="s">
        <v>107</v>
      </c>
      <c r="B80" s="58" t="s">
        <v>289</v>
      </c>
      <c r="C80" s="58"/>
      <c r="D80" s="15">
        <v>261</v>
      </c>
      <c r="E80" s="15" t="s">
        <v>195</v>
      </c>
      <c r="F80" s="9">
        <f>'Bang can doi ke toan'!E71</f>
        <v>12925115705</v>
      </c>
      <c r="G80" s="9"/>
      <c r="H80" s="9">
        <f>'Bang can doi ke toan'!F71</f>
        <v>8061140389</v>
      </c>
      <c r="I80" s="2">
        <v>115846575</v>
      </c>
      <c r="J80" s="2">
        <f>F80-I80</f>
        <v>12809269130</v>
      </c>
    </row>
    <row r="81" spans="1:10" ht="14.1" customHeight="1">
      <c r="A81" s="57" t="s">
        <v>108</v>
      </c>
      <c r="B81" s="58" t="s">
        <v>449</v>
      </c>
      <c r="C81" s="58"/>
      <c r="D81" s="15">
        <v>262</v>
      </c>
      <c r="E81" s="15"/>
      <c r="F81" s="9">
        <f>'Bang can doi ke toan'!E72</f>
        <v>-359366</v>
      </c>
      <c r="G81" s="9"/>
      <c r="H81" s="9">
        <f>'Bang can doi ke toan'!F72</f>
        <v>36114941</v>
      </c>
    </row>
    <row r="82" spans="1:10" ht="14.1" customHeight="1">
      <c r="A82" s="57" t="s">
        <v>109</v>
      </c>
      <c r="B82" s="58" t="s">
        <v>290</v>
      </c>
      <c r="C82" s="58"/>
      <c r="D82" s="15">
        <v>268</v>
      </c>
      <c r="E82" s="15"/>
      <c r="F82" s="9">
        <v>0</v>
      </c>
      <c r="G82" s="9"/>
      <c r="H82" s="9">
        <v>0</v>
      </c>
    </row>
    <row r="83" spans="1:10" ht="14.1" customHeight="1">
      <c r="A83" s="58"/>
      <c r="B83" s="58"/>
      <c r="C83" s="58"/>
      <c r="D83" s="15"/>
      <c r="E83" s="15"/>
      <c r="F83" s="9"/>
      <c r="G83" s="9"/>
      <c r="H83" s="9"/>
    </row>
    <row r="84" spans="1:10" ht="14.1" customHeight="1" thickBot="1">
      <c r="A84" s="66"/>
      <c r="B84" s="66" t="s">
        <v>291</v>
      </c>
      <c r="C84" s="66"/>
      <c r="D84" s="67">
        <v>270</v>
      </c>
      <c r="E84" s="67"/>
      <c r="F84" s="12" t="e">
        <f>F14+F48</f>
        <v>#REF!</v>
      </c>
      <c r="G84" s="13"/>
      <c r="H84" s="12" t="e">
        <f>H14+H48</f>
        <v>#REF!</v>
      </c>
    </row>
    <row r="85" spans="1:10" ht="14.1" customHeight="1" thickTop="1">
      <c r="D85" s="63"/>
      <c r="E85" s="63"/>
      <c r="F85" s="2" t="e">
        <f>F84-F136</f>
        <v>#REF!</v>
      </c>
      <c r="H85" s="2" t="e">
        <f>H84-H136</f>
        <v>#REF!</v>
      </c>
    </row>
    <row r="86" spans="1:10" ht="14.1" customHeight="1">
      <c r="D86" s="63"/>
      <c r="E86" s="63"/>
    </row>
    <row r="87" spans="1:10" s="48" customFormat="1" ht="14.1" customHeight="1">
      <c r="A87" s="58" t="str">
        <f>A4</f>
        <v xml:space="preserve"> </v>
      </c>
      <c r="B87" s="58"/>
      <c r="C87" s="58"/>
      <c r="D87" s="58"/>
      <c r="E87" s="58"/>
      <c r="F87" s="58"/>
      <c r="G87" s="58"/>
      <c r="H87" s="58"/>
    </row>
    <row r="88" spans="1:10" ht="14.1" customHeight="1" thickBot="1">
      <c r="A88" s="59" t="str">
        <f>A44</f>
        <v>Balance Sheet (continued)</v>
      </c>
      <c r="B88" s="60"/>
      <c r="C88" s="60"/>
      <c r="D88" s="61"/>
      <c r="E88" s="61"/>
      <c r="F88" s="62"/>
      <c r="G88" s="62"/>
      <c r="H88" s="62"/>
    </row>
    <row r="89" spans="1:10" ht="14.1" customHeight="1">
      <c r="D89" s="63"/>
      <c r="E89" s="63"/>
    </row>
    <row r="90" spans="1:10" ht="27.95" customHeight="1">
      <c r="A90" s="37" t="s">
        <v>292</v>
      </c>
      <c r="B90" s="38"/>
      <c r="C90" s="38"/>
      <c r="D90" s="35"/>
      <c r="E90" s="35" t="s">
        <v>246</v>
      </c>
      <c r="F90" s="90" t="str">
        <f>F12</f>
        <v>Closing balance</v>
      </c>
      <c r="G90" s="91"/>
      <c r="H90" s="90" t="s">
        <v>248</v>
      </c>
    </row>
    <row r="91" spans="1:10" ht="14.1" customHeight="1">
      <c r="A91" s="56"/>
      <c r="B91" s="56"/>
      <c r="C91" s="56"/>
      <c r="D91" s="34"/>
      <c r="E91" s="34"/>
      <c r="F91" s="8"/>
      <c r="G91" s="8"/>
      <c r="H91" s="8"/>
    </row>
    <row r="92" spans="1:10" ht="14.1" customHeight="1">
      <c r="A92" s="56" t="s">
        <v>125</v>
      </c>
      <c r="B92" s="56" t="s">
        <v>294</v>
      </c>
      <c r="C92" s="56"/>
      <c r="D92" s="34">
        <v>300</v>
      </c>
      <c r="E92" s="34"/>
      <c r="F92" s="8" t="e">
        <f>F94+F106</f>
        <v>#REF!</v>
      </c>
      <c r="G92" s="8"/>
      <c r="H92" s="8" t="e">
        <f>H94+H106</f>
        <v>#REF!</v>
      </c>
    </row>
    <row r="93" spans="1:10" ht="14.1" customHeight="1">
      <c r="A93" s="56"/>
      <c r="B93" s="56"/>
      <c r="C93" s="56"/>
      <c r="D93" s="34"/>
      <c r="E93" s="34"/>
      <c r="F93" s="8"/>
      <c r="G93" s="8"/>
      <c r="H93" s="8"/>
    </row>
    <row r="94" spans="1:10" ht="14.1" customHeight="1">
      <c r="A94" s="56" t="s">
        <v>22</v>
      </c>
      <c r="B94" s="56" t="s">
        <v>295</v>
      </c>
      <c r="C94" s="56"/>
      <c r="D94" s="34">
        <v>310</v>
      </c>
      <c r="E94" s="34"/>
      <c r="F94" s="8" t="e">
        <f>SUM(F95:F105)</f>
        <v>#REF!</v>
      </c>
      <c r="G94" s="8"/>
      <c r="H94" s="8" t="e">
        <f>SUM(H95:H105)</f>
        <v>#REF!</v>
      </c>
    </row>
    <row r="95" spans="1:10" ht="14.1" customHeight="1">
      <c r="A95" s="57" t="s">
        <v>107</v>
      </c>
      <c r="B95" s="58" t="s">
        <v>296</v>
      </c>
      <c r="C95" s="58"/>
      <c r="D95" s="15">
        <v>311</v>
      </c>
      <c r="E95" s="15" t="s">
        <v>196</v>
      </c>
      <c r="F95" s="9" t="e">
        <f>'Bang can doi ke toan'!#REF!</f>
        <v>#REF!</v>
      </c>
      <c r="G95" s="9"/>
      <c r="H95" s="9" t="e">
        <f>'Bang can doi ke toan'!#REF!</f>
        <v>#REF!</v>
      </c>
      <c r="I95" s="2">
        <v>23392998498</v>
      </c>
      <c r="J95" s="2" t="e">
        <f t="shared" ref="J95:J105" si="0">F95-I95</f>
        <v>#REF!</v>
      </c>
    </row>
    <row r="96" spans="1:10" ht="14.1" customHeight="1">
      <c r="A96" s="57" t="s">
        <v>108</v>
      </c>
      <c r="B96" s="58" t="s">
        <v>297</v>
      </c>
      <c r="C96" s="58"/>
      <c r="D96" s="15">
        <v>312</v>
      </c>
      <c r="E96" s="15" t="s">
        <v>197</v>
      </c>
      <c r="F96" s="9">
        <f>'Bang can doi ke toan'!E80</f>
        <v>200885707160</v>
      </c>
      <c r="G96" s="9"/>
      <c r="H96" s="9">
        <f>'Bang can doi ke toan'!F80</f>
        <v>160688554128</v>
      </c>
      <c r="I96" s="2">
        <v>13132982752</v>
      </c>
      <c r="J96" s="2">
        <f t="shared" si="0"/>
        <v>187752724408</v>
      </c>
    </row>
    <row r="97" spans="1:10" ht="14.1" customHeight="1">
      <c r="A97" s="57" t="s">
        <v>109</v>
      </c>
      <c r="B97" s="58" t="s">
        <v>258</v>
      </c>
      <c r="C97" s="58"/>
      <c r="D97" s="15">
        <v>313</v>
      </c>
      <c r="E97" s="15"/>
      <c r="F97" s="9">
        <f>'Bang can doi ke toan'!E81</f>
        <v>12300795564</v>
      </c>
      <c r="G97" s="9"/>
      <c r="H97" s="9">
        <f>'Bang can doi ke toan'!F81</f>
        <v>6541650794</v>
      </c>
      <c r="I97" s="2">
        <v>1171363476</v>
      </c>
      <c r="J97" s="2">
        <f t="shared" si="0"/>
        <v>11129432088</v>
      </c>
    </row>
    <row r="98" spans="1:10" ht="14.1" customHeight="1">
      <c r="A98" s="57" t="s">
        <v>110</v>
      </c>
      <c r="B98" s="58" t="s">
        <v>298</v>
      </c>
      <c r="C98" s="58"/>
      <c r="D98" s="15">
        <v>314</v>
      </c>
      <c r="E98" s="15" t="s">
        <v>198</v>
      </c>
      <c r="F98" s="9">
        <f>'Bang can doi ke toan'!E82</f>
        <v>5746819042</v>
      </c>
      <c r="G98" s="9"/>
      <c r="H98" s="9">
        <f>'Bang can doi ke toan'!F82</f>
        <v>330215456</v>
      </c>
      <c r="I98" s="2">
        <v>4361457</v>
      </c>
      <c r="J98" s="2">
        <f t="shared" si="0"/>
        <v>5742457585</v>
      </c>
    </row>
    <row r="99" spans="1:10" ht="14.1" customHeight="1">
      <c r="A99" s="57" t="s">
        <v>111</v>
      </c>
      <c r="B99" s="58" t="s">
        <v>299</v>
      </c>
      <c r="C99" s="58"/>
      <c r="D99" s="15">
        <v>315</v>
      </c>
      <c r="E99" s="15" t="s">
        <v>199</v>
      </c>
      <c r="F99" s="9">
        <f>'Bang can doi ke toan'!E83</f>
        <v>4560270983</v>
      </c>
      <c r="G99" s="9"/>
      <c r="H99" s="9">
        <f>'Bang can doi ke toan'!F83</f>
        <v>7125469132</v>
      </c>
      <c r="I99" s="2">
        <v>405820252</v>
      </c>
      <c r="J99" s="2">
        <f t="shared" si="0"/>
        <v>4154450731</v>
      </c>
    </row>
    <row r="100" spans="1:10" ht="14.1" customHeight="1">
      <c r="A100" s="57" t="s">
        <v>112</v>
      </c>
      <c r="B100" s="58" t="s">
        <v>300</v>
      </c>
      <c r="C100" s="58"/>
      <c r="D100" s="15">
        <v>316</v>
      </c>
      <c r="E100" s="15" t="s">
        <v>200</v>
      </c>
      <c r="F100" s="9">
        <f>'Bang can doi ke toan'!E84</f>
        <v>0</v>
      </c>
      <c r="G100" s="9"/>
      <c r="H100" s="9">
        <f>'Bang can doi ke toan'!F84</f>
        <v>0</v>
      </c>
      <c r="I100" s="2">
        <v>-7105000</v>
      </c>
      <c r="J100" s="2">
        <f t="shared" si="0"/>
        <v>7105000</v>
      </c>
    </row>
    <row r="101" spans="1:10" ht="14.1" customHeight="1">
      <c r="A101" s="57" t="s">
        <v>113</v>
      </c>
      <c r="B101" s="58" t="s">
        <v>301</v>
      </c>
      <c r="C101" s="58"/>
      <c r="D101" s="15">
        <v>317</v>
      </c>
      <c r="E101" s="15"/>
      <c r="F101" s="9">
        <v>0</v>
      </c>
      <c r="G101" s="9"/>
      <c r="H101" s="9">
        <v>0</v>
      </c>
      <c r="J101" s="2">
        <f t="shared" si="0"/>
        <v>0</v>
      </c>
    </row>
    <row r="102" spans="1:10" ht="14.1" customHeight="1">
      <c r="A102" s="57" t="s">
        <v>114</v>
      </c>
      <c r="B102" s="58" t="s">
        <v>302</v>
      </c>
      <c r="C102" s="58"/>
      <c r="D102" s="15">
        <v>318</v>
      </c>
      <c r="E102" s="15"/>
      <c r="F102" s="9">
        <v>0</v>
      </c>
      <c r="G102" s="9"/>
      <c r="H102" s="9">
        <v>0</v>
      </c>
      <c r="J102" s="2">
        <f t="shared" si="0"/>
        <v>0</v>
      </c>
    </row>
    <row r="103" spans="1:10" ht="14.1" customHeight="1">
      <c r="A103" s="57" t="s">
        <v>115</v>
      </c>
      <c r="B103" s="58" t="s">
        <v>303</v>
      </c>
      <c r="C103" s="58"/>
      <c r="D103" s="15">
        <v>319</v>
      </c>
      <c r="E103" s="15" t="s">
        <v>201</v>
      </c>
      <c r="F103" s="9">
        <f>'Bang can doi ke toan'!E88</f>
        <v>3856673854</v>
      </c>
      <c r="G103" s="9"/>
      <c r="H103" s="9">
        <f>'Bang can doi ke toan'!F88</f>
        <v>3104251244</v>
      </c>
      <c r="I103" s="2">
        <v>119224982</v>
      </c>
      <c r="J103" s="2">
        <f t="shared" si="0"/>
        <v>3737448872</v>
      </c>
    </row>
    <row r="104" spans="1:10" ht="14.1" hidden="1" customHeight="1">
      <c r="A104" s="58" t="s">
        <v>116</v>
      </c>
      <c r="B104" s="58" t="s">
        <v>153</v>
      </c>
      <c r="C104" s="58"/>
      <c r="D104" s="15" t="s">
        <v>154</v>
      </c>
      <c r="E104" s="15"/>
      <c r="F104" s="9">
        <v>0</v>
      </c>
      <c r="G104" s="9"/>
      <c r="H104" s="9">
        <v>0</v>
      </c>
      <c r="J104" s="2">
        <f t="shared" si="0"/>
        <v>0</v>
      </c>
    </row>
    <row r="105" spans="1:10" ht="14.1" customHeight="1">
      <c r="A105" s="58" t="s">
        <v>117</v>
      </c>
      <c r="B105" s="58" t="s">
        <v>317</v>
      </c>
      <c r="C105" s="58"/>
      <c r="D105" s="15" t="s">
        <v>386</v>
      </c>
      <c r="E105" s="15"/>
      <c r="F105" s="9">
        <f>'Bang can doi ke toan'!E91</f>
        <v>959083230</v>
      </c>
      <c r="G105" s="9"/>
      <c r="H105" s="9">
        <f>'Bang can doi ke toan'!F91</f>
        <v>861587802</v>
      </c>
      <c r="J105" s="2">
        <f t="shared" si="0"/>
        <v>959083230</v>
      </c>
    </row>
    <row r="106" spans="1:10" ht="14.1" customHeight="1">
      <c r="A106" s="56" t="s">
        <v>23</v>
      </c>
      <c r="B106" s="56" t="s">
        <v>304</v>
      </c>
      <c r="C106" s="56"/>
      <c r="D106" s="34" t="s">
        <v>155</v>
      </c>
      <c r="E106" s="34"/>
      <c r="F106" s="8" t="e">
        <f>SUM(F107:F113)</f>
        <v>#REF!</v>
      </c>
      <c r="G106" s="8"/>
      <c r="H106" s="8" t="e">
        <f>SUM(H107:H113)</f>
        <v>#REF!</v>
      </c>
      <c r="J106" s="2"/>
    </row>
    <row r="107" spans="1:10" ht="14.1" customHeight="1">
      <c r="A107" s="57" t="s">
        <v>107</v>
      </c>
      <c r="B107" s="58" t="s">
        <v>297</v>
      </c>
      <c r="C107" s="58"/>
      <c r="D107" s="15" t="s">
        <v>156</v>
      </c>
      <c r="E107" s="15"/>
      <c r="F107" s="9">
        <v>0</v>
      </c>
      <c r="G107" s="9"/>
      <c r="H107" s="9">
        <v>0</v>
      </c>
      <c r="J107" s="2">
        <f>F107-I107</f>
        <v>0</v>
      </c>
    </row>
    <row r="108" spans="1:10" ht="14.1" customHeight="1">
      <c r="A108" s="57" t="s">
        <v>108</v>
      </c>
      <c r="B108" s="58" t="s">
        <v>301</v>
      </c>
      <c r="C108" s="58"/>
      <c r="D108" s="15" t="s">
        <v>157</v>
      </c>
      <c r="E108" s="15"/>
      <c r="F108" s="9">
        <v>0</v>
      </c>
      <c r="G108" s="9"/>
      <c r="H108" s="9">
        <v>0</v>
      </c>
      <c r="J108" s="2">
        <f>F108-I108</f>
        <v>0</v>
      </c>
    </row>
    <row r="109" spans="1:10" ht="14.1" customHeight="1">
      <c r="A109" s="57" t="s">
        <v>109</v>
      </c>
      <c r="B109" s="58" t="s">
        <v>305</v>
      </c>
      <c r="C109" s="58"/>
      <c r="D109" s="15" t="s">
        <v>158</v>
      </c>
      <c r="E109" s="15" t="s">
        <v>202</v>
      </c>
      <c r="F109" s="9">
        <v>0</v>
      </c>
      <c r="G109" s="9"/>
      <c r="H109" s="9">
        <v>0</v>
      </c>
      <c r="J109" s="2">
        <f>F109-I109</f>
        <v>0</v>
      </c>
    </row>
    <row r="110" spans="1:10" ht="14.1" customHeight="1">
      <c r="A110" s="57" t="s">
        <v>110</v>
      </c>
      <c r="B110" s="58" t="s">
        <v>306</v>
      </c>
      <c r="C110" s="58"/>
      <c r="D110" s="15" t="s">
        <v>159</v>
      </c>
      <c r="E110" s="15"/>
      <c r="F110" s="9">
        <f>'Bang can doi ke toan'!E102</f>
        <v>171262661266</v>
      </c>
      <c r="G110" s="9"/>
      <c r="H110" s="9">
        <f>'Bang can doi ke toan'!F102</f>
        <v>127650991402</v>
      </c>
      <c r="I110" s="2">
        <v>6100000000</v>
      </c>
      <c r="J110" s="2">
        <f>F110-I110</f>
        <v>165162661266</v>
      </c>
    </row>
    <row r="111" spans="1:10" ht="14.1" hidden="1" customHeight="1">
      <c r="A111" s="57" t="s">
        <v>111</v>
      </c>
      <c r="B111" s="58" t="s">
        <v>74</v>
      </c>
      <c r="C111" s="58"/>
      <c r="D111" s="15" t="s">
        <v>160</v>
      </c>
      <c r="E111" s="15"/>
      <c r="F111" s="9">
        <v>0</v>
      </c>
      <c r="G111" s="9"/>
      <c r="H111" s="9">
        <v>0</v>
      </c>
    </row>
    <row r="112" spans="1:10" ht="14.1" customHeight="1">
      <c r="A112" s="58" t="s">
        <v>112</v>
      </c>
      <c r="B112" s="58" t="s">
        <v>447</v>
      </c>
      <c r="C112" s="58"/>
      <c r="D112" s="15" t="s">
        <v>161</v>
      </c>
      <c r="E112" s="15" t="s">
        <v>203</v>
      </c>
      <c r="F112" s="9" t="e">
        <f>'Bang can doi ke toan'!#REF!</f>
        <v>#REF!</v>
      </c>
      <c r="G112" s="9"/>
      <c r="H112" s="9" t="e">
        <f>'Bang can doi ke toan'!#REF!</f>
        <v>#REF!</v>
      </c>
    </row>
    <row r="113" spans="1:10" ht="14.1" hidden="1" customHeight="1">
      <c r="A113" s="58" t="s">
        <v>113</v>
      </c>
      <c r="B113" s="58" t="s">
        <v>162</v>
      </c>
      <c r="C113" s="58"/>
      <c r="D113" s="15" t="s">
        <v>163</v>
      </c>
      <c r="E113" s="15"/>
      <c r="F113" s="9">
        <v>0</v>
      </c>
      <c r="G113" s="9"/>
      <c r="H113" s="9">
        <v>0</v>
      </c>
    </row>
    <row r="114" spans="1:10" ht="14.1" customHeight="1">
      <c r="A114" s="58"/>
      <c r="B114" s="58"/>
      <c r="C114" s="58"/>
      <c r="D114" s="15"/>
      <c r="E114" s="15"/>
      <c r="F114" s="9"/>
      <c r="G114" s="9"/>
      <c r="H114" s="9"/>
    </row>
    <row r="115" spans="1:10" ht="14.1" customHeight="1">
      <c r="A115" s="57"/>
      <c r="B115" s="58"/>
      <c r="C115" s="58"/>
      <c r="D115" s="15"/>
      <c r="E115" s="15"/>
      <c r="F115" s="9"/>
      <c r="G115" s="9"/>
      <c r="H115" s="9"/>
    </row>
    <row r="116" spans="1:10" ht="14.1" customHeight="1">
      <c r="A116" s="56" t="s">
        <v>124</v>
      </c>
      <c r="B116" s="56" t="s">
        <v>307</v>
      </c>
      <c r="C116" s="56"/>
      <c r="D116" s="34">
        <v>400</v>
      </c>
      <c r="E116" s="34"/>
      <c r="F116" s="8" t="e">
        <f>F118+F131</f>
        <v>#REF!</v>
      </c>
      <c r="G116" s="8"/>
      <c r="H116" s="8" t="e">
        <f>H118+H131</f>
        <v>#REF!</v>
      </c>
    </row>
    <row r="117" spans="1:10" ht="14.1" customHeight="1">
      <c r="A117" s="56"/>
      <c r="B117" s="56"/>
      <c r="C117" s="56"/>
      <c r="D117" s="34"/>
      <c r="E117" s="34"/>
      <c r="F117" s="8"/>
      <c r="G117" s="8"/>
      <c r="H117" s="8"/>
    </row>
    <row r="118" spans="1:10" ht="14.1" customHeight="1">
      <c r="A118" s="56" t="s">
        <v>22</v>
      </c>
      <c r="B118" s="56" t="s">
        <v>309</v>
      </c>
      <c r="C118" s="56"/>
      <c r="D118" s="34">
        <v>410</v>
      </c>
      <c r="E118" s="34"/>
      <c r="F118" s="8" t="e">
        <f>SUM(F119:F129)</f>
        <v>#REF!</v>
      </c>
      <c r="G118" s="8"/>
      <c r="H118" s="8" t="e">
        <f>SUM(H119:H129)</f>
        <v>#REF!</v>
      </c>
    </row>
    <row r="119" spans="1:10" ht="14.1" customHeight="1">
      <c r="A119" s="57" t="s">
        <v>107</v>
      </c>
      <c r="B119" s="58" t="s">
        <v>308</v>
      </c>
      <c r="C119" s="58"/>
      <c r="D119" s="15">
        <v>411</v>
      </c>
      <c r="E119" s="15" t="s">
        <v>204</v>
      </c>
      <c r="F119" s="9">
        <f>'Bang can doi ke toan'!E110</f>
        <v>494999880000</v>
      </c>
      <c r="G119" s="9"/>
      <c r="H119" s="9">
        <f>'Bang can doi ke toan'!F110</f>
        <v>396000000000</v>
      </c>
      <c r="I119" s="2">
        <v>60000000000</v>
      </c>
      <c r="J119" s="2">
        <f>F119-I119</f>
        <v>434999880000</v>
      </c>
    </row>
    <row r="120" spans="1:10" ht="14.1" customHeight="1">
      <c r="A120" s="57" t="s">
        <v>108</v>
      </c>
      <c r="B120" s="58" t="s">
        <v>448</v>
      </c>
      <c r="C120" s="58"/>
      <c r="D120" s="15">
        <v>412</v>
      </c>
      <c r="E120" s="15"/>
      <c r="F120" s="9">
        <f>'Bang can doi ke toan'!E113</f>
        <v>147408567329</v>
      </c>
      <c r="G120" s="9"/>
      <c r="H120" s="9">
        <f>'Bang can doi ke toan'!F113</f>
        <v>147501567329</v>
      </c>
    </row>
    <row r="121" spans="1:10" ht="14.1" customHeight="1">
      <c r="A121" s="57" t="s">
        <v>109</v>
      </c>
      <c r="B121" s="58" t="s">
        <v>164</v>
      </c>
      <c r="C121" s="58"/>
      <c r="D121" s="15">
        <v>413</v>
      </c>
      <c r="E121" s="15"/>
      <c r="F121" s="9">
        <v>0</v>
      </c>
      <c r="G121" s="9"/>
      <c r="H121" s="9">
        <v>0</v>
      </c>
    </row>
    <row r="122" spans="1:10" ht="14.1" hidden="1" customHeight="1">
      <c r="A122" s="57" t="s">
        <v>110</v>
      </c>
      <c r="B122" s="58" t="s">
        <v>165</v>
      </c>
      <c r="C122" s="58"/>
      <c r="D122" s="15">
        <v>414</v>
      </c>
      <c r="E122" s="15"/>
      <c r="F122" s="9">
        <v>0</v>
      </c>
      <c r="G122" s="9"/>
      <c r="H122" s="9">
        <v>0</v>
      </c>
    </row>
    <row r="123" spans="1:10" ht="14.1" customHeight="1">
      <c r="A123" s="57" t="s">
        <v>111</v>
      </c>
      <c r="B123" s="58" t="s">
        <v>310</v>
      </c>
      <c r="C123" s="58"/>
      <c r="D123" s="15">
        <v>415</v>
      </c>
      <c r="E123" s="15"/>
      <c r="F123" s="9">
        <v>0</v>
      </c>
      <c r="G123" s="9"/>
      <c r="H123" s="9">
        <v>0</v>
      </c>
    </row>
    <row r="124" spans="1:10" ht="14.1" customHeight="1">
      <c r="A124" s="57" t="s">
        <v>112</v>
      </c>
      <c r="B124" s="58" t="s">
        <v>311</v>
      </c>
      <c r="C124" s="58"/>
      <c r="D124" s="15">
        <v>416</v>
      </c>
      <c r="E124" s="15"/>
      <c r="F124" s="9"/>
      <c r="G124" s="9"/>
      <c r="H124" s="9">
        <f>'Bang can doi ke toan'!F118</f>
        <v>0</v>
      </c>
    </row>
    <row r="125" spans="1:10" ht="14.1" customHeight="1">
      <c r="A125" s="57" t="s">
        <v>113</v>
      </c>
      <c r="B125" s="58" t="s">
        <v>312</v>
      </c>
      <c r="C125" s="58"/>
      <c r="D125" s="15">
        <v>417</v>
      </c>
      <c r="E125" s="15" t="s">
        <v>204</v>
      </c>
      <c r="F125" s="9">
        <f>'Bang can doi ke toan'!E119</f>
        <v>35950759648</v>
      </c>
      <c r="G125" s="9"/>
      <c r="H125" s="9">
        <f>'Bang can doi ke toan'!F119</f>
        <v>31389007730</v>
      </c>
    </row>
    <row r="126" spans="1:10" ht="14.1" customHeight="1">
      <c r="A126" s="57" t="s">
        <v>114</v>
      </c>
      <c r="B126" s="58" t="s">
        <v>313</v>
      </c>
      <c r="C126" s="58"/>
      <c r="D126" s="15">
        <v>418</v>
      </c>
      <c r="E126" s="15" t="s">
        <v>204</v>
      </c>
      <c r="F126" s="9" t="e">
        <f>'Bang can doi ke toan'!#REF!</f>
        <v>#REF!</v>
      </c>
      <c r="G126" s="9"/>
      <c r="H126" s="9" t="e">
        <f>'Bang can doi ke toan'!#REF!</f>
        <v>#REF!</v>
      </c>
    </row>
    <row r="127" spans="1:10" ht="14.1" customHeight="1">
      <c r="A127" s="57" t="s">
        <v>115</v>
      </c>
      <c r="B127" s="58" t="s">
        <v>314</v>
      </c>
      <c r="C127" s="58"/>
      <c r="D127" s="15">
        <v>419</v>
      </c>
      <c r="E127" s="15"/>
      <c r="F127" s="9">
        <f>'Bang can doi ke toan'!E121</f>
        <v>13177404323</v>
      </c>
      <c r="G127" s="9"/>
      <c r="H127" s="9">
        <f>'Bang can doi ke toan'!F121</f>
        <v>14053617323</v>
      </c>
    </row>
    <row r="128" spans="1:10" ht="14.1" customHeight="1">
      <c r="A128" s="58" t="s">
        <v>116</v>
      </c>
      <c r="B128" s="58" t="s">
        <v>315</v>
      </c>
      <c r="C128" s="58"/>
      <c r="D128" s="15" t="s">
        <v>167</v>
      </c>
      <c r="E128" s="15" t="s">
        <v>204</v>
      </c>
      <c r="F128" s="9">
        <f>'Bang can doi ke toan'!E122</f>
        <v>116439130668</v>
      </c>
      <c r="G128" s="9"/>
      <c r="H128" s="9">
        <f>'Bang can doi ke toan'!F122</f>
        <v>187992781673</v>
      </c>
      <c r="I128" s="2">
        <v>9772860927</v>
      </c>
      <c r="J128" s="2">
        <f>F128-I128</f>
        <v>106666269741</v>
      </c>
    </row>
    <row r="129" spans="1:10" ht="14.1" customHeight="1">
      <c r="A129" s="58" t="s">
        <v>117</v>
      </c>
      <c r="B129" s="58" t="s">
        <v>208</v>
      </c>
      <c r="C129" s="58"/>
      <c r="D129" s="15" t="s">
        <v>168</v>
      </c>
      <c r="E129" s="15"/>
      <c r="F129" s="9">
        <v>0</v>
      </c>
      <c r="G129" s="9"/>
      <c r="H129" s="9">
        <v>0</v>
      </c>
    </row>
    <row r="130" spans="1:10" ht="14.1" customHeight="1">
      <c r="A130" s="57"/>
      <c r="B130" s="58"/>
      <c r="C130" s="58"/>
      <c r="D130" s="15"/>
      <c r="E130" s="15"/>
      <c r="F130" s="9"/>
      <c r="G130" s="9"/>
      <c r="H130" s="9"/>
    </row>
    <row r="131" spans="1:10" ht="14.1" customHeight="1">
      <c r="A131" s="56" t="s">
        <v>23</v>
      </c>
      <c r="B131" s="56" t="s">
        <v>316</v>
      </c>
      <c r="C131" s="56"/>
      <c r="D131" s="34" t="s">
        <v>169</v>
      </c>
      <c r="E131" s="34"/>
      <c r="F131" s="8">
        <f>SUM(F132:F134)</f>
        <v>0</v>
      </c>
      <c r="G131" s="8"/>
      <c r="H131" s="8">
        <f>SUM(H132:H134)</f>
        <v>0</v>
      </c>
    </row>
    <row r="132" spans="1:10" ht="14.1" customHeight="1">
      <c r="A132" s="57" t="s">
        <v>107</v>
      </c>
      <c r="B132" s="58" t="s">
        <v>317</v>
      </c>
      <c r="C132" s="58"/>
      <c r="D132" s="15" t="s">
        <v>170</v>
      </c>
      <c r="E132" s="15" t="s">
        <v>205</v>
      </c>
      <c r="F132" s="9">
        <v>0</v>
      </c>
      <c r="G132" s="9"/>
      <c r="H132" s="9"/>
      <c r="I132" s="2">
        <v>-30079600</v>
      </c>
      <c r="J132" s="2">
        <f>F132-I132</f>
        <v>30079600</v>
      </c>
    </row>
    <row r="133" spans="1:10" ht="14.1" customHeight="1">
      <c r="A133" s="57" t="s">
        <v>108</v>
      </c>
      <c r="B133" s="58" t="s">
        <v>318</v>
      </c>
      <c r="C133" s="58"/>
      <c r="D133" s="15" t="s">
        <v>171</v>
      </c>
      <c r="E133" s="15"/>
      <c r="F133" s="9">
        <v>0</v>
      </c>
      <c r="G133" s="9"/>
      <c r="H133" s="9">
        <v>0</v>
      </c>
    </row>
    <row r="134" spans="1:10" ht="14.1" customHeight="1">
      <c r="A134" s="57" t="s">
        <v>109</v>
      </c>
      <c r="B134" s="58" t="s">
        <v>319</v>
      </c>
      <c r="C134" s="58"/>
      <c r="D134" s="15" t="s">
        <v>172</v>
      </c>
      <c r="E134" s="15"/>
      <c r="F134" s="9">
        <v>0</v>
      </c>
      <c r="G134" s="9"/>
      <c r="H134" s="9">
        <v>0</v>
      </c>
    </row>
    <row r="135" spans="1:10" ht="14.1" customHeight="1">
      <c r="A135" s="56" t="s">
        <v>408</v>
      </c>
      <c r="B135" s="56"/>
      <c r="C135" s="56"/>
      <c r="D135" s="34"/>
      <c r="E135" s="34"/>
      <c r="F135" s="8" t="e">
        <f>'Bang can doi ke toan'!#REF!</f>
        <v>#REF!</v>
      </c>
      <c r="G135" s="8"/>
      <c r="H135" s="8" t="e">
        <f>'Bang can doi ke toan'!#REF!</f>
        <v>#REF!</v>
      </c>
    </row>
    <row r="136" spans="1:10" ht="14.1" customHeight="1" thickBot="1">
      <c r="A136" s="66"/>
      <c r="B136" s="66" t="s">
        <v>320</v>
      </c>
      <c r="C136" s="66"/>
      <c r="D136" s="67" t="s">
        <v>173</v>
      </c>
      <c r="E136" s="67"/>
      <c r="F136" s="12" t="e">
        <f>F92+F116+F135</f>
        <v>#REF!</v>
      </c>
      <c r="G136" s="13"/>
      <c r="H136" s="12" t="e">
        <f>H92+H116+H135</f>
        <v>#REF!</v>
      </c>
    </row>
    <row r="137" spans="1:10" ht="14.1" customHeight="1" thickTop="1">
      <c r="D137" s="63"/>
      <c r="E137" s="63"/>
      <c r="F137" s="2" t="e">
        <f>F136-F84</f>
        <v>#REF!</v>
      </c>
      <c r="H137" s="2" t="e">
        <f>H136-H84</f>
        <v>#REF!</v>
      </c>
    </row>
    <row r="138" spans="1:10" ht="14.1" customHeight="1">
      <c r="D138" s="63"/>
      <c r="E138" s="63"/>
    </row>
    <row r="139" spans="1:10" s="48" customFormat="1" ht="14.1" customHeight="1">
      <c r="A139" s="58" t="str">
        <f>A4</f>
        <v xml:space="preserve"> </v>
      </c>
      <c r="B139" s="58"/>
      <c r="C139" s="58"/>
      <c r="D139" s="58"/>
      <c r="E139" s="58"/>
      <c r="F139" s="58"/>
      <c r="G139" s="58"/>
      <c r="H139" s="58"/>
    </row>
    <row r="140" spans="1:10" ht="14.1" customHeight="1" thickBot="1">
      <c r="A140" s="59" t="str">
        <f>A88</f>
        <v>Balance Sheet (continued)</v>
      </c>
      <c r="B140" s="60"/>
      <c r="C140" s="60"/>
      <c r="D140" s="61"/>
      <c r="E140" s="61"/>
      <c r="F140" s="62"/>
      <c r="G140" s="62"/>
      <c r="H140" s="62"/>
    </row>
    <row r="141" spans="1:10" ht="14.1" customHeight="1">
      <c r="D141" s="63"/>
      <c r="E141" s="63"/>
    </row>
    <row r="142" spans="1:10" s="70" customFormat="1" ht="18" customHeight="1">
      <c r="A142" s="68" t="s">
        <v>321</v>
      </c>
      <c r="B142" s="68"/>
      <c r="C142" s="68"/>
      <c r="D142" s="68"/>
      <c r="E142" s="68"/>
      <c r="F142" s="69"/>
      <c r="G142" s="69"/>
      <c r="H142" s="69"/>
    </row>
    <row r="143" spans="1:10" ht="14.1" customHeight="1">
      <c r="D143" s="63"/>
      <c r="E143" s="63"/>
    </row>
    <row r="144" spans="1:10" ht="27.95" customHeight="1">
      <c r="A144" s="37" t="str">
        <f>A12</f>
        <v>ITEMS</v>
      </c>
      <c r="B144" s="38"/>
      <c r="C144" s="38"/>
      <c r="D144" s="35" t="str">
        <f>D12</f>
        <v>Code</v>
      </c>
      <c r="E144" s="35" t="str">
        <f>E12</f>
        <v>Explanation</v>
      </c>
      <c r="F144" s="90" t="str">
        <f>F12</f>
        <v>Closing balance</v>
      </c>
      <c r="G144" s="91"/>
      <c r="H144" s="90" t="str">
        <f>H12</f>
        <v>Opening balance</v>
      </c>
    </row>
    <row r="145" spans="1:8" ht="14.1" customHeight="1">
      <c r="A145" s="56"/>
      <c r="B145" s="56"/>
      <c r="C145" s="56"/>
      <c r="D145" s="34"/>
      <c r="E145" s="15"/>
      <c r="F145" s="9"/>
      <c r="G145" s="9"/>
      <c r="H145" s="9"/>
    </row>
    <row r="146" spans="1:8" ht="14.1" customHeight="1">
      <c r="A146" s="57" t="s">
        <v>107</v>
      </c>
      <c r="B146" s="58" t="s">
        <v>322</v>
      </c>
      <c r="C146" s="58"/>
      <c r="D146" s="15"/>
      <c r="E146" s="15"/>
      <c r="F146" s="9">
        <v>0</v>
      </c>
      <c r="G146" s="9"/>
      <c r="H146" s="9">
        <v>0</v>
      </c>
    </row>
    <row r="147" spans="1:8" ht="14.1" customHeight="1">
      <c r="A147" s="57" t="s">
        <v>108</v>
      </c>
      <c r="B147" s="58" t="s">
        <v>323</v>
      </c>
      <c r="C147" s="58"/>
      <c r="D147" s="15"/>
      <c r="E147" s="15"/>
      <c r="F147" s="9">
        <v>0</v>
      </c>
      <c r="G147" s="9"/>
      <c r="H147" s="9">
        <v>0</v>
      </c>
    </row>
    <row r="148" spans="1:8" ht="14.1" customHeight="1">
      <c r="A148" s="57" t="s">
        <v>109</v>
      </c>
      <c r="B148" s="58" t="s">
        <v>324</v>
      </c>
      <c r="C148" s="58"/>
      <c r="D148" s="15"/>
      <c r="E148" s="15"/>
      <c r="F148" s="9">
        <v>0</v>
      </c>
      <c r="G148" s="9"/>
      <c r="H148" s="9">
        <v>0</v>
      </c>
    </row>
    <row r="149" spans="1:8" ht="14.1" customHeight="1">
      <c r="A149" s="57" t="s">
        <v>110</v>
      </c>
      <c r="B149" s="58" t="s">
        <v>325</v>
      </c>
      <c r="C149" s="58"/>
      <c r="D149" s="15"/>
      <c r="E149" s="15"/>
      <c r="F149" s="9">
        <v>0</v>
      </c>
      <c r="G149" s="9"/>
      <c r="H149" s="9">
        <v>0</v>
      </c>
    </row>
    <row r="150" spans="1:8" ht="14.1" customHeight="1">
      <c r="A150" s="57" t="s">
        <v>111</v>
      </c>
      <c r="B150" s="58" t="s">
        <v>326</v>
      </c>
      <c r="C150" s="58"/>
      <c r="D150" s="15"/>
      <c r="E150" s="15"/>
      <c r="F150" s="87"/>
      <c r="G150" s="9"/>
      <c r="H150" s="87"/>
    </row>
    <row r="151" spans="1:8" ht="14.1" customHeight="1">
      <c r="A151" s="57" t="s">
        <v>112</v>
      </c>
      <c r="B151" s="58" t="s">
        <v>174</v>
      </c>
      <c r="C151" s="58"/>
      <c r="D151" s="15"/>
      <c r="E151" s="15"/>
      <c r="F151" s="9">
        <v>0</v>
      </c>
      <c r="G151" s="9"/>
      <c r="H151" s="9">
        <v>0</v>
      </c>
    </row>
    <row r="152" spans="1:8" ht="14.1" customHeight="1">
      <c r="A152" s="58"/>
      <c r="B152" s="58"/>
      <c r="C152" s="58"/>
      <c r="D152" s="58"/>
      <c r="E152" s="58"/>
      <c r="F152" s="9"/>
      <c r="G152" s="9"/>
      <c r="H152" s="9"/>
    </row>
    <row r="153" spans="1:8" ht="14.1" customHeight="1">
      <c r="A153" s="58"/>
      <c r="B153" s="58"/>
      <c r="C153" s="58"/>
      <c r="D153" s="58"/>
      <c r="E153" s="58"/>
      <c r="F153" s="3" t="s">
        <v>435</v>
      </c>
      <c r="G153" s="9"/>
      <c r="H153" s="9"/>
    </row>
    <row r="154" spans="1:8" s="48" customFormat="1" ht="14.1" customHeight="1"/>
    <row r="155" spans="1:8" s="48" customFormat="1" ht="14.1" customHeight="1">
      <c r="A155" s="50" t="str">
        <f>'Profit &amp; lost '!A63</f>
        <v>Prepared by</v>
      </c>
      <c r="B155" s="104"/>
      <c r="C155" s="50" t="str">
        <f>'Profit &amp; lost '!C63</f>
        <v>Chief accountant</v>
      </c>
      <c r="D155" s="98"/>
      <c r="E155" s="104"/>
      <c r="F155" s="50" t="str">
        <f>'Profit &amp; lost '!F63</f>
        <v>Director</v>
      </c>
      <c r="H155" s="50"/>
    </row>
    <row r="156" spans="1:8" s="48" customFormat="1" ht="14.1" customHeight="1"/>
    <row r="157" spans="1:8" s="48" customFormat="1" ht="14.1" customHeight="1"/>
    <row r="158" spans="1:8" s="48" customFormat="1" ht="14.1" customHeight="1"/>
    <row r="159" spans="1:8" s="48" customFormat="1" ht="14.1" customHeight="1"/>
    <row r="160" spans="1:8" s="48" customFormat="1" ht="14.1" customHeight="1"/>
    <row r="161" spans="1:8" s="48" customFormat="1" ht="14.1" customHeight="1">
      <c r="A161" s="48" t="s">
        <v>210</v>
      </c>
      <c r="C161" s="48" t="s">
        <v>213</v>
      </c>
      <c r="F161" s="48" t="s">
        <v>127</v>
      </c>
    </row>
    <row r="162" spans="1:8" s="48" customFormat="1" ht="14.1" customHeight="1">
      <c r="A162" s="50" t="s">
        <v>439</v>
      </c>
      <c r="B162" s="50"/>
      <c r="C162" s="50" t="s">
        <v>388</v>
      </c>
      <c r="E162" s="50"/>
      <c r="F162" s="50" t="s">
        <v>434</v>
      </c>
      <c r="H162" s="50"/>
    </row>
    <row r="163" spans="1:8" ht="14.1" customHeight="1">
      <c r="F163" s="14"/>
    </row>
  </sheetData>
  <mergeCells count="1">
    <mergeCell ref="A8:H8"/>
  </mergeCells>
  <phoneticPr fontId="0" type="noConversion"/>
  <pageMargins left="0.62" right="0.35" top="0.39370078740157499" bottom="0.511811023622047" header="0.17" footer="0.35433070866141703"/>
  <pageSetup paperSize="9" firstPageNumber="7" orientation="portrait" useFirstPageNumber="1" r:id="rId1"/>
  <headerFooter alignWithMargins="0"/>
  <rowBreaks count="3" manualBreakCount="3">
    <brk id="42" max="16383" man="1"/>
    <brk id="86" max="16383" man="1"/>
    <brk id="13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L72"/>
  <sheetViews>
    <sheetView topLeftCell="A25" workbookViewId="0">
      <selection activeCell="G66" sqref="G66"/>
    </sheetView>
  </sheetViews>
  <sheetFormatPr defaultRowHeight="14.1" customHeight="1"/>
  <cols>
    <col min="1" max="1" width="3.7109375" style="17" customWidth="1"/>
    <col min="2" max="2" width="27.5703125" style="17" customWidth="1"/>
    <col min="3" max="3" width="14" style="17" customWidth="1"/>
    <col min="4" max="4" width="5.140625" style="17" customWidth="1"/>
    <col min="5" max="5" width="8.5703125" style="17" customWidth="1"/>
    <col min="6" max="6" width="16.7109375" style="16" customWidth="1"/>
    <col min="7" max="7" width="2.7109375" style="16" customWidth="1"/>
    <col min="8" max="8" width="16.42578125" style="16" customWidth="1"/>
    <col min="9" max="9" width="14.5703125" style="82" customWidth="1"/>
    <col min="10" max="10" width="12.85546875" style="17" bestFit="1" customWidth="1"/>
    <col min="11" max="11" width="11.5703125" style="17" customWidth="1"/>
    <col min="12" max="12" width="12" style="17" customWidth="1"/>
    <col min="13" max="16384" width="9.140625" style="17"/>
  </cols>
  <sheetData>
    <row r="1" spans="1:9" s="72" customFormat="1" ht="15.95" customHeight="1">
      <c r="A1" s="72" t="str">
        <f>'Bang can doi ke toan'!A1</f>
        <v>CÔNG TY CỔ PHẦN NHỰA VÀ MTX AN PHÁT</v>
      </c>
      <c r="I1" s="88"/>
    </row>
    <row r="2" spans="1:9" s="3" customFormat="1" ht="14.1" customHeight="1">
      <c r="A2" s="3" t="str">
        <f>'Bang can doi ke toan'!A2</f>
        <v>Lô CN 11+CN 12 Cụm CN An Đồng, TT. Nam Sách, H. Nam Sách, T. Hải Dương</v>
      </c>
      <c r="I2" s="82"/>
    </row>
    <row r="3" spans="1:9" s="3" customFormat="1" ht="14.1" customHeight="1">
      <c r="A3" s="3" t="str">
        <f>'Bang can doi ke toan'!A3</f>
        <v>Điện thoại: 0320.3755997                        Fax: 0320.3755113</v>
      </c>
      <c r="I3" s="82"/>
    </row>
    <row r="4" spans="1:9" s="3" customFormat="1" ht="14.1" customHeight="1" thickBot="1">
      <c r="A4" s="4" t="str">
        <f>'Bang can doi ke toan'!A4</f>
        <v xml:space="preserve"> </v>
      </c>
      <c r="B4" s="4"/>
      <c r="C4" s="4"/>
      <c r="D4" s="4"/>
      <c r="E4" s="4"/>
      <c r="F4" s="4"/>
      <c r="G4" s="4"/>
      <c r="H4" s="4"/>
      <c r="I4" s="82"/>
    </row>
    <row r="5" spans="1:9" s="3" customFormat="1" ht="14.1" customHeight="1">
      <c r="A5" s="5"/>
      <c r="I5" s="82"/>
    </row>
    <row r="6" spans="1:9" s="43" customFormat="1" ht="20.100000000000001" customHeight="1">
      <c r="A6" s="40" t="s">
        <v>219</v>
      </c>
      <c r="B6" s="42"/>
      <c r="C6" s="42"/>
      <c r="D6" s="42"/>
      <c r="E6" s="42"/>
      <c r="F6" s="42"/>
      <c r="G6" s="42"/>
      <c r="H6" s="42"/>
      <c r="I6" s="86"/>
    </row>
    <row r="7" spans="1:9" s="72" customFormat="1" ht="15.95" customHeight="1">
      <c r="A7" s="71" t="s">
        <v>340</v>
      </c>
      <c r="B7" s="71"/>
      <c r="C7" s="71"/>
      <c r="D7" s="71"/>
      <c r="E7" s="71"/>
      <c r="F7" s="71"/>
      <c r="G7" s="71"/>
      <c r="H7" s="71"/>
      <c r="I7" s="88"/>
    </row>
    <row r="8" spans="1:9" s="72" customFormat="1" ht="15.95" customHeight="1">
      <c r="A8" s="259" t="s">
        <v>352</v>
      </c>
      <c r="B8" s="259"/>
      <c r="C8" s="259"/>
      <c r="D8" s="259"/>
      <c r="E8" s="259"/>
      <c r="F8" s="259"/>
      <c r="G8" s="259"/>
      <c r="H8" s="259"/>
      <c r="I8" s="88"/>
    </row>
    <row r="9" spans="1:9" s="5" customFormat="1" ht="14.1" customHeight="1">
      <c r="I9" s="80"/>
    </row>
    <row r="10" spans="1:9" s="3" customFormat="1" ht="14.1" customHeight="1">
      <c r="H10" s="39" t="s">
        <v>207</v>
      </c>
      <c r="I10" s="82"/>
    </row>
    <row r="11" spans="1:9" s="3" customFormat="1" ht="14.1" customHeight="1">
      <c r="H11" s="39"/>
      <c r="I11" s="82"/>
    </row>
    <row r="12" spans="1:9" s="3" customFormat="1" ht="14.1" customHeight="1">
      <c r="D12" s="256" t="s">
        <v>105</v>
      </c>
      <c r="E12" s="256" t="s">
        <v>106</v>
      </c>
      <c r="F12" s="278" t="s">
        <v>221</v>
      </c>
      <c r="G12" s="85"/>
      <c r="H12" s="278" t="s">
        <v>341</v>
      </c>
      <c r="I12" s="82"/>
    </row>
    <row r="13" spans="1:9" s="3" customFormat="1" ht="12.75">
      <c r="A13" s="44" t="s">
        <v>45</v>
      </c>
      <c r="B13" s="44"/>
      <c r="C13" s="44"/>
      <c r="D13" s="257"/>
      <c r="E13" s="258"/>
      <c r="F13" s="279"/>
      <c r="G13" s="91"/>
      <c r="H13" s="279"/>
      <c r="I13" s="82"/>
    </row>
    <row r="14" spans="1:9" ht="14.1" customHeight="1">
      <c r="A14" s="24"/>
      <c r="B14" s="24"/>
      <c r="C14" s="24"/>
      <c r="D14" s="47"/>
      <c r="E14" s="47"/>
      <c r="F14" s="22"/>
      <c r="G14" s="22"/>
      <c r="H14" s="22"/>
    </row>
    <row r="15" spans="1:9" s="19" customFormat="1" ht="14.1" customHeight="1">
      <c r="A15" s="24" t="s">
        <v>22</v>
      </c>
      <c r="B15" s="24" t="s">
        <v>103</v>
      </c>
      <c r="C15" s="24"/>
      <c r="D15" s="46"/>
      <c r="E15" s="46"/>
      <c r="F15" s="21"/>
      <c r="G15" s="21"/>
      <c r="H15" s="21"/>
      <c r="I15" s="80"/>
    </row>
    <row r="16" spans="1:9" s="27" customFormat="1" ht="14.1" customHeight="1">
      <c r="A16" s="123" t="s">
        <v>107</v>
      </c>
      <c r="B16" s="122" t="s">
        <v>0</v>
      </c>
      <c r="C16" s="122"/>
      <c r="D16" s="73" t="s">
        <v>85</v>
      </c>
      <c r="E16" s="74"/>
      <c r="F16" s="125">
        <v>422723173597</v>
      </c>
      <c r="G16" s="26"/>
      <c r="H16" s="26"/>
      <c r="I16" s="89"/>
    </row>
    <row r="17" spans="1:12" s="27" customFormat="1" ht="14.1" customHeight="1">
      <c r="A17" s="123" t="s">
        <v>108</v>
      </c>
      <c r="B17" s="122" t="s">
        <v>1</v>
      </c>
      <c r="C17" s="122"/>
      <c r="D17" s="75" t="s">
        <v>87</v>
      </c>
      <c r="E17" s="74"/>
      <c r="F17" s="126">
        <f>-486069814952+72088550921</f>
        <v>-413981264031</v>
      </c>
      <c r="G17" s="26"/>
      <c r="H17" s="125"/>
      <c r="I17" s="89"/>
    </row>
    <row r="18" spans="1:12" ht="14.1" customHeight="1">
      <c r="A18" s="47">
        <v>3</v>
      </c>
      <c r="B18" s="23" t="s">
        <v>2</v>
      </c>
      <c r="C18" s="23"/>
      <c r="D18" s="75" t="s">
        <v>86</v>
      </c>
      <c r="E18" s="15" t="s">
        <v>215</v>
      </c>
      <c r="F18" s="22">
        <v>-13349233188</v>
      </c>
      <c r="G18" s="22"/>
      <c r="H18" s="92"/>
    </row>
    <row r="19" spans="1:12" ht="14.1" customHeight="1">
      <c r="A19" s="47">
        <v>4</v>
      </c>
      <c r="B19" s="23" t="s">
        <v>3</v>
      </c>
      <c r="C19" s="23"/>
      <c r="D19" s="75" t="s">
        <v>88</v>
      </c>
      <c r="E19" s="47"/>
      <c r="F19" s="22">
        <f>-13157078536</f>
        <v>-13157078536</v>
      </c>
      <c r="G19" s="22"/>
      <c r="H19" s="22"/>
      <c r="I19" s="97"/>
    </row>
    <row r="20" spans="1:12" ht="14.1" customHeight="1">
      <c r="A20" s="47">
        <v>5</v>
      </c>
      <c r="B20" s="23" t="s">
        <v>4</v>
      </c>
      <c r="C20" s="23"/>
      <c r="D20" s="75" t="s">
        <v>89</v>
      </c>
      <c r="E20" s="47"/>
      <c r="F20" s="22"/>
      <c r="G20" s="22"/>
      <c r="H20" s="22"/>
    </row>
    <row r="21" spans="1:12" ht="14.1" customHeight="1">
      <c r="A21" s="47">
        <v>6</v>
      </c>
      <c r="B21" s="23" t="s">
        <v>5</v>
      </c>
      <c r="C21" s="23"/>
      <c r="D21" s="75" t="s">
        <v>90</v>
      </c>
      <c r="E21" s="47" t="s">
        <v>216</v>
      </c>
      <c r="F21" s="22">
        <f>29658316831</f>
        <v>29658316831</v>
      </c>
      <c r="G21" s="22"/>
    </row>
    <row r="22" spans="1:12" ht="14.1" customHeight="1">
      <c r="A22" s="47">
        <v>7</v>
      </c>
      <c r="B22" s="23" t="s">
        <v>91</v>
      </c>
      <c r="C22" s="23"/>
      <c r="D22" s="124" t="s">
        <v>6</v>
      </c>
      <c r="E22" s="47" t="s">
        <v>128</v>
      </c>
      <c r="F22" s="16">
        <v>-46798091580</v>
      </c>
      <c r="G22" s="22"/>
      <c r="H22" s="22"/>
      <c r="I22" s="97"/>
    </row>
    <row r="23" spans="1:12" ht="14.1" customHeight="1">
      <c r="A23" s="23"/>
      <c r="B23" s="23"/>
      <c r="C23" s="23"/>
      <c r="D23" s="47"/>
      <c r="E23" s="47"/>
      <c r="F23" s="28"/>
      <c r="G23" s="22"/>
      <c r="H23" s="28"/>
      <c r="I23" s="22"/>
      <c r="J23" s="22"/>
      <c r="K23" s="22"/>
      <c r="L23" s="22"/>
    </row>
    <row r="24" spans="1:12" s="27" customFormat="1" ht="14.1" customHeight="1">
      <c r="A24" s="25"/>
      <c r="B24" s="25" t="s">
        <v>92</v>
      </c>
      <c r="C24" s="25"/>
      <c r="D24" s="74">
        <v>20</v>
      </c>
      <c r="E24" s="74"/>
      <c r="F24" s="29">
        <f>SUM(F16:F23)</f>
        <v>-34904176907</v>
      </c>
      <c r="G24" s="29"/>
      <c r="H24" s="29">
        <f>SUM(H16:H23)</f>
        <v>0</v>
      </c>
      <c r="I24" s="22"/>
      <c r="J24" s="22"/>
    </row>
    <row r="25" spans="1:12" s="27" customFormat="1" ht="14.1" customHeight="1">
      <c r="A25" s="25"/>
      <c r="B25" s="25"/>
      <c r="C25" s="25"/>
      <c r="D25" s="74"/>
      <c r="E25" s="74"/>
      <c r="F25" s="26"/>
      <c r="G25" s="26"/>
      <c r="H25" s="26"/>
      <c r="I25" s="89"/>
    </row>
    <row r="26" spans="1:12" s="27" customFormat="1" ht="14.1" customHeight="1">
      <c r="A26" s="25"/>
      <c r="B26" s="25"/>
      <c r="C26" s="25"/>
      <c r="D26" s="74"/>
      <c r="E26" s="74"/>
      <c r="F26" s="26"/>
      <c r="G26" s="26"/>
      <c r="H26" s="26"/>
      <c r="I26" s="89"/>
    </row>
    <row r="27" spans="1:12" s="19" customFormat="1" ht="14.1" customHeight="1">
      <c r="A27" s="24" t="s">
        <v>23</v>
      </c>
      <c r="B27" s="24" t="s">
        <v>93</v>
      </c>
      <c r="C27" s="24"/>
      <c r="D27" s="46"/>
      <c r="E27" s="46"/>
      <c r="F27" s="21"/>
      <c r="G27" s="21"/>
      <c r="H27" s="21"/>
      <c r="I27" s="80"/>
    </row>
    <row r="28" spans="1:12" ht="14.1" customHeight="1">
      <c r="A28" s="23" t="s">
        <v>107</v>
      </c>
      <c r="B28" s="23" t="s">
        <v>131</v>
      </c>
      <c r="C28" s="23"/>
      <c r="D28" s="47"/>
      <c r="E28" s="47"/>
      <c r="F28" s="22">
        <v>-78809463551</v>
      </c>
      <c r="G28" s="22"/>
      <c r="H28" s="22"/>
    </row>
    <row r="29" spans="1:12" ht="14.1" customHeight="1">
      <c r="A29" s="23"/>
      <c r="B29" s="23" t="s">
        <v>130</v>
      </c>
      <c r="C29" s="23"/>
      <c r="D29" s="47">
        <v>21</v>
      </c>
      <c r="E29" s="15" t="s">
        <v>217</v>
      </c>
      <c r="G29" s="22"/>
      <c r="H29" s="22"/>
      <c r="I29" s="22"/>
    </row>
    <row r="30" spans="1:12" ht="14.1" customHeight="1">
      <c r="A30" s="23" t="s">
        <v>108</v>
      </c>
      <c r="B30" s="23" t="s">
        <v>139</v>
      </c>
      <c r="C30" s="23"/>
      <c r="D30" s="47"/>
      <c r="E30" s="47"/>
      <c r="F30" s="22">
        <f>5394000</f>
        <v>5394000</v>
      </c>
      <c r="G30" s="22"/>
      <c r="H30" s="22"/>
    </row>
    <row r="31" spans="1:12" ht="14.1" customHeight="1">
      <c r="A31" s="23"/>
      <c r="B31" s="23" t="s">
        <v>130</v>
      </c>
      <c r="C31" s="23"/>
      <c r="D31" s="47">
        <v>22</v>
      </c>
      <c r="E31" s="47" t="s">
        <v>129</v>
      </c>
      <c r="F31" s="22"/>
      <c r="G31" s="22"/>
      <c r="H31" s="22"/>
    </row>
    <row r="32" spans="1:12" ht="14.1" customHeight="1">
      <c r="A32" s="23" t="s">
        <v>109</v>
      </c>
      <c r="B32" s="23" t="s">
        <v>133</v>
      </c>
      <c r="C32" s="23"/>
      <c r="D32" s="47"/>
      <c r="E32" s="47"/>
      <c r="F32" s="22">
        <f>-36736260500</f>
        <v>-36736260500</v>
      </c>
      <c r="G32" s="22"/>
      <c r="H32" s="22"/>
    </row>
    <row r="33" spans="1:9" ht="14.1" customHeight="1">
      <c r="A33" s="23"/>
      <c r="B33" s="23" t="s">
        <v>132</v>
      </c>
      <c r="C33" s="23"/>
      <c r="D33" s="47">
        <v>23</v>
      </c>
      <c r="E33" s="47"/>
      <c r="F33" s="22"/>
      <c r="G33" s="22"/>
      <c r="H33" s="22">
        <v>0</v>
      </c>
    </row>
    <row r="34" spans="1:9" ht="14.1" customHeight="1">
      <c r="A34" s="23" t="s">
        <v>110</v>
      </c>
      <c r="B34" s="23" t="s">
        <v>134</v>
      </c>
      <c r="C34" s="23"/>
      <c r="D34" s="47"/>
      <c r="E34" s="47"/>
      <c r="F34" s="22">
        <f>45051802278</f>
        <v>45051802278</v>
      </c>
      <c r="G34" s="22"/>
      <c r="H34" s="22"/>
    </row>
    <row r="35" spans="1:9" ht="14.1" customHeight="1">
      <c r="A35" s="23"/>
      <c r="B35" s="23" t="s">
        <v>132</v>
      </c>
      <c r="C35" s="23"/>
      <c r="D35" s="47">
        <v>24</v>
      </c>
      <c r="E35" s="47"/>
      <c r="F35" s="22"/>
      <c r="G35" s="22"/>
      <c r="H35" s="22">
        <v>0</v>
      </c>
    </row>
    <row r="36" spans="1:9" ht="14.1" customHeight="1">
      <c r="A36" s="23" t="s">
        <v>111</v>
      </c>
      <c r="B36" s="23" t="s">
        <v>94</v>
      </c>
      <c r="C36" s="23"/>
      <c r="D36" s="47">
        <v>25</v>
      </c>
      <c r="E36" s="47"/>
      <c r="F36" s="22"/>
      <c r="G36" s="22"/>
      <c r="H36" s="22">
        <v>0</v>
      </c>
    </row>
    <row r="37" spans="1:9" ht="14.1" customHeight="1">
      <c r="A37" s="23" t="s">
        <v>112</v>
      </c>
      <c r="B37" s="23" t="s">
        <v>96</v>
      </c>
      <c r="C37" s="23"/>
      <c r="D37" s="47">
        <v>26</v>
      </c>
      <c r="E37" s="47"/>
      <c r="G37" s="22"/>
      <c r="H37" s="22">
        <v>0</v>
      </c>
    </row>
    <row r="38" spans="1:9" ht="14.1" customHeight="1">
      <c r="A38" s="23" t="s">
        <v>113</v>
      </c>
      <c r="B38" s="23" t="s">
        <v>95</v>
      </c>
      <c r="C38" s="23"/>
      <c r="D38" s="47">
        <v>27</v>
      </c>
      <c r="E38" s="47"/>
      <c r="F38" s="22">
        <f>514871436</f>
        <v>514871436</v>
      </c>
      <c r="G38" s="22"/>
      <c r="H38" s="22"/>
    </row>
    <row r="39" spans="1:9" ht="14.1" customHeight="1">
      <c r="A39" s="23"/>
      <c r="B39" s="23"/>
      <c r="C39" s="23"/>
      <c r="D39" s="47"/>
      <c r="E39" s="47"/>
      <c r="F39" s="28"/>
      <c r="G39" s="22"/>
      <c r="H39" s="28"/>
    </row>
    <row r="40" spans="1:9" s="27" customFormat="1" ht="14.1" customHeight="1">
      <c r="A40" s="25"/>
      <c r="B40" s="25" t="s">
        <v>50</v>
      </c>
      <c r="C40" s="25"/>
      <c r="D40" s="74">
        <v>30</v>
      </c>
      <c r="E40" s="74"/>
      <c r="F40" s="29">
        <f>SUM(F28:F38)</f>
        <v>-69973656337</v>
      </c>
      <c r="G40" s="29"/>
      <c r="H40" s="29">
        <f>SUM(H28:H38)</f>
        <v>0</v>
      </c>
      <c r="I40" s="89"/>
    </row>
    <row r="41" spans="1:9" s="27" customFormat="1" ht="14.1" customHeight="1">
      <c r="A41" s="25"/>
      <c r="B41" s="25"/>
      <c r="C41" s="25"/>
      <c r="D41" s="74"/>
      <c r="E41" s="74"/>
      <c r="F41" s="26"/>
      <c r="G41" s="26"/>
      <c r="H41" s="26"/>
      <c r="I41" s="89"/>
    </row>
    <row r="42" spans="1:9" s="19" customFormat="1" ht="14.1" customHeight="1">
      <c r="A42" s="24" t="s">
        <v>25</v>
      </c>
      <c r="B42" s="24" t="s">
        <v>97</v>
      </c>
      <c r="C42" s="24"/>
      <c r="D42" s="46"/>
      <c r="E42" s="46"/>
      <c r="F42" s="21"/>
      <c r="G42" s="21"/>
      <c r="H42" s="21"/>
      <c r="I42" s="80"/>
    </row>
    <row r="43" spans="1:9" s="19" customFormat="1" ht="14.1" customHeight="1">
      <c r="A43" s="30" t="s">
        <v>107</v>
      </c>
      <c r="B43" s="23" t="s">
        <v>135</v>
      </c>
      <c r="C43" s="23"/>
      <c r="D43" s="47"/>
      <c r="E43" s="47"/>
      <c r="F43" s="22">
        <f>24000000000</f>
        <v>24000000000</v>
      </c>
      <c r="G43" s="22"/>
      <c r="H43" s="22"/>
      <c r="I43" s="80"/>
    </row>
    <row r="44" spans="1:9" s="19" customFormat="1" ht="14.1" customHeight="1">
      <c r="A44" s="30"/>
      <c r="B44" s="23" t="s">
        <v>136</v>
      </c>
      <c r="C44" s="23"/>
      <c r="D44" s="47">
        <v>31</v>
      </c>
      <c r="E44" s="15"/>
      <c r="F44" s="22"/>
      <c r="G44" s="22"/>
      <c r="H44" s="22"/>
      <c r="I44" s="80"/>
    </row>
    <row r="45" spans="1:9" ht="14.1" customHeight="1">
      <c r="A45" s="30" t="s">
        <v>108</v>
      </c>
      <c r="B45" s="23" t="s">
        <v>137</v>
      </c>
      <c r="C45" s="23"/>
      <c r="D45" s="47"/>
      <c r="E45" s="47"/>
      <c r="F45" s="22"/>
      <c r="G45" s="22"/>
      <c r="H45" s="22"/>
    </row>
    <row r="46" spans="1:9" ht="14.1" customHeight="1">
      <c r="A46" s="30"/>
      <c r="B46" s="23" t="s">
        <v>138</v>
      </c>
      <c r="C46" s="23"/>
      <c r="D46" s="47">
        <v>32</v>
      </c>
      <c r="E46" s="15"/>
      <c r="F46" s="22"/>
      <c r="G46" s="22"/>
      <c r="H46" s="22">
        <v>0</v>
      </c>
    </row>
    <row r="47" spans="1:9" s="19" customFormat="1" ht="14.1" customHeight="1">
      <c r="A47" s="30" t="s">
        <v>109</v>
      </c>
      <c r="B47" s="23" t="s">
        <v>98</v>
      </c>
      <c r="C47" s="23"/>
      <c r="D47" s="47">
        <v>33</v>
      </c>
      <c r="E47" s="15" t="s">
        <v>196</v>
      </c>
      <c r="F47" s="22">
        <v>326761465098</v>
      </c>
      <c r="G47" s="22"/>
      <c r="H47" s="22"/>
      <c r="I47" s="80"/>
    </row>
    <row r="48" spans="1:9" ht="14.1" customHeight="1">
      <c r="A48" s="30" t="s">
        <v>110</v>
      </c>
      <c r="B48" s="23" t="s">
        <v>99</v>
      </c>
      <c r="C48" s="23"/>
      <c r="D48" s="47">
        <v>34</v>
      </c>
      <c r="E48" s="15" t="s">
        <v>196</v>
      </c>
      <c r="F48" s="16">
        <f>-234275868381</f>
        <v>-234275868381</v>
      </c>
      <c r="G48" s="22"/>
      <c r="H48" s="22"/>
    </row>
    <row r="49" spans="1:10" ht="14.1" customHeight="1">
      <c r="A49" s="30" t="s">
        <v>111</v>
      </c>
      <c r="B49" s="23" t="s">
        <v>100</v>
      </c>
      <c r="C49" s="23"/>
      <c r="D49" s="47">
        <v>35</v>
      </c>
      <c r="E49" s="47"/>
      <c r="F49" s="22"/>
      <c r="G49" s="22"/>
      <c r="H49" s="22"/>
    </row>
    <row r="50" spans="1:10" ht="14.1" customHeight="1">
      <c r="A50" s="30" t="s">
        <v>112</v>
      </c>
      <c r="B50" s="23" t="s">
        <v>101</v>
      </c>
      <c r="C50" s="23"/>
      <c r="D50" s="47">
        <v>36</v>
      </c>
      <c r="E50" s="15"/>
      <c r="F50" s="22">
        <f>-17042538446</f>
        <v>-17042538446</v>
      </c>
      <c r="G50" s="22"/>
      <c r="H50" s="22">
        <v>0</v>
      </c>
    </row>
    <row r="51" spans="1:10" ht="14.1" customHeight="1">
      <c r="A51" s="30"/>
      <c r="B51" s="23"/>
      <c r="C51" s="23"/>
      <c r="D51" s="47"/>
      <c r="E51" s="47"/>
      <c r="F51" s="28"/>
      <c r="G51" s="22"/>
      <c r="H51" s="28"/>
    </row>
    <row r="52" spans="1:10" ht="14.1" customHeight="1">
      <c r="A52" s="25"/>
      <c r="B52" s="25" t="s">
        <v>51</v>
      </c>
      <c r="C52" s="25"/>
      <c r="D52" s="74">
        <v>40</v>
      </c>
      <c r="E52" s="74"/>
      <c r="F52" s="29">
        <f>SUM(F43:F50)</f>
        <v>99443058271</v>
      </c>
      <c r="G52" s="26"/>
      <c r="H52" s="29">
        <f>SUM(H43:H50)</f>
        <v>0</v>
      </c>
    </row>
    <row r="53" spans="1:10" ht="14.1" customHeight="1">
      <c r="A53" s="25"/>
      <c r="B53" s="25"/>
      <c r="C53" s="25"/>
      <c r="D53" s="74"/>
      <c r="E53" s="74"/>
      <c r="F53" s="26"/>
      <c r="G53" s="26"/>
      <c r="H53" s="26"/>
    </row>
    <row r="54" spans="1:10" ht="14.1" customHeight="1">
      <c r="A54" s="24"/>
      <c r="B54" s="24" t="s">
        <v>214</v>
      </c>
      <c r="C54" s="24"/>
      <c r="D54" s="46">
        <v>50</v>
      </c>
      <c r="E54" s="46"/>
      <c r="F54" s="21">
        <f>F24+F40+F52</f>
        <v>-5434774973</v>
      </c>
      <c r="G54" s="21"/>
      <c r="H54" s="21">
        <f>H24+H40+H52</f>
        <v>0</v>
      </c>
      <c r="J54" s="16"/>
    </row>
    <row r="55" spans="1:10" ht="14.1" customHeight="1">
      <c r="A55" s="24"/>
      <c r="B55" s="24"/>
      <c r="C55" s="24"/>
      <c r="D55" s="46"/>
      <c r="E55" s="46"/>
      <c r="F55" s="21"/>
      <c r="G55" s="21"/>
      <c r="H55" s="21"/>
    </row>
    <row r="56" spans="1:10" ht="14.1" customHeight="1">
      <c r="A56" s="24"/>
      <c r="B56" s="24" t="s">
        <v>342</v>
      </c>
      <c r="C56" s="24"/>
      <c r="D56" s="46">
        <v>60</v>
      </c>
      <c r="E56" s="46" t="s">
        <v>182</v>
      </c>
      <c r="F56" s="21">
        <f>8973523178</f>
        <v>8973523178</v>
      </c>
      <c r="G56" s="21"/>
      <c r="H56" s="21"/>
    </row>
    <row r="57" spans="1:10" ht="14.1" customHeight="1">
      <c r="A57" s="24"/>
      <c r="B57" s="24"/>
      <c r="C57" s="24"/>
      <c r="D57" s="46"/>
      <c r="E57" s="46"/>
      <c r="F57" s="21"/>
      <c r="G57" s="21"/>
      <c r="H57" s="21"/>
    </row>
    <row r="58" spans="1:10" ht="14.1" customHeight="1">
      <c r="A58" s="23"/>
      <c r="B58" s="23" t="s">
        <v>102</v>
      </c>
      <c r="C58" s="23"/>
      <c r="D58" s="47">
        <v>61</v>
      </c>
      <c r="E58" s="47"/>
      <c r="F58" s="22">
        <f>142722093</f>
        <v>142722093</v>
      </c>
      <c r="G58" s="22"/>
      <c r="H58" s="22">
        <v>0</v>
      </c>
    </row>
    <row r="59" spans="1:10" ht="14.1" customHeight="1">
      <c r="A59" s="23"/>
      <c r="B59" s="23"/>
      <c r="C59" s="23"/>
      <c r="D59" s="47"/>
      <c r="E59" s="47"/>
      <c r="F59" s="28"/>
      <c r="G59" s="22"/>
      <c r="H59" s="28"/>
    </row>
    <row r="60" spans="1:10" ht="14.1" customHeight="1" thickBot="1">
      <c r="A60" s="24"/>
      <c r="B60" s="24" t="s">
        <v>212</v>
      </c>
      <c r="C60" s="24"/>
      <c r="D60" s="46">
        <v>70</v>
      </c>
      <c r="E60" s="46" t="s">
        <v>182</v>
      </c>
      <c r="F60" s="31">
        <f>F54+F56+F58</f>
        <v>3681470298</v>
      </c>
      <c r="G60" s="21"/>
      <c r="H60" s="31">
        <f>H54+H56+H58</f>
        <v>0</v>
      </c>
    </row>
    <row r="61" spans="1:10" ht="14.1" customHeight="1" thickTop="1">
      <c r="A61" s="24"/>
      <c r="B61" s="24"/>
      <c r="C61" s="24"/>
      <c r="D61" s="24"/>
      <c r="E61" s="24"/>
      <c r="F61" s="21">
        <f>F60-'Bang can doi ke toan'!E15</f>
        <v>-238711712552</v>
      </c>
      <c r="G61" s="21"/>
      <c r="H61" s="21"/>
    </row>
    <row r="63" spans="1:10" s="3" customFormat="1" ht="14.1" customHeight="1">
      <c r="F63" s="3" t="str">
        <f>'Bang can doi ke toan'!F133</f>
        <v>Hải Dương, ngày 04 tháng 02  năm 2016</v>
      </c>
      <c r="I63" s="82"/>
    </row>
    <row r="64" spans="1:10" s="3" customFormat="1" ht="14.1" customHeight="1">
      <c r="A64" s="5" t="str">
        <f>'Bang can doi ke toan'!A135</f>
        <v>Người lập biểu</v>
      </c>
      <c r="B64" s="5"/>
      <c r="C64" s="5" t="e">
        <f>'Bang can doi ke toan'!#REF!</f>
        <v>#REF!</v>
      </c>
      <c r="E64" s="5"/>
      <c r="F64" s="5" t="str">
        <f>'Bang can doi ke toan'!F135</f>
        <v>Giám đốc</v>
      </c>
      <c r="H64" s="5"/>
      <c r="I64" s="82"/>
    </row>
    <row r="65" spans="1:9" s="3" customFormat="1" ht="14.1" customHeight="1">
      <c r="I65" s="82"/>
    </row>
    <row r="66" spans="1:9" s="3" customFormat="1" ht="14.1" customHeight="1">
      <c r="I66" s="82"/>
    </row>
    <row r="67" spans="1:9" s="3" customFormat="1" ht="14.1" customHeight="1">
      <c r="I67" s="82"/>
    </row>
    <row r="68" spans="1:9" s="3" customFormat="1" ht="14.1" customHeight="1">
      <c r="I68" s="82"/>
    </row>
    <row r="69" spans="1:9" s="3" customFormat="1" ht="14.1" customHeight="1">
      <c r="I69" s="82"/>
    </row>
    <row r="70" spans="1:9" s="3" customFormat="1" ht="14.1" customHeight="1">
      <c r="A70" s="3" t="str">
        <f>'Bang can doi ke toan'!A140</f>
        <v>_____________________</v>
      </c>
      <c r="C70" s="3" t="e">
        <f>'Bang can doi ke toan'!#REF!</f>
        <v>#REF!</v>
      </c>
      <c r="F70" s="3" t="str">
        <f>'Bang can doi ke toan'!F140</f>
        <v>_____________</v>
      </c>
      <c r="I70" s="82"/>
    </row>
    <row r="71" spans="1:9" s="3" customFormat="1" ht="14.1" customHeight="1">
      <c r="A71" s="5" t="str">
        <f>'Bang can doi ke toan'!A141</f>
        <v>Hồ Thị Hòe</v>
      </c>
      <c r="B71" s="5"/>
      <c r="C71" s="5" t="e">
        <f>'Bang can doi ke toan'!#REF!</f>
        <v>#REF!</v>
      </c>
      <c r="E71" s="5"/>
      <c r="F71" s="5" t="str">
        <f>'Bang can doi ke toan'!F141</f>
        <v>Nguyễn Lê Trung</v>
      </c>
      <c r="H71" s="5"/>
      <c r="I71" s="82"/>
    </row>
    <row r="72" spans="1:9" ht="14.1" customHeight="1">
      <c r="F72" s="18"/>
      <c r="H72" s="17"/>
    </row>
  </sheetData>
  <mergeCells count="5">
    <mergeCell ref="A8:H8"/>
    <mergeCell ref="D12:D13"/>
    <mergeCell ref="E12:E13"/>
    <mergeCell ref="F12:F13"/>
    <mergeCell ref="H12:H13"/>
  </mergeCells>
  <phoneticPr fontId="0" type="noConversion"/>
  <pageMargins left="0.62" right="0.28000000000000003" top="0.4" bottom="0.53" header="0" footer="0.35"/>
  <pageSetup paperSize="9" firstPageNumber="12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71"/>
  <sheetViews>
    <sheetView tabSelected="1" workbookViewId="0">
      <selection activeCell="G57" sqref="G57"/>
    </sheetView>
  </sheetViews>
  <sheetFormatPr defaultRowHeight="14.1" customHeight="1"/>
  <cols>
    <col min="1" max="1" width="3.7109375" style="17" customWidth="1"/>
    <col min="2" max="2" width="44.42578125" style="17" customWidth="1"/>
    <col min="3" max="3" width="10.5703125" style="17" customWidth="1"/>
    <col min="4" max="4" width="7.7109375" style="17" bestFit="1" customWidth="1"/>
    <col min="5" max="5" width="20.140625" style="16" customWidth="1"/>
    <col min="6" max="6" width="19.85546875" style="16" customWidth="1"/>
    <col min="7" max="7" width="23.28515625" style="17" customWidth="1"/>
    <col min="8" max="8" width="16.140625" style="17" customWidth="1"/>
    <col min="9" max="16384" width="9.140625" style="17"/>
  </cols>
  <sheetData>
    <row r="1" spans="1:8" s="72" customFormat="1" ht="15.95" customHeight="1">
      <c r="A1" s="241" t="s">
        <v>387</v>
      </c>
      <c r="B1" s="54"/>
      <c r="C1" s="54"/>
      <c r="D1" s="54"/>
      <c r="E1" s="280" t="s">
        <v>397</v>
      </c>
      <c r="F1" s="280"/>
    </row>
    <row r="2" spans="1:8" s="3" customFormat="1" ht="14.1" customHeight="1">
      <c r="A2" s="242" t="str">
        <f>+'[2]Ket qua kinh doanh '!A2</f>
        <v>Lô CN 11+CN 12 Cụm CN An Đồng, TT. Nam Sách, H. Nam Sách, T. Hải Dương</v>
      </c>
      <c r="B2" s="48"/>
      <c r="C2" s="48"/>
      <c r="D2" s="48"/>
      <c r="E2" s="281" t="str">
        <f>+'Ket qua kinh doanh '!F2</f>
        <v>Quý IV năm 2015</v>
      </c>
      <c r="F2" s="282"/>
    </row>
    <row r="3" spans="1:8" s="3" customFormat="1" ht="14.1" customHeight="1">
      <c r="A3" s="242" t="str">
        <f>+'[2]Ket qua kinh doanh '!A3</f>
        <v>Điện thoại: 0320.3755997                        Fax: 0320.3755113</v>
      </c>
      <c r="B3" s="48"/>
      <c r="C3" s="48"/>
      <c r="D3" s="48"/>
      <c r="E3" s="281" t="s">
        <v>409</v>
      </c>
      <c r="F3" s="281"/>
    </row>
    <row r="4" spans="1:8" s="3" customFormat="1" ht="8.25" customHeight="1" thickBot="1">
      <c r="A4" s="4" t="str">
        <f>'[5]Bang can doi ke toan'!A4</f>
        <v xml:space="preserve"> </v>
      </c>
      <c r="B4" s="4"/>
      <c r="C4" s="4"/>
      <c r="D4" s="4"/>
      <c r="E4" s="4"/>
      <c r="F4" s="4"/>
    </row>
    <row r="5" spans="1:8" s="3" customFormat="1" ht="14.1" customHeight="1">
      <c r="A5" s="5"/>
    </row>
    <row r="6" spans="1:8" s="43" customFormat="1" ht="20.100000000000001" customHeight="1">
      <c r="A6" s="287" t="s">
        <v>411</v>
      </c>
      <c r="B6" s="287"/>
      <c r="C6" s="287"/>
      <c r="D6" s="287"/>
      <c r="E6" s="287"/>
      <c r="F6" s="287"/>
    </row>
    <row r="7" spans="1:8" s="72" customFormat="1" ht="15.95" customHeight="1">
      <c r="A7" s="259" t="s">
        <v>353</v>
      </c>
      <c r="B7" s="259"/>
      <c r="C7" s="259"/>
      <c r="D7" s="259"/>
      <c r="E7" s="259"/>
      <c r="F7" s="259"/>
    </row>
    <row r="8" spans="1:8" s="72" customFormat="1" ht="15.95" customHeight="1">
      <c r="A8" s="259" t="s">
        <v>561</v>
      </c>
      <c r="B8" s="259"/>
      <c r="C8" s="259"/>
      <c r="D8" s="259"/>
      <c r="E8" s="259"/>
      <c r="F8" s="259"/>
    </row>
    <row r="9" spans="1:8" s="5" customFormat="1" ht="14.1" customHeight="1"/>
    <row r="10" spans="1:8" s="3" customFormat="1" ht="14.1" customHeight="1">
      <c r="F10" s="39" t="s">
        <v>207</v>
      </c>
    </row>
    <row r="11" spans="1:8" s="3" customFormat="1" ht="14.1" customHeight="1">
      <c r="F11" s="39"/>
    </row>
    <row r="12" spans="1:8" s="251" customFormat="1" ht="14.1" customHeight="1">
      <c r="A12" s="290" t="s">
        <v>392</v>
      </c>
      <c r="B12" s="290" t="s">
        <v>45</v>
      </c>
      <c r="C12" s="288" t="s">
        <v>105</v>
      </c>
      <c r="D12" s="283" t="s">
        <v>106</v>
      </c>
      <c r="E12" s="285" t="s">
        <v>569</v>
      </c>
      <c r="F12" s="285" t="s">
        <v>570</v>
      </c>
    </row>
    <row r="13" spans="1:8" s="251" customFormat="1" ht="30.75" customHeight="1">
      <c r="A13" s="291"/>
      <c r="B13" s="291"/>
      <c r="C13" s="289"/>
      <c r="D13" s="284"/>
      <c r="E13" s="286"/>
      <c r="F13" s="286"/>
    </row>
    <row r="14" spans="1:8" ht="14.1" customHeight="1">
      <c r="A14" s="179"/>
      <c r="B14" s="179"/>
      <c r="C14" s="180"/>
      <c r="D14" s="180"/>
      <c r="E14" s="181"/>
      <c r="F14" s="181"/>
    </row>
    <row r="15" spans="1:8" s="19" customFormat="1" ht="21" customHeight="1">
      <c r="A15" s="141" t="s">
        <v>22</v>
      </c>
      <c r="B15" s="141" t="s">
        <v>103</v>
      </c>
      <c r="C15" s="183"/>
      <c r="D15" s="183"/>
      <c r="E15" s="184"/>
      <c r="F15" s="184"/>
    </row>
    <row r="16" spans="1:8" s="27" customFormat="1" ht="14.1" customHeight="1">
      <c r="A16" s="193" t="s">
        <v>107</v>
      </c>
      <c r="B16" s="189" t="s">
        <v>354</v>
      </c>
      <c r="C16" s="194" t="s">
        <v>85</v>
      </c>
      <c r="D16" s="195"/>
      <c r="E16" s="150">
        <f>'Ket qua kinh doanh '!G26</f>
        <v>50614922554</v>
      </c>
      <c r="F16" s="196">
        <v>57200304377</v>
      </c>
      <c r="H16" s="237"/>
    </row>
    <row r="17" spans="1:7" s="27" customFormat="1" ht="14.1" customHeight="1">
      <c r="A17" s="193" t="s">
        <v>108</v>
      </c>
      <c r="B17" s="189" t="s">
        <v>355</v>
      </c>
      <c r="C17" s="195"/>
      <c r="D17" s="195"/>
      <c r="E17" s="196"/>
      <c r="F17" s="196"/>
    </row>
    <row r="18" spans="1:7" ht="16.5" customHeight="1">
      <c r="A18" s="146" t="s">
        <v>356</v>
      </c>
      <c r="B18" s="146" t="s">
        <v>555</v>
      </c>
      <c r="C18" s="197" t="s">
        <v>87</v>
      </c>
      <c r="D18" s="155"/>
      <c r="E18" s="160">
        <v>83358285094</v>
      </c>
      <c r="F18" s="198">
        <v>64200062759</v>
      </c>
      <c r="G18" s="16"/>
    </row>
    <row r="19" spans="1:7" ht="16.5" customHeight="1">
      <c r="A19" s="146" t="s">
        <v>356</v>
      </c>
      <c r="B19" s="146" t="s">
        <v>357</v>
      </c>
      <c r="C19" s="197" t="s">
        <v>86</v>
      </c>
      <c r="D19" s="147"/>
      <c r="E19" s="160">
        <f>'[6]LCTT-Gian tiep'!$E$18</f>
        <v>0</v>
      </c>
      <c r="F19" s="148">
        <v>162105381</v>
      </c>
    </row>
    <row r="20" spans="1:7" ht="16.5" customHeight="1">
      <c r="A20" s="146" t="s">
        <v>356</v>
      </c>
      <c r="B20" s="146" t="s">
        <v>556</v>
      </c>
      <c r="C20" s="197" t="s">
        <v>88</v>
      </c>
      <c r="D20" s="147"/>
      <c r="E20" s="148">
        <v>1211216521</v>
      </c>
      <c r="F20" s="148">
        <v>2986534493</v>
      </c>
    </row>
    <row r="21" spans="1:7" ht="16.5" customHeight="1">
      <c r="A21" s="146" t="s">
        <v>356</v>
      </c>
      <c r="B21" s="146" t="s">
        <v>358</v>
      </c>
      <c r="C21" s="197" t="s">
        <v>89</v>
      </c>
      <c r="D21" s="147"/>
      <c r="E21" s="148">
        <v>-11078921256</v>
      </c>
      <c r="F21" s="148">
        <v>-4761808398</v>
      </c>
      <c r="G21" s="16"/>
    </row>
    <row r="22" spans="1:7" ht="16.5" customHeight="1">
      <c r="A22" s="146" t="s">
        <v>356</v>
      </c>
      <c r="B22" s="146" t="s">
        <v>359</v>
      </c>
      <c r="C22" s="197" t="s">
        <v>90</v>
      </c>
      <c r="D22" s="147"/>
      <c r="E22" s="148">
        <v>24065811358</v>
      </c>
      <c r="F22" s="148">
        <v>17187219661</v>
      </c>
      <c r="G22" s="16"/>
    </row>
    <row r="23" spans="1:7" ht="16.5" customHeight="1">
      <c r="A23" s="146" t="s">
        <v>356</v>
      </c>
      <c r="B23" s="146" t="s">
        <v>557</v>
      </c>
      <c r="C23" s="235" t="s">
        <v>6</v>
      </c>
      <c r="D23" s="147"/>
      <c r="E23" s="148"/>
      <c r="F23" s="148">
        <v>0</v>
      </c>
      <c r="G23" s="16"/>
    </row>
    <row r="24" spans="1:7" s="27" customFormat="1" ht="14.1" customHeight="1">
      <c r="A24" s="193" t="s">
        <v>109</v>
      </c>
      <c r="B24" s="216" t="s">
        <v>452</v>
      </c>
      <c r="C24" s="194" t="s">
        <v>360</v>
      </c>
      <c r="D24" s="195"/>
      <c r="E24" s="196">
        <f>SUM(E16:E22)</f>
        <v>148171314271</v>
      </c>
      <c r="F24" s="196">
        <f>SUM(F16:F22)</f>
        <v>136974418273</v>
      </c>
      <c r="G24" s="208"/>
    </row>
    <row r="25" spans="1:7" ht="17.25" customHeight="1">
      <c r="A25" s="146" t="s">
        <v>356</v>
      </c>
      <c r="B25" s="146" t="s">
        <v>361</v>
      </c>
      <c r="C25" s="197" t="s">
        <v>362</v>
      </c>
      <c r="D25" s="147"/>
      <c r="E25" s="198">
        <v>-118649260136</v>
      </c>
      <c r="F25" s="198">
        <v>-50808261982</v>
      </c>
    </row>
    <row r="26" spans="1:7" ht="17.25" customHeight="1">
      <c r="A26" s="146" t="s">
        <v>356</v>
      </c>
      <c r="B26" s="146" t="s">
        <v>363</v>
      </c>
      <c r="C26" s="147">
        <v>10</v>
      </c>
      <c r="D26" s="147"/>
      <c r="E26" s="198">
        <f>-('Bang can doi ke toan'!E31-'Bang can doi ke toan'!F31)</f>
        <v>-76664467661</v>
      </c>
      <c r="F26" s="199">
        <v>62503909157</v>
      </c>
    </row>
    <row r="27" spans="1:7" ht="17.25" customHeight="1">
      <c r="A27" s="146" t="s">
        <v>356</v>
      </c>
      <c r="B27" s="146" t="s">
        <v>364</v>
      </c>
      <c r="C27" s="147">
        <v>11</v>
      </c>
      <c r="D27" s="147"/>
      <c r="E27" s="198">
        <v>-54674388479</v>
      </c>
      <c r="F27" s="198">
        <v>-37991421956</v>
      </c>
    </row>
    <row r="28" spans="1:7" ht="17.25" customHeight="1">
      <c r="A28" s="146" t="s">
        <v>356</v>
      </c>
      <c r="B28" s="146" t="s">
        <v>365</v>
      </c>
      <c r="C28" s="147">
        <v>12</v>
      </c>
      <c r="D28" s="147"/>
      <c r="E28" s="198">
        <f>-('Bang can doi ke toan'!E34-'Bang can doi ke toan'!F34+'Bang can doi ke toan'!E71-'Bang can doi ke toan'!F71)</f>
        <v>-11267697290</v>
      </c>
      <c r="F28" s="198">
        <v>-1541945933</v>
      </c>
    </row>
    <row r="29" spans="1:7" ht="17.25" customHeight="1">
      <c r="A29" s="146" t="s">
        <v>356</v>
      </c>
      <c r="B29" s="146" t="s">
        <v>558</v>
      </c>
      <c r="C29" s="147">
        <v>13</v>
      </c>
      <c r="D29" s="147"/>
      <c r="E29" s="198"/>
      <c r="F29" s="198"/>
    </row>
    <row r="30" spans="1:7" ht="17.25" customHeight="1">
      <c r="A30" s="146" t="s">
        <v>356</v>
      </c>
      <c r="B30" s="146" t="s">
        <v>366</v>
      </c>
      <c r="C30" s="147">
        <v>14</v>
      </c>
      <c r="D30" s="147"/>
      <c r="E30" s="160">
        <v>-24065811358</v>
      </c>
      <c r="F30" s="160">
        <v>-22686784106</v>
      </c>
    </row>
    <row r="31" spans="1:7" ht="17.25" customHeight="1">
      <c r="A31" s="146" t="s">
        <v>356</v>
      </c>
      <c r="B31" s="146" t="s">
        <v>367</v>
      </c>
      <c r="C31" s="147">
        <v>15</v>
      </c>
      <c r="D31" s="147"/>
      <c r="E31" s="160">
        <v>-3294062793</v>
      </c>
      <c r="F31" s="160">
        <v>-14191339022</v>
      </c>
    </row>
    <row r="32" spans="1:7" ht="17.25" customHeight="1">
      <c r="A32" s="146" t="s">
        <v>356</v>
      </c>
      <c r="B32" s="146" t="s">
        <v>368</v>
      </c>
      <c r="C32" s="147">
        <v>16</v>
      </c>
      <c r="D32" s="147"/>
      <c r="E32" s="198">
        <v>73798102941</v>
      </c>
      <c r="F32" s="198">
        <v>34680407297</v>
      </c>
    </row>
    <row r="33" spans="1:8" ht="17.25" customHeight="1">
      <c r="A33" s="146" t="s">
        <v>356</v>
      </c>
      <c r="B33" s="146" t="s">
        <v>91</v>
      </c>
      <c r="C33" s="147">
        <v>17</v>
      </c>
      <c r="D33" s="147"/>
      <c r="E33" s="160">
        <v>-6702806645</v>
      </c>
      <c r="F33" s="160">
        <v>-7639446655</v>
      </c>
      <c r="G33" s="22"/>
      <c r="H33" s="22"/>
    </row>
    <row r="34" spans="1:8" s="27" customFormat="1" ht="14.1" customHeight="1">
      <c r="A34" s="185"/>
      <c r="B34" s="190" t="s">
        <v>92</v>
      </c>
      <c r="C34" s="186">
        <v>20</v>
      </c>
      <c r="D34" s="186"/>
      <c r="E34" s="200">
        <f>SUM(E24:E33)</f>
        <v>-73349077150</v>
      </c>
      <c r="F34" s="200">
        <f>SUM(F24:F33)</f>
        <v>99299535073</v>
      </c>
    </row>
    <row r="35" spans="1:8" s="19" customFormat="1" ht="21" customHeight="1">
      <c r="A35" s="191" t="s">
        <v>23</v>
      </c>
      <c r="B35" s="191" t="s">
        <v>93</v>
      </c>
      <c r="C35" s="183"/>
      <c r="D35" s="183"/>
      <c r="E35" s="184"/>
      <c r="F35" s="184"/>
    </row>
    <row r="36" spans="1:8" ht="30">
      <c r="A36" s="145" t="s">
        <v>406</v>
      </c>
      <c r="B36" s="213" t="s">
        <v>423</v>
      </c>
      <c r="C36" s="147">
        <v>21</v>
      </c>
      <c r="D36" s="155"/>
      <c r="E36" s="198">
        <v>-290399851419</v>
      </c>
      <c r="F36" s="148">
        <v>-109290786977</v>
      </c>
    </row>
    <row r="37" spans="1:8" ht="33.75" customHeight="1">
      <c r="A37" s="145" t="s">
        <v>108</v>
      </c>
      <c r="B37" s="213" t="s">
        <v>424</v>
      </c>
      <c r="C37" s="147">
        <v>22</v>
      </c>
      <c r="D37" s="147"/>
      <c r="E37" s="198">
        <v>5661363636</v>
      </c>
      <c r="F37" s="148">
        <v>3524270590</v>
      </c>
    </row>
    <row r="38" spans="1:8" ht="29.25" customHeight="1">
      <c r="A38" s="145" t="s">
        <v>426</v>
      </c>
      <c r="B38" s="213" t="s">
        <v>425</v>
      </c>
      <c r="C38" s="147">
        <v>23</v>
      </c>
      <c r="D38" s="147"/>
      <c r="E38" s="160">
        <v>0</v>
      </c>
      <c r="F38" s="148">
        <v>-30000000000</v>
      </c>
    </row>
    <row r="39" spans="1:8" ht="29.25" customHeight="1">
      <c r="A39" s="145" t="s">
        <v>428</v>
      </c>
      <c r="B39" s="213" t="s">
        <v>427</v>
      </c>
      <c r="C39" s="147">
        <v>24</v>
      </c>
      <c r="D39" s="147"/>
      <c r="E39" s="148">
        <v>30000000000</v>
      </c>
      <c r="F39" s="148">
        <v>1500000000</v>
      </c>
    </row>
    <row r="40" spans="1:8" ht="17.25" customHeight="1">
      <c r="A40" s="146" t="s">
        <v>111</v>
      </c>
      <c r="B40" s="146" t="s">
        <v>94</v>
      </c>
      <c r="C40" s="147">
        <v>25</v>
      </c>
      <c r="D40" s="147"/>
      <c r="E40" s="198"/>
      <c r="F40" s="148">
        <v>0</v>
      </c>
    </row>
    <row r="41" spans="1:8" ht="17.25" customHeight="1">
      <c r="A41" s="146" t="s">
        <v>112</v>
      </c>
      <c r="B41" s="146" t="s">
        <v>96</v>
      </c>
      <c r="C41" s="147">
        <v>26</v>
      </c>
      <c r="D41" s="147"/>
      <c r="E41" s="148">
        <v>0</v>
      </c>
      <c r="F41" s="148">
        <v>0</v>
      </c>
    </row>
    <row r="42" spans="1:8" ht="17.25" customHeight="1">
      <c r="A42" s="146" t="s">
        <v>113</v>
      </c>
      <c r="B42" s="146" t="s">
        <v>95</v>
      </c>
      <c r="C42" s="147">
        <v>27</v>
      </c>
      <c r="D42" s="147"/>
      <c r="E42" s="148">
        <v>10369304107</v>
      </c>
      <c r="F42" s="148">
        <v>6706659544</v>
      </c>
    </row>
    <row r="43" spans="1:8" s="27" customFormat="1" ht="20.25" customHeight="1">
      <c r="A43" s="185"/>
      <c r="B43" s="190" t="s">
        <v>50</v>
      </c>
      <c r="C43" s="186">
        <v>30</v>
      </c>
      <c r="D43" s="186"/>
      <c r="E43" s="200">
        <f>SUM(E36:E42)</f>
        <v>-244369183676</v>
      </c>
      <c r="F43" s="200">
        <f>SUM(F36:F42)</f>
        <v>-127559856843</v>
      </c>
      <c r="G43" s="239"/>
    </row>
    <row r="44" spans="1:8" s="19" customFormat="1" ht="26.25" customHeight="1">
      <c r="A44" s="191" t="s">
        <v>25</v>
      </c>
      <c r="B44" s="191" t="s">
        <v>97</v>
      </c>
      <c r="C44" s="183"/>
      <c r="D44" s="183"/>
      <c r="E44" s="184"/>
      <c r="F44" s="184"/>
    </row>
    <row r="45" spans="1:8" s="19" customFormat="1" ht="30" customHeight="1">
      <c r="A45" s="145" t="s">
        <v>406</v>
      </c>
      <c r="B45" s="213" t="s">
        <v>429</v>
      </c>
      <c r="C45" s="147">
        <v>31</v>
      </c>
      <c r="D45" s="155"/>
      <c r="E45" s="148">
        <v>0</v>
      </c>
      <c r="F45" s="148">
        <v>217798900000</v>
      </c>
    </row>
    <row r="46" spans="1:8" ht="30" customHeight="1">
      <c r="A46" s="145" t="s">
        <v>108</v>
      </c>
      <c r="B46" s="213" t="s">
        <v>430</v>
      </c>
      <c r="C46" s="147">
        <v>32</v>
      </c>
      <c r="D46" s="155"/>
      <c r="E46" s="148">
        <v>0</v>
      </c>
      <c r="F46" s="148">
        <v>0</v>
      </c>
    </row>
    <row r="47" spans="1:8" s="19" customFormat="1" ht="17.25" customHeight="1">
      <c r="A47" s="145" t="s">
        <v>109</v>
      </c>
      <c r="B47" s="146" t="s">
        <v>98</v>
      </c>
      <c r="C47" s="147">
        <v>33</v>
      </c>
      <c r="D47" s="155"/>
      <c r="E47" s="198">
        <v>1858860744893</v>
      </c>
      <c r="F47" s="148">
        <v>1317734346905</v>
      </c>
    </row>
    <row r="48" spans="1:8" ht="17.25" customHeight="1">
      <c r="A48" s="145" t="s">
        <v>110</v>
      </c>
      <c r="B48" s="146" t="s">
        <v>99</v>
      </c>
      <c r="C48" s="147">
        <v>34</v>
      </c>
      <c r="D48" s="155"/>
      <c r="E48" s="198">
        <v>-1406090290912</v>
      </c>
      <c r="F48" s="148">
        <v>-1281349175035</v>
      </c>
    </row>
    <row r="49" spans="1:6" ht="17.25" customHeight="1">
      <c r="A49" s="145" t="s">
        <v>111</v>
      </c>
      <c r="B49" s="146" t="s">
        <v>100</v>
      </c>
      <c r="C49" s="147">
        <v>35</v>
      </c>
      <c r="D49" s="147"/>
      <c r="E49" s="148">
        <v>0</v>
      </c>
      <c r="F49" s="148">
        <v>0</v>
      </c>
    </row>
    <row r="50" spans="1:6" ht="17.25" customHeight="1">
      <c r="A50" s="145" t="s">
        <v>112</v>
      </c>
      <c r="B50" s="146" t="s">
        <v>101</v>
      </c>
      <c r="C50" s="147">
        <v>36</v>
      </c>
      <c r="D50" s="155"/>
      <c r="E50" s="160">
        <v>-1935000000</v>
      </c>
      <c r="F50" s="148">
        <v>-19761631208</v>
      </c>
    </row>
    <row r="51" spans="1:6" ht="21" customHeight="1">
      <c r="A51" s="185"/>
      <c r="B51" s="190" t="s">
        <v>51</v>
      </c>
      <c r="C51" s="186">
        <v>40</v>
      </c>
      <c r="D51" s="186"/>
      <c r="E51" s="200">
        <f>SUM(E45:E50)</f>
        <v>450835453981</v>
      </c>
      <c r="F51" s="200">
        <f>SUM(F45:F50)</f>
        <v>234422440662</v>
      </c>
    </row>
    <row r="52" spans="1:6" ht="18.75" customHeight="1">
      <c r="A52" s="182"/>
      <c r="B52" s="191" t="s">
        <v>214</v>
      </c>
      <c r="C52" s="183">
        <v>50</v>
      </c>
      <c r="D52" s="183"/>
      <c r="E52" s="184">
        <f>E34+E43+E51</f>
        <v>133117193155</v>
      </c>
      <c r="F52" s="184">
        <f>F34+F43+F51</f>
        <v>206162118892</v>
      </c>
    </row>
    <row r="53" spans="1:6" ht="18" customHeight="1">
      <c r="A53" s="182"/>
      <c r="B53" s="191" t="s">
        <v>342</v>
      </c>
      <c r="C53" s="183">
        <v>60</v>
      </c>
      <c r="D53" s="183"/>
      <c r="E53" s="150">
        <f>'Bang can doi ke toan'!F14</f>
        <v>336807716067</v>
      </c>
      <c r="F53" s="150">
        <v>130266723762</v>
      </c>
    </row>
    <row r="54" spans="1:6" ht="33" customHeight="1">
      <c r="A54" s="146"/>
      <c r="B54" s="213" t="s">
        <v>102</v>
      </c>
      <c r="C54" s="147">
        <v>61</v>
      </c>
      <c r="D54" s="147"/>
      <c r="E54" s="160">
        <v>136808898</v>
      </c>
      <c r="F54" s="160">
        <v>378873413</v>
      </c>
    </row>
    <row r="55" spans="1:6" ht="24" customHeight="1">
      <c r="A55" s="187"/>
      <c r="B55" s="192" t="s">
        <v>212</v>
      </c>
      <c r="C55" s="188">
        <v>70</v>
      </c>
      <c r="D55" s="188"/>
      <c r="E55" s="201">
        <f>E52+E53+E54</f>
        <v>470061718120</v>
      </c>
      <c r="F55" s="201">
        <f>F52+F53+F54</f>
        <v>336807716067</v>
      </c>
    </row>
    <row r="56" spans="1:6" ht="14.1" customHeight="1">
      <c r="A56" s="24"/>
      <c r="B56" s="24"/>
      <c r="C56" s="24"/>
      <c r="D56" s="24"/>
      <c r="E56" s="21">
        <f>E55-'Bang can doi ke toan'!E14</f>
        <v>0</v>
      </c>
      <c r="F56" s="21"/>
    </row>
    <row r="57" spans="1:6" ht="14.1" customHeight="1">
      <c r="A57" s="24"/>
      <c r="B57" s="24"/>
      <c r="C57" s="24"/>
      <c r="D57" s="24"/>
      <c r="E57" s="21"/>
      <c r="F57" s="21"/>
    </row>
    <row r="58" spans="1:6" ht="14.1" customHeight="1">
      <c r="A58" s="24"/>
      <c r="B58" s="24"/>
      <c r="C58" s="24"/>
      <c r="D58" s="24"/>
      <c r="E58" s="21"/>
      <c r="F58" s="21"/>
    </row>
    <row r="60" spans="1:6" s="3" customFormat="1" ht="14.1" customHeight="1">
      <c r="F60" s="254" t="str">
        <f>+'Bang can doi ke toan'!F133</f>
        <v>Hải Dương, ngày 04 tháng 02  năm 2016</v>
      </c>
    </row>
    <row r="61" spans="1:6" s="3" customFormat="1" ht="14.1" customHeight="1"/>
    <row r="62" spans="1:6" s="3" customFormat="1" ht="14.1" customHeight="1"/>
    <row r="63" spans="1:6" s="3" customFormat="1" ht="14.1" customHeight="1">
      <c r="A63" s="5" t="str">
        <f>'[5]Bang can doi ke toan'!A155</f>
        <v>Người lập biểu</v>
      </c>
      <c r="B63" s="5"/>
      <c r="C63" s="5" t="str">
        <f>'[5]Bang can doi ke toan'!C155</f>
        <v>Kế toán trưởng</v>
      </c>
      <c r="D63" s="5"/>
      <c r="F63" s="5" t="str">
        <f>'[5]Bang can doi ke toan'!F155</f>
        <v>Giám đốc</v>
      </c>
    </row>
    <row r="64" spans="1:6" s="3" customFormat="1" ht="14.1" customHeight="1"/>
    <row r="65" spans="1:6" s="3" customFormat="1" ht="14.1" customHeight="1"/>
    <row r="66" spans="1:6" s="3" customFormat="1" ht="14.1" customHeight="1"/>
    <row r="67" spans="1:6" s="3" customFormat="1" ht="14.1" customHeight="1"/>
    <row r="68" spans="1:6" s="3" customFormat="1" ht="14.1" customHeight="1"/>
    <row r="69" spans="1:6" s="3" customFormat="1" ht="14.1" customHeight="1">
      <c r="A69" s="3" t="str">
        <f>'[5]Bang can doi ke toan'!A161</f>
        <v>_____________________</v>
      </c>
      <c r="C69" s="3" t="str">
        <f>'[5]Bang can doi ke toan'!C161</f>
        <v>_________________</v>
      </c>
      <c r="F69" s="3" t="str">
        <f>'[5]Bang can doi ke toan'!F161</f>
        <v>_____________</v>
      </c>
    </row>
    <row r="70" spans="1:6" s="3" customFormat="1" ht="14.1" customHeight="1">
      <c r="A70" s="5" t="s">
        <v>390</v>
      </c>
      <c r="B70" s="5"/>
      <c r="C70" s="5" t="s">
        <v>388</v>
      </c>
      <c r="D70" s="5"/>
      <c r="F70" s="5" t="s">
        <v>413</v>
      </c>
    </row>
    <row r="71" spans="1:6" ht="14.1" customHeight="1">
      <c r="E71" s="18"/>
      <c r="F71" s="17"/>
    </row>
  </sheetData>
  <mergeCells count="12">
    <mergeCell ref="E1:F1"/>
    <mergeCell ref="E2:F2"/>
    <mergeCell ref="E3:F3"/>
    <mergeCell ref="D12:D13"/>
    <mergeCell ref="E12:E13"/>
    <mergeCell ref="F12:F13"/>
    <mergeCell ref="A6:F6"/>
    <mergeCell ref="C12:C13"/>
    <mergeCell ref="A7:F7"/>
    <mergeCell ref="A8:F8"/>
    <mergeCell ref="B12:B13"/>
    <mergeCell ref="A12:A13"/>
  </mergeCells>
  <phoneticPr fontId="0" type="noConversion"/>
  <pageMargins left="0.19" right="0.18" top="0.4" bottom="0.53" header="0" footer="0.35"/>
  <pageSetup paperSize="9" scale="95" firstPageNumber="12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81"/>
  <sheetViews>
    <sheetView workbookViewId="0">
      <selection activeCell="F8" sqref="F8"/>
    </sheetView>
  </sheetViews>
  <sheetFormatPr defaultRowHeight="14.1" customHeight="1"/>
  <cols>
    <col min="1" max="1" width="3.7109375" style="17" customWidth="1"/>
    <col min="2" max="2" width="27.5703125" style="17" customWidth="1"/>
    <col min="3" max="3" width="14" style="17" customWidth="1"/>
    <col min="4" max="4" width="5.140625" style="17" customWidth="1"/>
    <col min="5" max="5" width="8.5703125" style="17" customWidth="1"/>
    <col min="6" max="6" width="16.7109375" style="16" customWidth="1"/>
    <col min="7" max="7" width="2.7109375" style="16" customWidth="1"/>
    <col min="8" max="8" width="16.42578125" style="16" customWidth="1"/>
    <col min="9" max="9" width="12" style="17" customWidth="1"/>
    <col min="10" max="16384" width="9.140625" style="17"/>
  </cols>
  <sheetData>
    <row r="1" spans="1:8" s="54" customFormat="1" ht="15.95" customHeight="1">
      <c r="A1" s="54" t="str">
        <f>'[5]Profit &amp; lost '!A1</f>
        <v>AN PHAT PLASTIC &amp; PACKING JOINT STOCK COMPANY</v>
      </c>
    </row>
    <row r="2" spans="1:8" s="48" customFormat="1" ht="14.1" customHeight="1">
      <c r="A2" s="48" t="str">
        <f>'[5]Profit &amp; lost '!A2</f>
        <v>Address: L03 Nam Sach Industrial Zone, Ai Quoc, Nam Sach, Hai Duong, Vietnam</v>
      </c>
    </row>
    <row r="3" spans="1:8" s="48" customFormat="1" ht="14.1" customHeight="1">
      <c r="A3" s="48" t="str">
        <f>'[5]Profit &amp; lost '!A3</f>
        <v>Telephone: 84320.3752966                        Fax: 84320.3752968</v>
      </c>
    </row>
    <row r="4" spans="1:8" s="3" customFormat="1" ht="14.1" customHeight="1" thickBot="1">
      <c r="A4" s="4" t="str">
        <f>'[5]Bang can doi ke toan'!A4</f>
        <v xml:space="preserve"> </v>
      </c>
      <c r="B4" s="4"/>
      <c r="C4" s="4"/>
      <c r="D4" s="4"/>
      <c r="E4" s="4"/>
      <c r="F4" s="4"/>
      <c r="G4" s="4"/>
      <c r="H4" s="4"/>
    </row>
    <row r="5" spans="1:8" s="3" customFormat="1" ht="14.1" customHeight="1">
      <c r="A5" s="5"/>
    </row>
    <row r="6" spans="1:8" s="43" customFormat="1" ht="20.100000000000001" customHeight="1">
      <c r="A6" s="292" t="s">
        <v>436</v>
      </c>
      <c r="B6" s="292"/>
      <c r="C6" s="292"/>
      <c r="D6" s="292"/>
      <c r="E6" s="292"/>
      <c r="F6" s="292"/>
      <c r="G6" s="292"/>
      <c r="H6" s="292"/>
    </row>
    <row r="7" spans="1:8" s="84" customFormat="1" ht="16.5" customHeight="1">
      <c r="A7" s="71"/>
      <c r="B7" s="83"/>
      <c r="C7" s="83"/>
      <c r="D7" s="83"/>
      <c r="E7" s="83"/>
      <c r="F7" s="83"/>
      <c r="G7" s="83"/>
      <c r="H7" s="83"/>
    </row>
    <row r="8" spans="1:8" s="72" customFormat="1" ht="15.95" customHeight="1">
      <c r="A8" s="53" t="s">
        <v>431</v>
      </c>
      <c r="B8" s="71"/>
      <c r="C8" s="71"/>
      <c r="D8" s="71"/>
      <c r="E8" s="71"/>
      <c r="F8" s="71"/>
      <c r="G8" s="71"/>
      <c r="H8" s="71"/>
    </row>
    <row r="9" spans="1:8" s="5" customFormat="1" ht="14.1" customHeight="1"/>
    <row r="10" spans="1:8" s="3" customFormat="1" ht="14.1" customHeight="1">
      <c r="H10" s="39" t="s">
        <v>327</v>
      </c>
    </row>
    <row r="11" spans="1:8" s="3" customFormat="1" ht="14.1" customHeight="1">
      <c r="H11" s="39"/>
    </row>
    <row r="12" spans="1:8" s="3" customFormat="1" ht="28.5">
      <c r="A12" s="105"/>
      <c r="B12" s="100" t="s">
        <v>328</v>
      </c>
      <c r="C12" s="105"/>
      <c r="D12" s="100" t="s">
        <v>245</v>
      </c>
      <c r="E12" s="100" t="s">
        <v>246</v>
      </c>
      <c r="F12" s="101" t="s">
        <v>329</v>
      </c>
      <c r="G12" s="106"/>
      <c r="H12" s="101" t="s">
        <v>330</v>
      </c>
    </row>
    <row r="13" spans="1:8" ht="14.1" customHeight="1">
      <c r="A13" s="107"/>
      <c r="B13" s="107"/>
      <c r="C13" s="107"/>
      <c r="D13" s="108"/>
      <c r="E13" s="108"/>
      <c r="F13" s="109"/>
      <c r="G13" s="109"/>
      <c r="H13" s="109"/>
    </row>
    <row r="14" spans="1:8" s="19" customFormat="1" ht="14.1" customHeight="1">
      <c r="A14" s="107" t="s">
        <v>22</v>
      </c>
      <c r="B14" s="102" t="s">
        <v>331</v>
      </c>
      <c r="C14" s="107"/>
      <c r="D14" s="110"/>
      <c r="E14" s="110"/>
      <c r="F14" s="111"/>
      <c r="G14" s="111"/>
      <c r="H14" s="111"/>
    </row>
    <row r="15" spans="1:8" s="27" customFormat="1" ht="14.1" customHeight="1">
      <c r="A15" s="112" t="s">
        <v>107</v>
      </c>
      <c r="B15" s="102" t="s">
        <v>369</v>
      </c>
      <c r="C15" s="113"/>
      <c r="D15" s="114" t="s">
        <v>85</v>
      </c>
      <c r="E15" s="115"/>
      <c r="F15" s="116">
        <f>'LCTT-Gian tiep'!E16</f>
        <v>50614922554</v>
      </c>
      <c r="G15" s="116"/>
      <c r="H15" s="116">
        <f>'LCTT-Gian tiep'!F16</f>
        <v>57200304377</v>
      </c>
    </row>
    <row r="16" spans="1:8" s="27" customFormat="1" ht="14.1" customHeight="1">
      <c r="A16" s="112" t="s">
        <v>108</v>
      </c>
      <c r="B16" s="102" t="s">
        <v>370</v>
      </c>
      <c r="C16" s="113"/>
      <c r="D16" s="115"/>
      <c r="E16" s="115"/>
      <c r="F16" s="116"/>
      <c r="G16" s="116"/>
      <c r="H16" s="116"/>
    </row>
    <row r="17" spans="1:9" ht="14.1" customHeight="1">
      <c r="A17" s="117" t="s">
        <v>356</v>
      </c>
      <c r="B17" s="117" t="s">
        <v>371</v>
      </c>
      <c r="C17" s="117"/>
      <c r="D17" s="118" t="s">
        <v>87</v>
      </c>
      <c r="E17" s="119" t="s">
        <v>215</v>
      </c>
      <c r="F17" s="109">
        <f>'LCTT-Gian tiep'!E18</f>
        <v>83358285094</v>
      </c>
      <c r="G17" s="109"/>
      <c r="H17" s="120">
        <f>'LCTT-Gian tiep'!F18</f>
        <v>64200062759</v>
      </c>
    </row>
    <row r="18" spans="1:9" ht="14.1" customHeight="1">
      <c r="A18" s="117" t="s">
        <v>356</v>
      </c>
      <c r="B18" s="117" t="s">
        <v>372</v>
      </c>
      <c r="C18" s="117"/>
      <c r="D18" s="118" t="s">
        <v>86</v>
      </c>
      <c r="E18" s="108"/>
      <c r="F18" s="109">
        <v>0</v>
      </c>
      <c r="G18" s="109"/>
      <c r="H18" s="109">
        <v>0</v>
      </c>
    </row>
    <row r="19" spans="1:9" ht="14.1" customHeight="1">
      <c r="A19" s="117" t="s">
        <v>356</v>
      </c>
      <c r="B19" s="117" t="s">
        <v>373</v>
      </c>
      <c r="C19" s="117"/>
      <c r="D19" s="118" t="s">
        <v>88</v>
      </c>
      <c r="E19" s="108"/>
      <c r="F19" s="109">
        <f>'LCTT-Gian tiep'!E20</f>
        <v>1211216521</v>
      </c>
      <c r="G19" s="109"/>
      <c r="H19" s="109">
        <v>0</v>
      </c>
    </row>
    <row r="20" spans="1:9" ht="14.1" customHeight="1">
      <c r="A20" s="117" t="s">
        <v>356</v>
      </c>
      <c r="B20" s="117" t="s">
        <v>374</v>
      </c>
      <c r="C20" s="117"/>
      <c r="D20" s="118" t="s">
        <v>89</v>
      </c>
      <c r="E20" s="108" t="s">
        <v>216</v>
      </c>
      <c r="F20" s="109">
        <f>'LCTT-Gian tiep'!E21</f>
        <v>-11078921256</v>
      </c>
      <c r="G20" s="109"/>
      <c r="H20" s="109">
        <f>'LCTT-Gian tiep'!F21</f>
        <v>-4761808398</v>
      </c>
    </row>
    <row r="21" spans="1:9" ht="14.1" customHeight="1">
      <c r="A21" s="117" t="s">
        <v>356</v>
      </c>
      <c r="B21" s="117" t="s">
        <v>375</v>
      </c>
      <c r="C21" s="117"/>
      <c r="D21" s="118" t="s">
        <v>90</v>
      </c>
      <c r="E21" s="108" t="s">
        <v>128</v>
      </c>
      <c r="F21" s="109">
        <f>'LCTT-Gian tiep'!E22</f>
        <v>24065811358</v>
      </c>
      <c r="G21" s="109"/>
      <c r="H21" s="109">
        <f>'LCTT-Gian tiep'!F22</f>
        <v>17187219661</v>
      </c>
    </row>
    <row r="22" spans="1:9" s="27" customFormat="1" ht="14.1" customHeight="1">
      <c r="A22" s="112"/>
      <c r="B22" s="113"/>
      <c r="C22" s="113"/>
      <c r="D22" s="114"/>
      <c r="E22" s="115"/>
      <c r="F22" s="116"/>
      <c r="G22" s="116"/>
      <c r="H22" s="116"/>
    </row>
    <row r="23" spans="1:9" s="27" customFormat="1" ht="14.1" customHeight="1">
      <c r="A23" s="112"/>
      <c r="B23" s="113" t="s">
        <v>376</v>
      </c>
      <c r="C23" s="113"/>
      <c r="D23" s="114" t="s">
        <v>360</v>
      </c>
      <c r="E23" s="115"/>
      <c r="F23" s="116">
        <f>SUM(F15:F22)</f>
        <v>148171314271</v>
      </c>
      <c r="G23" s="116"/>
      <c r="H23" s="116">
        <f>SUM(H15:H21)</f>
        <v>133825778399</v>
      </c>
    </row>
    <row r="24" spans="1:9" ht="14.1" customHeight="1">
      <c r="A24" s="117" t="s">
        <v>356</v>
      </c>
      <c r="B24" s="117" t="s">
        <v>377</v>
      </c>
      <c r="C24" s="117"/>
      <c r="D24" s="118" t="s">
        <v>362</v>
      </c>
      <c r="E24" s="108"/>
      <c r="F24" s="109">
        <f>'LCTT-Gian tiep'!E25</f>
        <v>-118649260136</v>
      </c>
      <c r="G24" s="109"/>
      <c r="H24" s="109">
        <f>'LCTT-Gian tiep'!F25</f>
        <v>-50808261982</v>
      </c>
    </row>
    <row r="25" spans="1:9" ht="14.1" customHeight="1">
      <c r="A25" s="117" t="s">
        <v>356</v>
      </c>
      <c r="B25" s="117" t="s">
        <v>378</v>
      </c>
      <c r="C25" s="117"/>
      <c r="D25" s="108">
        <v>10</v>
      </c>
      <c r="E25" s="108"/>
      <c r="F25" s="109">
        <f>'LCTT-Gian tiep'!E26</f>
        <v>-76664467661</v>
      </c>
      <c r="G25" s="109"/>
      <c r="H25" s="109">
        <f>'LCTT-Gian tiep'!F26</f>
        <v>62503909157</v>
      </c>
    </row>
    <row r="26" spans="1:9" ht="14.1" customHeight="1">
      <c r="A26" s="117" t="s">
        <v>356</v>
      </c>
      <c r="B26" s="117" t="s">
        <v>379</v>
      </c>
      <c r="C26" s="117"/>
      <c r="D26" s="108">
        <v>11</v>
      </c>
      <c r="E26" s="108"/>
      <c r="F26" s="109">
        <f>'LCTT-Gian tiep'!E27</f>
        <v>-54674388479</v>
      </c>
      <c r="G26" s="109"/>
      <c r="H26" s="109">
        <f>'LCTT-Gian tiep'!F27</f>
        <v>-37991421956</v>
      </c>
    </row>
    <row r="27" spans="1:9" ht="14.1" customHeight="1">
      <c r="A27" s="117" t="s">
        <v>356</v>
      </c>
      <c r="B27" s="117" t="s">
        <v>380</v>
      </c>
      <c r="C27" s="117"/>
      <c r="D27" s="108">
        <v>12</v>
      </c>
      <c r="E27" s="108"/>
      <c r="F27" s="109">
        <f>'LCTT-Gian tiep'!E28</f>
        <v>-11267697290</v>
      </c>
      <c r="G27" s="109"/>
      <c r="H27" s="109">
        <f>'LCTT-Gian tiep'!F28</f>
        <v>-1541945933</v>
      </c>
    </row>
    <row r="28" spans="1:9" ht="14.1" customHeight="1">
      <c r="A28" s="117" t="s">
        <v>356</v>
      </c>
      <c r="B28" s="117" t="s">
        <v>381</v>
      </c>
      <c r="C28" s="117"/>
      <c r="D28" s="108">
        <v>13</v>
      </c>
      <c r="E28" s="108"/>
      <c r="F28" s="109">
        <f>'LCTT-Gian tiep'!E30</f>
        <v>-24065811358</v>
      </c>
      <c r="G28" s="109"/>
      <c r="H28" s="109">
        <f>'LCTT-Gian tiep'!F30</f>
        <v>-22686784106</v>
      </c>
    </row>
    <row r="29" spans="1:9" ht="14.1" customHeight="1">
      <c r="A29" s="117" t="s">
        <v>356</v>
      </c>
      <c r="B29" s="117" t="s">
        <v>382</v>
      </c>
      <c r="C29" s="117"/>
      <c r="D29" s="108">
        <v>14</v>
      </c>
      <c r="E29" s="108"/>
      <c r="F29" s="109">
        <f>'LCTT-Gian tiep'!E31</f>
        <v>-3294062793</v>
      </c>
      <c r="G29" s="109"/>
      <c r="H29" s="109">
        <f>'LCTT-Gian tiep'!F31</f>
        <v>-14191339022</v>
      </c>
    </row>
    <row r="30" spans="1:9" ht="14.1" customHeight="1">
      <c r="A30" s="117" t="s">
        <v>356</v>
      </c>
      <c r="B30" s="117" t="s">
        <v>383</v>
      </c>
      <c r="C30" s="117"/>
      <c r="D30" s="108">
        <v>15</v>
      </c>
      <c r="E30" s="108"/>
      <c r="F30" s="109">
        <f>'LCTT-Gian tiep'!E32</f>
        <v>73798102941</v>
      </c>
      <c r="G30" s="109"/>
      <c r="H30" s="109">
        <f>'LCTT-Gian tiep'!F32</f>
        <v>34680407297</v>
      </c>
    </row>
    <row r="31" spans="1:9" ht="14.1" customHeight="1">
      <c r="A31" s="117" t="s">
        <v>356</v>
      </c>
      <c r="B31" s="117" t="s">
        <v>384</v>
      </c>
      <c r="C31" s="117"/>
      <c r="D31" s="108">
        <v>16</v>
      </c>
      <c r="E31" s="108"/>
      <c r="F31" s="109">
        <f>'LCTT-Gian tiep'!E33</f>
        <v>-6702806645</v>
      </c>
      <c r="G31" s="109"/>
      <c r="H31" s="109">
        <f>'LCTT-Gian tiep'!F33</f>
        <v>-7639446655</v>
      </c>
      <c r="I31" s="22"/>
    </row>
    <row r="32" spans="1:9" ht="14.1" customHeight="1">
      <c r="A32" s="117"/>
      <c r="B32" s="117"/>
      <c r="C32" s="117"/>
      <c r="D32" s="108"/>
      <c r="E32" s="108"/>
      <c r="F32" s="109"/>
      <c r="G32" s="109"/>
      <c r="H32" s="109"/>
      <c r="I32" s="22"/>
    </row>
    <row r="33" spans="1:8" s="27" customFormat="1" ht="14.1" customHeight="1">
      <c r="A33" s="113"/>
      <c r="B33" s="113" t="s">
        <v>332</v>
      </c>
      <c r="C33" s="113"/>
      <c r="D33" s="115">
        <v>20</v>
      </c>
      <c r="E33" s="115"/>
      <c r="F33" s="116">
        <f>SUM(F22:F31)</f>
        <v>-73349077150</v>
      </c>
      <c r="G33" s="116"/>
      <c r="H33" s="116">
        <f>SUM(H23:H31)</f>
        <v>96150895199</v>
      </c>
    </row>
    <row r="34" spans="1:8" s="27" customFormat="1" ht="14.1" customHeight="1">
      <c r="A34" s="113"/>
      <c r="B34" s="113"/>
      <c r="C34" s="113"/>
      <c r="D34" s="115"/>
      <c r="E34" s="115"/>
      <c r="F34" s="116"/>
      <c r="G34" s="116"/>
      <c r="H34" s="116"/>
    </row>
    <row r="35" spans="1:8" s="27" customFormat="1" ht="14.1" customHeight="1">
      <c r="A35" s="113"/>
      <c r="B35" s="113"/>
      <c r="C35" s="113"/>
      <c r="D35" s="115"/>
      <c r="E35" s="115"/>
      <c r="F35" s="116"/>
      <c r="G35" s="116"/>
      <c r="H35" s="116"/>
    </row>
    <row r="36" spans="1:8" s="19" customFormat="1" ht="14.1" customHeight="1">
      <c r="A36" s="107" t="s">
        <v>23</v>
      </c>
      <c r="B36" s="102" t="s">
        <v>333</v>
      </c>
      <c r="C36" s="107"/>
      <c r="D36" s="110"/>
      <c r="E36" s="110"/>
      <c r="F36" s="111"/>
      <c r="G36" s="111"/>
      <c r="H36" s="111"/>
    </row>
    <row r="37" spans="1:8" ht="14.1" customHeight="1">
      <c r="A37" s="117"/>
      <c r="B37" s="103"/>
      <c r="C37" s="117"/>
      <c r="D37" s="108"/>
      <c r="E37" s="108"/>
      <c r="F37" s="109"/>
      <c r="G37" s="109"/>
      <c r="H37" s="109"/>
    </row>
    <row r="38" spans="1:8" ht="14.1" customHeight="1">
      <c r="A38" s="117" t="s">
        <v>107</v>
      </c>
      <c r="B38" s="103" t="s">
        <v>13</v>
      </c>
      <c r="C38" s="117"/>
      <c r="D38" s="108">
        <v>21</v>
      </c>
      <c r="E38" s="119" t="s">
        <v>217</v>
      </c>
      <c r="F38" s="109">
        <f>'LCTT-Gian tiep'!E36</f>
        <v>-290399851419</v>
      </c>
      <c r="G38" s="109"/>
      <c r="H38" s="109">
        <f>'LCTT-Gian tiep'!F36</f>
        <v>-109290786977</v>
      </c>
    </row>
    <row r="39" spans="1:8" ht="14.1" customHeight="1">
      <c r="A39" s="117"/>
      <c r="B39" s="117"/>
      <c r="C39" s="117"/>
      <c r="D39" s="108"/>
      <c r="E39" s="108"/>
      <c r="F39" s="109"/>
      <c r="G39" s="109"/>
      <c r="H39" s="109"/>
    </row>
    <row r="40" spans="1:8" ht="14.1" customHeight="1">
      <c r="A40" s="117" t="s">
        <v>108</v>
      </c>
      <c r="B40" s="103" t="s">
        <v>12</v>
      </c>
      <c r="C40" s="117"/>
      <c r="D40" s="108">
        <v>22</v>
      </c>
      <c r="E40" s="108" t="s">
        <v>129</v>
      </c>
      <c r="F40" s="109">
        <f>'LCTT-Gian tiep'!E37</f>
        <v>5661363636</v>
      </c>
      <c r="G40" s="109"/>
      <c r="H40" s="109">
        <f>'LCTT-Gian tiep'!F37</f>
        <v>3524270590</v>
      </c>
    </row>
    <row r="41" spans="1:8" ht="14.1" customHeight="1">
      <c r="A41" s="117"/>
      <c r="B41" s="117"/>
      <c r="C41" s="117"/>
      <c r="D41" s="108"/>
      <c r="E41" s="108"/>
      <c r="F41" s="109"/>
      <c r="G41" s="109"/>
      <c r="H41" s="109"/>
    </row>
    <row r="42" spans="1:8" ht="14.1" customHeight="1">
      <c r="A42" s="117" t="s">
        <v>109</v>
      </c>
      <c r="B42" s="103" t="s">
        <v>11</v>
      </c>
      <c r="C42" s="117"/>
      <c r="D42" s="108">
        <v>23</v>
      </c>
      <c r="E42" s="108"/>
      <c r="F42" s="109">
        <f>'LCTT-Gian tiep'!E38</f>
        <v>0</v>
      </c>
      <c r="G42" s="109"/>
      <c r="H42" s="109">
        <f>'LCTT-Gian tiep'!F38</f>
        <v>-30000000000</v>
      </c>
    </row>
    <row r="43" spans="1:8" ht="14.1" customHeight="1">
      <c r="A43" s="117"/>
      <c r="B43" s="117"/>
      <c r="C43" s="117"/>
      <c r="D43" s="108"/>
      <c r="E43" s="108"/>
      <c r="F43" s="109"/>
      <c r="G43" s="109"/>
      <c r="H43" s="109"/>
    </row>
    <row r="44" spans="1:8" ht="14.1" customHeight="1">
      <c r="A44" s="117" t="s">
        <v>110</v>
      </c>
      <c r="B44" s="103" t="s">
        <v>10</v>
      </c>
      <c r="C44" s="117"/>
      <c r="D44" s="108">
        <v>24</v>
      </c>
      <c r="E44" s="108"/>
      <c r="F44" s="109">
        <f>'LCTT-Gian tiep'!E39</f>
        <v>30000000000</v>
      </c>
      <c r="G44" s="109"/>
      <c r="H44" s="109">
        <f>'LCTT-Gian tiep'!F39</f>
        <v>1500000000</v>
      </c>
    </row>
    <row r="45" spans="1:8" ht="14.1" customHeight="1">
      <c r="A45" s="117" t="s">
        <v>111</v>
      </c>
      <c r="B45" s="103" t="s">
        <v>7</v>
      </c>
      <c r="C45" s="117"/>
      <c r="D45" s="108">
        <v>25</v>
      </c>
      <c r="E45" s="108"/>
      <c r="F45" s="109"/>
      <c r="G45" s="109"/>
      <c r="H45" s="109">
        <f>'LCTT-Gian tiep'!F40</f>
        <v>0</v>
      </c>
    </row>
    <row r="46" spans="1:8" ht="14.1" customHeight="1">
      <c r="A46" s="117" t="s">
        <v>112</v>
      </c>
      <c r="B46" s="103" t="s">
        <v>8</v>
      </c>
      <c r="C46" s="117"/>
      <c r="D46" s="108">
        <v>26</v>
      </c>
      <c r="E46" s="108"/>
      <c r="F46" s="109">
        <f>'LCTT-Gian tiep'!E41</f>
        <v>0</v>
      </c>
      <c r="G46" s="109"/>
      <c r="H46" s="109">
        <f>'LCTT-Gian tiep'!F41</f>
        <v>0</v>
      </c>
    </row>
    <row r="47" spans="1:8" ht="14.1" customHeight="1">
      <c r="A47" s="117" t="s">
        <v>113</v>
      </c>
      <c r="B47" s="103" t="s">
        <v>9</v>
      </c>
      <c r="C47" s="117"/>
      <c r="D47" s="108">
        <v>27</v>
      </c>
      <c r="E47" s="108"/>
      <c r="F47" s="109">
        <f>'LCTT-Gian tiep'!E42</f>
        <v>10369304107</v>
      </c>
      <c r="G47" s="109"/>
      <c r="H47" s="109">
        <f>'LCTT-Gian tiep'!F42</f>
        <v>6706659544</v>
      </c>
    </row>
    <row r="48" spans="1:8" ht="14.1" customHeight="1">
      <c r="A48" s="117"/>
      <c r="B48" s="117"/>
      <c r="C48" s="117"/>
      <c r="D48" s="108"/>
      <c r="E48" s="108"/>
      <c r="F48" s="109"/>
      <c r="G48" s="109"/>
      <c r="H48" s="109"/>
    </row>
    <row r="49" spans="1:8" s="27" customFormat="1" ht="14.1" customHeight="1">
      <c r="A49" s="113"/>
      <c r="B49" s="102" t="s">
        <v>334</v>
      </c>
      <c r="C49" s="113"/>
      <c r="D49" s="115">
        <v>30</v>
      </c>
      <c r="E49" s="115"/>
      <c r="F49" s="116">
        <f>SUM(F37:F47)</f>
        <v>-244369183676</v>
      </c>
      <c r="G49" s="116"/>
      <c r="H49" s="116">
        <f>SUM(H38:H47)</f>
        <v>-127559856843</v>
      </c>
    </row>
    <row r="50" spans="1:8" s="19" customFormat="1" ht="14.1" customHeight="1">
      <c r="A50" s="107"/>
      <c r="B50" s="107"/>
      <c r="C50" s="107"/>
      <c r="D50" s="107"/>
      <c r="E50" s="107"/>
      <c r="F50" s="111"/>
      <c r="G50" s="111"/>
      <c r="H50" s="111"/>
    </row>
    <row r="51" spans="1:8" s="19" customFormat="1" ht="14.1" customHeight="1">
      <c r="A51" s="107" t="s">
        <v>25</v>
      </c>
      <c r="B51" s="102" t="s">
        <v>14</v>
      </c>
      <c r="C51" s="107"/>
      <c r="D51" s="110"/>
      <c r="E51" s="110"/>
      <c r="F51" s="111"/>
      <c r="G51" s="111"/>
      <c r="H51" s="111"/>
    </row>
    <row r="52" spans="1:8" s="19" customFormat="1" ht="14.1" customHeight="1">
      <c r="A52" s="121"/>
      <c r="B52" s="117"/>
      <c r="C52" s="117"/>
      <c r="D52" s="108"/>
      <c r="E52" s="108"/>
      <c r="F52" s="109"/>
      <c r="G52" s="109"/>
      <c r="H52" s="109"/>
    </row>
    <row r="53" spans="1:8" s="19" customFormat="1" ht="14.1" customHeight="1">
      <c r="A53" s="121" t="s">
        <v>107</v>
      </c>
      <c r="B53" s="103" t="s">
        <v>15</v>
      </c>
      <c r="C53" s="117"/>
      <c r="D53" s="108">
        <v>31</v>
      </c>
      <c r="E53" s="119"/>
      <c r="F53" s="109">
        <f>'LCTT-Gian tiep'!E45</f>
        <v>0</v>
      </c>
      <c r="G53" s="109"/>
      <c r="H53" s="109">
        <f>'LCTT-Gian tiep'!F45</f>
        <v>217798900000</v>
      </c>
    </row>
    <row r="54" spans="1:8" ht="14.1" customHeight="1">
      <c r="A54" s="121"/>
      <c r="B54" s="117"/>
      <c r="C54" s="117"/>
      <c r="D54" s="108"/>
      <c r="E54" s="108"/>
      <c r="F54" s="109"/>
      <c r="G54" s="109"/>
      <c r="H54" s="109"/>
    </row>
    <row r="55" spans="1:8" ht="14.1" customHeight="1">
      <c r="A55" s="121" t="s">
        <v>108</v>
      </c>
      <c r="B55" s="103" t="s">
        <v>16</v>
      </c>
      <c r="C55" s="117"/>
      <c r="D55" s="108">
        <v>32</v>
      </c>
      <c r="E55" s="119"/>
      <c r="F55" s="109">
        <v>0</v>
      </c>
      <c r="G55" s="109"/>
      <c r="H55" s="109">
        <v>0</v>
      </c>
    </row>
    <row r="56" spans="1:8" s="19" customFormat="1" ht="14.1" customHeight="1">
      <c r="A56" s="121" t="s">
        <v>109</v>
      </c>
      <c r="B56" s="103" t="s">
        <v>17</v>
      </c>
      <c r="C56" s="117"/>
      <c r="D56" s="108">
        <v>33</v>
      </c>
      <c r="E56" s="119" t="s">
        <v>196</v>
      </c>
      <c r="F56" s="109">
        <f>'LCTT-Gian tiep'!E47</f>
        <v>1858860744893</v>
      </c>
      <c r="G56" s="109"/>
      <c r="H56" s="109">
        <f>'LCTT-Gian tiep'!F47</f>
        <v>1317734346905</v>
      </c>
    </row>
    <row r="57" spans="1:8" ht="14.1" customHeight="1">
      <c r="A57" s="121" t="s">
        <v>110</v>
      </c>
      <c r="B57" s="103" t="s">
        <v>18</v>
      </c>
      <c r="C57" s="117"/>
      <c r="D57" s="108">
        <v>34</v>
      </c>
      <c r="E57" s="119" t="s">
        <v>196</v>
      </c>
      <c r="F57" s="109">
        <f>'LCTT-Gian tiep'!E48</f>
        <v>-1406090290912</v>
      </c>
      <c r="G57" s="109"/>
      <c r="H57" s="109">
        <f>'LCTT-Gian tiep'!F48</f>
        <v>-1281349175035</v>
      </c>
    </row>
    <row r="58" spans="1:8" ht="14.1" customHeight="1">
      <c r="A58" s="121" t="s">
        <v>111</v>
      </c>
      <c r="B58" s="103" t="s">
        <v>19</v>
      </c>
      <c r="C58" s="117"/>
      <c r="D58" s="108">
        <v>35</v>
      </c>
      <c r="E58" s="108"/>
      <c r="F58" s="109">
        <v>0</v>
      </c>
      <c r="G58" s="109"/>
      <c r="H58" s="109"/>
    </row>
    <row r="59" spans="1:8" ht="14.1" customHeight="1">
      <c r="A59" s="121" t="s">
        <v>112</v>
      </c>
      <c r="B59" s="103" t="s">
        <v>20</v>
      </c>
      <c r="C59" s="117"/>
      <c r="D59" s="108">
        <v>36</v>
      </c>
      <c r="E59" s="119"/>
      <c r="F59" s="109">
        <f>'LCTT-Gian tiep'!E50</f>
        <v>-1935000000</v>
      </c>
      <c r="G59" s="109"/>
      <c r="H59" s="109">
        <f>'LCTT-Gian tiep'!F50</f>
        <v>-19761631208</v>
      </c>
    </row>
    <row r="60" spans="1:8" ht="14.1" customHeight="1">
      <c r="A60" s="121"/>
      <c r="B60" s="117"/>
      <c r="C60" s="117"/>
      <c r="D60" s="108"/>
      <c r="E60" s="108"/>
      <c r="F60" s="109"/>
      <c r="G60" s="109"/>
      <c r="H60" s="109"/>
    </row>
    <row r="61" spans="1:8" ht="14.1" customHeight="1">
      <c r="A61" s="113"/>
      <c r="B61" s="102" t="s">
        <v>335</v>
      </c>
      <c r="C61" s="113"/>
      <c r="D61" s="115">
        <v>40</v>
      </c>
      <c r="E61" s="115"/>
      <c r="F61" s="116">
        <f>SUM(F52:F59)</f>
        <v>450835453981</v>
      </c>
      <c r="G61" s="116"/>
      <c r="H61" s="116">
        <f>SUM(H52:H59)</f>
        <v>234422440662</v>
      </c>
    </row>
    <row r="62" spans="1:8" ht="14.1" customHeight="1">
      <c r="A62" s="113"/>
      <c r="B62" s="113"/>
      <c r="C62" s="113"/>
      <c r="D62" s="115"/>
      <c r="E62" s="115"/>
      <c r="F62" s="116"/>
      <c r="G62" s="116"/>
      <c r="H62" s="116"/>
    </row>
    <row r="63" spans="1:8" ht="14.1" customHeight="1">
      <c r="A63" s="107"/>
      <c r="B63" s="102" t="s">
        <v>336</v>
      </c>
      <c r="C63" s="107"/>
      <c r="D63" s="110">
        <v>50</v>
      </c>
      <c r="E63" s="110"/>
      <c r="F63" s="111">
        <f>F33+F49+F61</f>
        <v>133117193155</v>
      </c>
      <c r="G63" s="111"/>
      <c r="H63" s="111">
        <f>H33+H49+H61</f>
        <v>203013479018</v>
      </c>
    </row>
    <row r="64" spans="1:8" ht="14.1" customHeight="1">
      <c r="A64" s="107"/>
      <c r="B64" s="107"/>
      <c r="C64" s="107"/>
      <c r="D64" s="110"/>
      <c r="E64" s="110"/>
      <c r="F64" s="111"/>
      <c r="G64" s="111"/>
      <c r="H64" s="111"/>
    </row>
    <row r="65" spans="1:8" ht="14.1" customHeight="1">
      <c r="A65" s="107"/>
      <c r="B65" s="102" t="s">
        <v>337</v>
      </c>
      <c r="C65" s="107"/>
      <c r="D65" s="110">
        <v>60</v>
      </c>
      <c r="E65" s="110" t="s">
        <v>182</v>
      </c>
      <c r="F65" s="111">
        <f>'LCTT-Gian tiep'!E53</f>
        <v>336807716067</v>
      </c>
      <c r="G65" s="111"/>
      <c r="H65" s="111">
        <f>'LCTT-Gian tiep'!F53</f>
        <v>130266723762</v>
      </c>
    </row>
    <row r="66" spans="1:8" ht="14.1" customHeight="1">
      <c r="A66" s="107"/>
      <c r="B66" s="107"/>
      <c r="C66" s="107"/>
      <c r="D66" s="110"/>
      <c r="E66" s="110"/>
      <c r="F66" s="111"/>
      <c r="G66" s="111"/>
      <c r="H66" s="111"/>
    </row>
    <row r="67" spans="1:8" ht="14.1" customHeight="1">
      <c r="A67" s="117"/>
      <c r="B67" s="103" t="s">
        <v>338</v>
      </c>
      <c r="C67" s="117"/>
      <c r="D67" s="108">
        <v>61</v>
      </c>
      <c r="E67" s="108"/>
      <c r="F67" s="109">
        <f>'LCTT-Gian tiep'!E54</f>
        <v>136808898</v>
      </c>
      <c r="G67" s="109"/>
      <c r="H67" s="109">
        <v>0</v>
      </c>
    </row>
    <row r="68" spans="1:8" ht="14.1" customHeight="1">
      <c r="A68" s="117"/>
      <c r="B68" s="117"/>
      <c r="C68" s="117"/>
      <c r="D68" s="108"/>
      <c r="E68" s="108"/>
      <c r="F68" s="109"/>
      <c r="G68" s="109"/>
      <c r="H68" s="109"/>
    </row>
    <row r="69" spans="1:8" ht="14.1" customHeight="1">
      <c r="A69" s="107"/>
      <c r="B69" s="102" t="s">
        <v>339</v>
      </c>
      <c r="C69" s="107"/>
      <c r="D69" s="110">
        <v>70</v>
      </c>
      <c r="E69" s="110" t="s">
        <v>182</v>
      </c>
      <c r="F69" s="111">
        <f>F63+F65+F67</f>
        <v>470061718120</v>
      </c>
      <c r="G69" s="111"/>
      <c r="H69" s="111">
        <f>H63+H65+H67</f>
        <v>333280202780</v>
      </c>
    </row>
    <row r="70" spans="1:8" ht="14.1" customHeight="1">
      <c r="A70" s="24"/>
      <c r="B70" s="24"/>
      <c r="C70" s="24"/>
      <c r="D70" s="24"/>
      <c r="E70" s="24"/>
      <c r="F70" s="21"/>
      <c r="G70" s="21"/>
      <c r="H70" s="21"/>
    </row>
    <row r="72" spans="1:8" s="3" customFormat="1" ht="14.1" customHeight="1">
      <c r="F72" s="3" t="s">
        <v>435</v>
      </c>
    </row>
    <row r="73" spans="1:8" s="3" customFormat="1" ht="14.1" customHeight="1">
      <c r="A73" s="5" t="s">
        <v>241</v>
      </c>
      <c r="B73" s="79"/>
      <c r="C73" s="5" t="s">
        <v>242</v>
      </c>
      <c r="D73" s="79"/>
      <c r="E73" s="79"/>
      <c r="F73" s="5" t="s">
        <v>243</v>
      </c>
      <c r="G73" s="50"/>
      <c r="H73" s="5"/>
    </row>
    <row r="74" spans="1:8" s="3" customFormat="1" ht="14.1" customHeight="1"/>
    <row r="75" spans="1:8" s="3" customFormat="1" ht="14.1" customHeight="1"/>
    <row r="76" spans="1:8" s="3" customFormat="1" ht="14.1" customHeight="1"/>
    <row r="77" spans="1:8" s="3" customFormat="1" ht="14.1" customHeight="1"/>
    <row r="78" spans="1:8" s="3" customFormat="1" ht="14.1" customHeight="1"/>
    <row r="79" spans="1:8" s="3" customFormat="1" ht="14.1" customHeight="1">
      <c r="A79" s="3" t="str">
        <f>'[5]Bang can doi ke toan'!A161</f>
        <v>_____________________</v>
      </c>
      <c r="C79" s="3" t="str">
        <f>'[5]Bang can doi ke toan'!C161</f>
        <v>_________________</v>
      </c>
      <c r="F79" s="3" t="str">
        <f>'[5]Bang can doi ke toan'!F161</f>
        <v>_____________</v>
      </c>
    </row>
    <row r="80" spans="1:8" s="3" customFormat="1" ht="14.1" customHeight="1">
      <c r="A80" s="5" t="s">
        <v>432</v>
      </c>
      <c r="B80" s="5"/>
      <c r="C80" s="5" t="s">
        <v>433</v>
      </c>
      <c r="E80" s="5"/>
      <c r="F80" s="5" t="s">
        <v>434</v>
      </c>
      <c r="H80" s="5"/>
    </row>
    <row r="81" spans="6:8" ht="14.1" customHeight="1">
      <c r="F81" s="18"/>
      <c r="H81" s="17"/>
    </row>
  </sheetData>
  <mergeCells count="1">
    <mergeCell ref="A6:H6"/>
  </mergeCells>
  <phoneticPr fontId="0" type="noConversion"/>
  <pageMargins left="0.62" right="0.28000000000000003" top="0.4" bottom="0.53" header="0" footer="0.35"/>
  <pageSetup paperSize="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Profit &amp; lost </vt:lpstr>
      <vt:lpstr>Ket qua kinh doanh </vt:lpstr>
      <vt:lpstr>Bang can doi ke toan</vt:lpstr>
      <vt:lpstr>Balance sheet</vt:lpstr>
      <vt:lpstr>LCTT-truc tiep</vt:lpstr>
      <vt:lpstr>LCTT-Gian tiep</vt:lpstr>
      <vt:lpstr>Statement of cash flowss </vt:lpstr>
      <vt:lpstr>'Balance sheet'!Print_Titles</vt:lpstr>
      <vt:lpstr>'Bang can doi ke toan'!Print_Titles</vt:lpstr>
      <vt:lpstr>'LCTT-Gian tiep'!Print_Titles</vt:lpstr>
      <vt:lpstr>'LCTT-truc tiep'!Print_Titles</vt:lpstr>
      <vt:lpstr>'Statement of cash flowss '!Print_Titles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Cong ty Co phan Nhua va Bao Bi An Phat</dc:title>
  <dc:creator>Nguyen Duc Dung</dc:creator>
  <cp:lastModifiedBy>ap.ketoan1</cp:lastModifiedBy>
  <cp:lastPrinted>2016-02-04T04:05:57Z</cp:lastPrinted>
  <dcterms:created xsi:type="dcterms:W3CDTF">2005-06-06T06:38:12Z</dcterms:created>
  <dcterms:modified xsi:type="dcterms:W3CDTF">2016-02-04T04:09:04Z</dcterms:modified>
</cp:coreProperties>
</file>

<file path=package/services/digital-signature/_rels/origin.psdsor.rels>&#65279;<?xml version="1.0" encoding="utf-8"?><Relationships xmlns="http://schemas.openxmlformats.org/package/2006/relationships"><Relationship Type="http://schemas.openxmlformats.org/package/2006/relationships/digital-signature/signature" Target="/package/services/digital-signature/xml-signature/fab7f23fe6d540409e7f2205c0783665.psdsxs" Id="Ra3095e1116144d6f" /></Relationships>
</file>