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psdsxs" ContentType="application/vnd.openxmlformats-package.digital-signature-xmlsignatur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Default Extension="psdsor" ContentType="application/vnd.openxmlformats-package.digital-signature-origin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digital-signature/origin" Target="package/services/digital-signature/origin.psdsor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255" windowWidth="20115" windowHeight="7305" activeTab="2"/>
  </bookViews>
  <sheets>
    <sheet name="CDKT_HN " sheetId="5" r:id="rId1"/>
    <sheet name="KQKD_HN" sheetId="2" r:id="rId2"/>
    <sheet name="LCGT_HN" sheetId="6" r:id="rId3"/>
  </sheets>
  <externalReferences>
    <externalReference r:id="rId4"/>
    <externalReference r:id="rId5"/>
    <externalReference r:id="rId6"/>
    <externalReference r:id="rId7"/>
    <externalReference r:id="rId8"/>
  </externalReferences>
  <definedNames>
    <definedName name="_">#N/A</definedName>
    <definedName name="__CON1" localSheetId="0">#REF!</definedName>
    <definedName name="__CON1" localSheetId="2">#REF!</definedName>
    <definedName name="__CON1">#REF!</definedName>
    <definedName name="__CON2" localSheetId="0">#REF!</definedName>
    <definedName name="__CON2" localSheetId="2">#REF!</definedName>
    <definedName name="__CON2">#REF!</definedName>
    <definedName name="__IntlFixup" hidden="1">TRUE</definedName>
    <definedName name="_1">#N/A</definedName>
    <definedName name="_1000A01">#N/A</definedName>
    <definedName name="_2">#N/A</definedName>
    <definedName name="_btm10" localSheetId="0">#REF!</definedName>
    <definedName name="_btm10" localSheetId="2">#REF!</definedName>
    <definedName name="_btm10">#REF!</definedName>
    <definedName name="_ddn400" localSheetId="0">#REF!</definedName>
    <definedName name="_ddn400" localSheetId="2">#REF!</definedName>
    <definedName name="_ddn400">#REF!</definedName>
    <definedName name="_ddn600" localSheetId="0">#REF!</definedName>
    <definedName name="_ddn600" localSheetId="2">#REF!</definedName>
    <definedName name="_ddn600">#REF!</definedName>
    <definedName name="_Fill" hidden="1">#REF!</definedName>
    <definedName name="_xlnm._FilterDatabase" localSheetId="0" hidden="1">'CDKT_HN '!$L$10:$L$160</definedName>
    <definedName name="_GFE28" localSheetId="0">#REF!</definedName>
    <definedName name="_GFE28" localSheetId="2">#REF!</definedName>
    <definedName name="_GFE28">#REF!</definedName>
    <definedName name="_gvl1" localSheetId="0">#REF!</definedName>
    <definedName name="_gvl1" localSheetId="2">#REF!</definedName>
    <definedName name="_gvl1">#REF!</definedName>
    <definedName name="_Key1" localSheetId="0" hidden="1">#REF!</definedName>
    <definedName name="_Key1" localSheetId="2" hidden="1">#REF!</definedName>
    <definedName name="_Key1" hidden="1">#REF!</definedName>
    <definedName name="_Key2" hidden="1">#REF!</definedName>
    <definedName name="_Km36">#REF!</definedName>
    <definedName name="_Knc36">#REF!</definedName>
    <definedName name="_Knc57">#REF!</definedName>
    <definedName name="_Kvl36">#REF!</definedName>
    <definedName name="_MAC12">#REF!</definedName>
    <definedName name="_MAC46">#REF!</definedName>
    <definedName name="_Mc1">#REF!</definedName>
    <definedName name="_Mc2">#REF!</definedName>
    <definedName name="_Mc3">#REF!</definedName>
    <definedName name="_Mc4">#REF!</definedName>
    <definedName name="_Mc5">#REF!</definedName>
    <definedName name="_NCL100">#REF!</definedName>
    <definedName name="_NCL200">#REF!</definedName>
    <definedName name="_NCL250">#REF!</definedName>
    <definedName name="_NET2">#REF!</definedName>
    <definedName name="_nin190">#REF!</definedName>
    <definedName name="_nkc2">#REF!</definedName>
    <definedName name="_NSq4">#REF!</definedName>
    <definedName name="_Order1" hidden="1">255</definedName>
    <definedName name="_Order2" hidden="1">255</definedName>
    <definedName name="_Pa1">#REF!</definedName>
    <definedName name="_sc1">#REF!</definedName>
    <definedName name="_SC2">#REF!</definedName>
    <definedName name="_sc3">#REF!</definedName>
    <definedName name="_SN3">#REF!</definedName>
    <definedName name="_Sort" hidden="1">#REF!</definedName>
    <definedName name="_Tax5">#REF!</definedName>
    <definedName name="_tct5">#REF!</definedName>
    <definedName name="_tg427">#REF!</definedName>
    <definedName name="_TH20">#REF!</definedName>
    <definedName name="_TK334" localSheetId="0">{"Book1","bang chia luong - P.Tai vu.xls"}</definedName>
    <definedName name="_TK334" localSheetId="1">{"Book1","bang chia luong - P.Tai vu.xls"}</definedName>
    <definedName name="_TK334" localSheetId="2">{"Book1","bang chia luong - P.Tai vu.xls"}</definedName>
    <definedName name="_TK334">{"Book1","bang chia luong - P.Tai vu.xls"}</definedName>
    <definedName name="_TL1">#REF!</definedName>
    <definedName name="_TL2">#REF!</definedName>
    <definedName name="_TL3">#REF!</definedName>
    <definedName name="_TLA120">#REF!</definedName>
    <definedName name="_TLA35">#REF!</definedName>
    <definedName name="_TLA50">#REF!</definedName>
    <definedName name="_TLA70">#REF!</definedName>
    <definedName name="_TLA95">#REF!</definedName>
    <definedName name="_tz593">#REF!</definedName>
    <definedName name="_UT2">#REF!</definedName>
    <definedName name="_VCP1">#REF!</definedName>
    <definedName name="_VL100">#REF!</definedName>
    <definedName name="_VL200">#REF!</definedName>
    <definedName name="_VL250">#REF!</definedName>
    <definedName name="_xx3">#REF!</definedName>
    <definedName name="_xx4">#REF!</definedName>
    <definedName name="_xx5">#REF!</definedName>
    <definedName name="_xx6">#REF!</definedName>
    <definedName name="_xx7">#REF!</definedName>
    <definedName name="A01_">#N/A</definedName>
    <definedName name="A01AC">#N/A</definedName>
    <definedName name="A01CAT">#N/A</definedName>
    <definedName name="A01CODE">#N/A</definedName>
    <definedName name="A01DATA">#N/A</definedName>
    <definedName name="A01MI">#N/A</definedName>
    <definedName name="A01TO">#N/A</definedName>
    <definedName name="A120_">#REF!</definedName>
    <definedName name="a277Print_Titles">#REF!</definedName>
    <definedName name="A35_">#REF!</definedName>
    <definedName name="A50_">#REF!</definedName>
    <definedName name="A70_">#REF!</definedName>
    <definedName name="A95_">#REF!</definedName>
    <definedName name="AA">#REF!</definedName>
    <definedName name="abc">#REF!</definedName>
    <definedName name="AC120_">#REF!</definedName>
    <definedName name="AC35_">#REF!</definedName>
    <definedName name="AC50_">#REF!</definedName>
    <definedName name="AC70_">#REF!</definedName>
    <definedName name="AC95_">#REF!</definedName>
    <definedName name="acnvkkf" localSheetId="0">[1]FS_Lines!$C$113:$F$139</definedName>
    <definedName name="acnvkkf" localSheetId="2">[1]FS_Lines!$C$113:$F$139</definedName>
    <definedName name="acnvkkf">[2]FS_Lines!$C$113:$F$139</definedName>
    <definedName name="AD">#N/A</definedName>
    <definedName name="addfwefsdfscd" localSheetId="0" hidden="1">#REF!</definedName>
    <definedName name="addfwefsdfscd" localSheetId="2" hidden="1">#REF!</definedName>
    <definedName name="addfwefsdfscd" hidden="1">#REF!</definedName>
    <definedName name="ag15F80" localSheetId="0">#REF!</definedName>
    <definedName name="ag15F80" localSheetId="2">#REF!</definedName>
    <definedName name="ag15F80">#REF!</definedName>
    <definedName name="All_Item" localSheetId="0">#REF!</definedName>
    <definedName name="All_Item" localSheetId="2">#REF!</definedName>
    <definedName name="All_Item">#REF!</definedName>
    <definedName name="ALPIN">#N/A</definedName>
    <definedName name="ALPJYOU">#N/A</definedName>
    <definedName name="ALPTOI">#N/A</definedName>
    <definedName name="ARA_Threshold">#REF!</definedName>
    <definedName name="ARP_Threshold">#REF!</definedName>
    <definedName name="As" localSheetId="0">BlankMacro1</definedName>
    <definedName name="As" localSheetId="1">BlankMacro1</definedName>
    <definedName name="As" localSheetId="2">BlankMacro1</definedName>
    <definedName name="As">BlankMacro1</definedName>
    <definedName name="AS2DocOpenMode" hidden="1">"AS2DocumentEdit"</definedName>
    <definedName name="AS2HasNoAutoHeaderFooter">"OFF"</definedName>
    <definedName name="AS2ReportLS" hidden="1">1</definedName>
    <definedName name="AS2StaticLS" localSheetId="0" hidden="1">#REF!</definedName>
    <definedName name="AS2StaticLS" localSheetId="2" hidden="1">#REF!</definedName>
    <definedName name="AS2StaticLS" hidden="1">#REF!</definedName>
    <definedName name="AS2SyncStepLS" hidden="1">0</definedName>
    <definedName name="AS2TickmarkLS" localSheetId="0" hidden="1">#REF!</definedName>
    <definedName name="AS2TickmarkLS" localSheetId="2" hidden="1">#REF!</definedName>
    <definedName name="AS2TickmarkLS" hidden="1">#REF!</definedName>
    <definedName name="AS2VersionLS" hidden="1">300</definedName>
    <definedName name="B_Isc" localSheetId="0">#REF!</definedName>
    <definedName name="B_Isc" localSheetId="2">#REF!</definedName>
    <definedName name="B_Isc">#REF!</definedName>
    <definedName name="BacKan">#REF!</definedName>
    <definedName name="Bang_cly">#REF!</definedName>
    <definedName name="Bang_CVC">#REF!</definedName>
    <definedName name="bang_gia">#REF!</definedName>
    <definedName name="Bang_travl">#REF!</definedName>
    <definedName name="BarData">#REF!</definedName>
    <definedName name="BB">#REF!</definedName>
    <definedName name="BG_Del" hidden="1">15</definedName>
    <definedName name="BG_Ins" hidden="1">4</definedName>
    <definedName name="BG_Mod" hidden="1">6</definedName>
    <definedName name="BOQ">#REF!</definedName>
    <definedName name="BT">#REF!</definedName>
    <definedName name="Bust">#REF!</definedName>
    <definedName name="button_area_1">#REF!</definedName>
    <definedName name="BVCISUMMARY">#REF!</definedName>
    <definedName name="C.1.1..Phat_tuyen">#REF!</definedName>
    <definedName name="C.1.10..VC_Thu_cong_CG">#REF!</definedName>
    <definedName name="C.1.2..Chat_cay_thu_cong">#REF!</definedName>
    <definedName name="C.1.3..Chat_cay_may">#REF!</definedName>
    <definedName name="C.1.4..Dao_goc_cay">#REF!</definedName>
    <definedName name="C.1.5..Lam_duong_tam">#REF!</definedName>
    <definedName name="C.1.6..Lam_cau_tam">#REF!</definedName>
    <definedName name="C.1.7..Rai_da_chong_lun">#REF!</definedName>
    <definedName name="C.1.8..Lam_kho_tam">#REF!</definedName>
    <definedName name="C.1.8..San_mat_bang">#REF!</definedName>
    <definedName name="C.2.1..VC_Thu_cong">#REF!</definedName>
    <definedName name="C.2.2..VC_T_cong_CG">#REF!</definedName>
    <definedName name="C.2.3..Boc_do">#REF!</definedName>
    <definedName name="C.3.1..Dao_dat_mong_cot">#REF!</definedName>
    <definedName name="C.3.2..Dao_dat_de_dap">#REF!</definedName>
    <definedName name="C.3.3..Dap_dat_mong">#REF!</definedName>
    <definedName name="C.3.4..Dao_dap_TDia">#REF!</definedName>
    <definedName name="C.3.5..Dap_bo_bao">#REF!</definedName>
    <definedName name="C.3.6..Bom_tat_nuoc">#REF!</definedName>
    <definedName name="C.3.7..Dao_bun">#REF!</definedName>
    <definedName name="C.3.8..Dap_cat_CT">#REF!</definedName>
    <definedName name="C.3.9..Dao_pha_da">#REF!</definedName>
    <definedName name="C.4.1.Cot_thep">#REF!</definedName>
    <definedName name="C.4.2..Van_khuon">#REF!</definedName>
    <definedName name="C.4.3..Be_tong">#REF!</definedName>
    <definedName name="C.4.4..Lap_BT_D.San">#REF!</definedName>
    <definedName name="C.4.5..Xay_da_hoc">#REF!</definedName>
    <definedName name="C.4.6..Dong_coc">#REF!</definedName>
    <definedName name="C.4.7..Quet_Bi_tum">#REF!</definedName>
    <definedName name="C.5.1..Lap_cot_thep">#REF!</definedName>
    <definedName name="C.5.2..Lap_cot_BT">#REF!</definedName>
    <definedName name="C.5.3..Lap_dat_xa">#REF!</definedName>
    <definedName name="C.5.4..Lap_tiep_dia">#REF!</definedName>
    <definedName name="C.5.5..Son_sat_thep">#REF!</definedName>
    <definedName name="C.6.1..Lap_su_dung">#REF!</definedName>
    <definedName name="C.6.2..Lap_su_CS">#REF!</definedName>
    <definedName name="C.6.3..Su_chuoi_do">#REF!</definedName>
    <definedName name="C.6.4..Su_chuoi_neo">#REF!</definedName>
    <definedName name="C.6.5..Lap_phu_kien">#REF!</definedName>
    <definedName name="C.6.6..Ep_noi_day">#REF!</definedName>
    <definedName name="C.6.7..KD_vuot_CN">#REF!</definedName>
    <definedName name="C.6.8..Rai_cang_day">#REF!</definedName>
    <definedName name="C.6.9..Cap_quang">#REF!</definedName>
    <definedName name="C.nhanhP.Nam">#REF!</definedName>
    <definedName name="C_1111">#REF!</definedName>
    <definedName name="C_1112">#REF!</definedName>
    <definedName name="C_1121">#REF!</definedName>
    <definedName name="C_1122">#REF!</definedName>
    <definedName name="C_1131">#REF!</definedName>
    <definedName name="C_1132">#REF!</definedName>
    <definedName name="C_131">#REF!</definedName>
    <definedName name="C_1331">#REF!</definedName>
    <definedName name="C_1332">#REF!</definedName>
    <definedName name="C_1338">#REF!</definedName>
    <definedName name="C_1388">#REF!</definedName>
    <definedName name="C_139">#REF!</definedName>
    <definedName name="C_141">#REF!</definedName>
    <definedName name="C_1421">#REF!</definedName>
    <definedName name="C_1422">#REF!</definedName>
    <definedName name="C_144">#REF!</definedName>
    <definedName name="C_152">#REF!</definedName>
    <definedName name="C_1531">#REF!</definedName>
    <definedName name="C_1532">#REF!</definedName>
    <definedName name="C_154">#REF!</definedName>
    <definedName name="C_155">#REF!</definedName>
    <definedName name="C_156">#REF!</definedName>
    <definedName name="C_2111">#REF!</definedName>
    <definedName name="C_2112">#REF!</definedName>
    <definedName name="C_2113">#REF!</definedName>
    <definedName name="C_2114">#REF!</definedName>
    <definedName name="C_2115">#REF!</definedName>
    <definedName name="C_2118">#REF!</definedName>
    <definedName name="C_2131">#REF!</definedName>
    <definedName name="C_2132">#REF!</definedName>
    <definedName name="C_2134">#REF!</definedName>
    <definedName name="C_2138">#REF!</definedName>
    <definedName name="C_2141">#REF!</definedName>
    <definedName name="C_2142">#REF!</definedName>
    <definedName name="C_2143">#REF!</definedName>
    <definedName name="C_2411">#REF!</definedName>
    <definedName name="C_244">#REF!</definedName>
    <definedName name="C_311">#REF!</definedName>
    <definedName name="C_315">#REF!</definedName>
    <definedName name="C_331">#REF!</definedName>
    <definedName name="C_33311">#REF!</definedName>
    <definedName name="C_33312">#REF!</definedName>
    <definedName name="C_3333">#REF!</definedName>
    <definedName name="C_3334">#REF!</definedName>
    <definedName name="C_3337">#REF!</definedName>
    <definedName name="C_3338">#REF!</definedName>
    <definedName name="C_3339">#REF!</definedName>
    <definedName name="C_334">#REF!</definedName>
    <definedName name="C_3383">#REF!</definedName>
    <definedName name="C_3384">#REF!</definedName>
    <definedName name="C_3388">#REF!</definedName>
    <definedName name="C_411">#REF!</definedName>
    <definedName name="C_412">#REF!</definedName>
    <definedName name="C_413">#REF!</definedName>
    <definedName name="C_415">#REF!</definedName>
    <definedName name="C_416">#REF!</definedName>
    <definedName name="C_4211">#REF!</definedName>
    <definedName name="C_4212">#REF!</definedName>
    <definedName name="C_441">#REF!</definedName>
    <definedName name="C_5111">#REF!</definedName>
    <definedName name="C_621">#REF!</definedName>
    <definedName name="C_622">#REF!</definedName>
    <definedName name="C_6271">#REF!</definedName>
    <definedName name="C_6272">#REF!</definedName>
    <definedName name="C_6273">#REF!</definedName>
    <definedName name="C_6274">#REF!</definedName>
    <definedName name="C_6277">#REF!</definedName>
    <definedName name="C_6278">#REF!</definedName>
    <definedName name="C_632">#REF!</definedName>
    <definedName name="C_6412">#REF!</definedName>
    <definedName name="C_6417">#REF!</definedName>
    <definedName name="C_6421">#REF!</definedName>
    <definedName name="C_6422">#REF!</definedName>
    <definedName name="C_6423">#REF!</definedName>
    <definedName name="C_6424">#REF!</definedName>
    <definedName name="C_6425">#REF!</definedName>
    <definedName name="C_6427">#REF!</definedName>
    <definedName name="C_6428">#REF!</definedName>
    <definedName name="C_711">#REF!</definedName>
    <definedName name="C_721">#REF!</definedName>
    <definedName name="C_811">#REF!</definedName>
    <definedName name="C_821">#REF!</definedName>
    <definedName name="C_911">#REF!</definedName>
    <definedName name="C_GTGTKT">#REF!</definedName>
    <definedName name="C_NPT">#REF!</definedName>
    <definedName name="C_P">#REF!</definedName>
    <definedName name="C_TG">#REF!</definedName>
    <definedName name="C_TM">#REF!</definedName>
    <definedName name="C_TSCD">#REF!</definedName>
    <definedName name="C_TSLD">#REF!</definedName>
    <definedName name="C_V">#REF!</definedName>
    <definedName name="C2.7">#REF!</definedName>
    <definedName name="C3.0">#REF!</definedName>
    <definedName name="C3.5">#REF!</definedName>
    <definedName name="C3.7">#REF!</definedName>
    <definedName name="C4.0">#REF!</definedName>
    <definedName name="Category_All">#REF!</definedName>
    <definedName name="CATIN">#N/A</definedName>
    <definedName name="CATJYOU">#N/A</definedName>
    <definedName name="CATREC">#N/A</definedName>
    <definedName name="CATSYU">#N/A</definedName>
    <definedName name="catvang">#REF!</definedName>
    <definedName name="CCS">#REF!</definedName>
    <definedName name="cd">#REF!</definedName>
    <definedName name="CDD">#REF!</definedName>
    <definedName name="CĐKT">#REF!</definedName>
    <definedName name="cdps">#REF!</definedName>
    <definedName name="celltips_area">#REF!</definedName>
    <definedName name="CF_AccruedExpenses">#REF!</definedName>
    <definedName name="CF_Cash">#REF!</definedName>
    <definedName name="CF_CurrentLTDebit">#REF!</definedName>
    <definedName name="CF_DeferredTax">#REF!</definedName>
    <definedName name="CF_Dividends">#REF!</definedName>
    <definedName name="CF_Intangibles">#REF!</definedName>
    <definedName name="CF_Inventories">#REF!</definedName>
    <definedName name="CF_Investments">#REF!</definedName>
    <definedName name="CF_LTDebt">#REF!</definedName>
    <definedName name="CF_NetIncome">#REF!</definedName>
    <definedName name="CF_Payables">#REF!</definedName>
    <definedName name="CF_PrepaidExpenses">#REF!</definedName>
    <definedName name="CF_Property">#REF!</definedName>
    <definedName name="CF_Receivables">#REF!</definedName>
    <definedName name="CF_Shares">#REF!</definedName>
    <definedName name="CF_Taxation">#REF!</definedName>
    <definedName name="chuyen" localSheetId="0" hidden="1">{"'Sheet1'!$L$16"}</definedName>
    <definedName name="chuyen" localSheetId="1" hidden="1">{"'Sheet1'!$L$16"}</definedName>
    <definedName name="chuyen" localSheetId="2" hidden="1">{"'Sheet1'!$L$16"}</definedName>
    <definedName name="chuyen" hidden="1">{"'Sheet1'!$L$16"}</definedName>
    <definedName name="CK">#REF!</definedName>
    <definedName name="CLVC3">0.1</definedName>
    <definedName name="CLVCTB">#REF!</definedName>
    <definedName name="CLVL">#REF!</definedName>
    <definedName name="CNC">#REF!</definedName>
    <definedName name="CND">#REF!</definedName>
    <definedName name="CNG">#REF!</definedName>
    <definedName name="Co">#REF!</definedName>
    <definedName name="Cöï_ly_vaän_chuyeãn">#REF!</definedName>
    <definedName name="CÖÏ_LY_VAÄN_CHUYEÅN">#REF!</definedName>
    <definedName name="Comm" localSheetId="0">BlankMacro1</definedName>
    <definedName name="Comm" localSheetId="1">BlankMacro1</definedName>
    <definedName name="Comm" localSheetId="2">BlankMacro1</definedName>
    <definedName name="Comm">BlankMacro1</definedName>
    <definedName name="COMMON" localSheetId="0">#REF!</definedName>
    <definedName name="COMMON" localSheetId="2">#REF!</definedName>
    <definedName name="COMMON">#REF!</definedName>
    <definedName name="CON_EQP_COS" localSheetId="0">#REF!</definedName>
    <definedName name="CON_EQP_COS" localSheetId="2">#REF!</definedName>
    <definedName name="CON_EQP_COS">#REF!</definedName>
    <definedName name="CON_EQP_COST" localSheetId="0">#REF!</definedName>
    <definedName name="CON_EQP_COST" localSheetId="2">#REF!</definedName>
    <definedName name="CON_EQP_COST">#REF!</definedName>
    <definedName name="Cong_HM_DTCT">#REF!</definedName>
    <definedName name="Cong_M_DTCT">#REF!</definedName>
    <definedName name="Cong_NC_DTCT">#REF!</definedName>
    <definedName name="Cong_VL_DTCT">#REF!</definedName>
    <definedName name="CONST_EQ">#REF!</definedName>
    <definedName name="Continue">#REF!</definedName>
    <definedName name="COVER">#REF!</definedName>
    <definedName name="CPBH_GTTB">#REF!</definedName>
    <definedName name="CPC">#REF!</definedName>
    <definedName name="CPNC">#REF!</definedName>
    <definedName name="CPNVL">#REF!</definedName>
    <definedName name="CPQLC">#REF!</definedName>
    <definedName name="CPVC100">#REF!</definedName>
    <definedName name="CPVCDN">#REF!</definedName>
    <definedName name="CRD">#REF!</definedName>
    <definedName name="CRITINST" localSheetId="0">#REF!</definedName>
    <definedName name="CRITINST" localSheetId="2">#REF!</definedName>
    <definedName name="CRITINST">#REF!</definedName>
    <definedName name="CRITPURC">#REF!</definedName>
    <definedName name="CRS">#REF!</definedName>
    <definedName name="CS">#REF!</definedName>
    <definedName name="CS_10">#REF!</definedName>
    <definedName name="CS_100">#REF!</definedName>
    <definedName name="CS_10S">#REF!</definedName>
    <definedName name="CS_120">#REF!</definedName>
    <definedName name="CS_140">#REF!</definedName>
    <definedName name="CS_160">#REF!</definedName>
    <definedName name="CS_20">#REF!</definedName>
    <definedName name="CS_30">#REF!</definedName>
    <definedName name="CS_40">#REF!</definedName>
    <definedName name="CS_40S">#REF!</definedName>
    <definedName name="CS_5S">#REF!</definedName>
    <definedName name="CS_60">#REF!</definedName>
    <definedName name="CS_80">#REF!</definedName>
    <definedName name="CS_80S">#REF!</definedName>
    <definedName name="CS_STD">#REF!</definedName>
    <definedName name="CS_XS">#REF!</definedName>
    <definedName name="cs_xs1">#REF!</definedName>
    <definedName name="CS_XXS">#REF!</definedName>
    <definedName name="csd3p">#REF!</definedName>
    <definedName name="csddg1p">#REF!</definedName>
    <definedName name="csddt1p">#REF!</definedName>
    <definedName name="csdl">#REF!</definedName>
    <definedName name="CSDLGTGT">#REF!</definedName>
    <definedName name="csht3p">#REF!</definedName>
    <definedName name="CT_KSTK">#REF!</definedName>
    <definedName name="CTDU">#REF!</definedName>
    <definedName name="ctiep">#REF!</definedName>
    <definedName name="CURRENCY">#REF!</definedName>
    <definedName name="cx">#REF!</definedName>
    <definedName name="cy_net_income" localSheetId="0">#REF!</definedName>
    <definedName name="cy_net_income" localSheetId="2">#REF!</definedName>
    <definedName name="cy_net_income">#REF!</definedName>
    <definedName name="cy_ret_earn_beg" localSheetId="0">#REF!</definedName>
    <definedName name="cy_ret_earn_beg" localSheetId="2">#REF!</definedName>
    <definedName name="cy_ret_earn_beg">#REF!</definedName>
    <definedName name="cy_share_equity" localSheetId="0">#REF!</definedName>
    <definedName name="cy_share_equity" localSheetId="2">#REF!</definedName>
    <definedName name="cy_share_equity">#REF!</definedName>
    <definedName name="d" localSheetId="0">#REF!</definedName>
    <definedName name="d" localSheetId="2">#REF!</definedName>
    <definedName name="d">#REF!</definedName>
    <definedName name="D_7101A_B" localSheetId="0">#REF!</definedName>
    <definedName name="D_7101A_B" localSheetId="2">#REF!</definedName>
    <definedName name="D_7101A_B">#REF!</definedName>
    <definedName name="DAT">#REF!</definedName>
    <definedName name="data">#REF!</definedName>
    <definedName name="_xlnm.Database">#REF!</definedName>
    <definedName name="dd">#REF!</definedName>
    <definedName name="ddd" localSheetId="0">{"BHXH-C45A,47,48.xls","Sheet1"}</definedName>
    <definedName name="ddd" localSheetId="1">{"BHXH-C45A,47,48.xls","Sheet1"}</definedName>
    <definedName name="ddd" localSheetId="2">{"BHXH-C45A,47,48.xls","Sheet1"}</definedName>
    <definedName name="ddd">{"BHXH-C45A,47,48.xls","Sheet1"}</definedName>
    <definedName name="DEMI1">#N/A</definedName>
    <definedName name="DEMI2">#N/A</definedName>
    <definedName name="den_bu">#REF!</definedName>
    <definedName name="Det32x3">#REF!</definedName>
    <definedName name="Det35x3">#REF!</definedName>
    <definedName name="Det40x4">#REF!</definedName>
    <definedName name="Det50x5">#REF!</definedName>
    <definedName name="Det63x6">#REF!</definedName>
    <definedName name="Det75x6">#REF!</definedName>
    <definedName name="df" localSheetId="0" hidden="1">{#N/A,#N/A,FALSE,"Aging Summary";#N/A,#N/A,FALSE,"Ratio Analysis";#N/A,#N/A,FALSE,"Test 120 Day Accts";#N/A,#N/A,FALSE,"Tickmarks"}</definedName>
    <definedName name="df" localSheetId="1" hidden="1">{#N/A,#N/A,FALSE,"Aging Summary";#N/A,#N/A,FALSE,"Ratio Analysis";#N/A,#N/A,FALSE,"Test 120 Day Accts";#N/A,#N/A,FALSE,"Tickmarks"}</definedName>
    <definedName name="df" localSheetId="2" hidden="1">{#N/A,#N/A,FALSE,"Aging Summary";#N/A,#N/A,FALSE,"Ratio Analysis";#N/A,#N/A,FALSE,"Test 120 Day Accts";#N/A,#N/A,FALSE,"Tickmarks"}</definedName>
    <definedName name="df" hidden="1">{#N/A,#N/A,FALSE,"Aging Summary";#N/A,#N/A,FALSE,"Ratio Analysis";#N/A,#N/A,FALSE,"Test 120 Day Accts";#N/A,#N/A,FALSE,"Tickmarks"}</definedName>
    <definedName name="dfsdf">#REF!</definedName>
    <definedName name="DGCTI592">#REF!</definedName>
    <definedName name="dghp">#REF!</definedName>
    <definedName name="dgnc">#REF!</definedName>
    <definedName name="dgvl">#REF!</definedName>
    <definedName name="Dieu_Chinh" localSheetId="0">[3]FS_Lines!$A$113:$A$114</definedName>
    <definedName name="Dieu_Chinh" localSheetId="2">[3]FS_Lines!$A$113:$A$114</definedName>
    <definedName name="Dieu_Chinh">[4]FS_Lines!$A$113:$A$114</definedName>
    <definedName name="dinh2" localSheetId="0">#REF!</definedName>
    <definedName name="dinh2" localSheetId="2">#REF!</definedName>
    <definedName name="dinh2">#REF!</definedName>
    <definedName name="DN" localSheetId="0">#REF!</definedName>
    <definedName name="DN" localSheetId="2">#REF!</definedName>
    <definedName name="DN">#REF!</definedName>
    <definedName name="DÑt45x4" localSheetId="0">#REF!</definedName>
    <definedName name="DÑt45x4" localSheetId="2">#REF!</definedName>
    <definedName name="DÑt45x4">#REF!</definedName>
    <definedName name="Document_array" localSheetId="0">{"Book1","bang chia luong - P.Tai vu.xls"}</definedName>
    <definedName name="Document_array" localSheetId="1">{"Book1","bang chia luong - P.Tai vu.xls"}</definedName>
    <definedName name="Document_array" localSheetId="2">{"Book1","bang chia luong - P.Tai vu.xls"}</definedName>
    <definedName name="Document_array">{"Book1","bang chia luong - P.Tai vu.xls"}</definedName>
    <definedName name="Documents_array">#REF!</definedName>
    <definedName name="Dollar_Threshold" localSheetId="0">'[3]P.tich BCDKT'!$D$11</definedName>
    <definedName name="Dollar_Threshold" localSheetId="2">'[3]P.tich BCDKT'!$D$11</definedName>
    <definedName name="Dollar_Threshold">'[4]P.tich BCDKT'!$D$11</definedName>
    <definedName name="Dollar_Threshold1" localSheetId="0">'[3]Soat xet BCDKT'!$D$11</definedName>
    <definedName name="Dollar_Threshold1" localSheetId="2">'[3]Soat xet BCDKT'!$D$11</definedName>
    <definedName name="Dollar_Threshold1">'[4]Soat xet BCDKT'!$D$11</definedName>
    <definedName name="DS_CTY" localSheetId="0">#REF!</definedName>
    <definedName name="DS_CTY" localSheetId="2">#REF!</definedName>
    <definedName name="DS_CTY">#REF!</definedName>
    <definedName name="ds1pnc" localSheetId="0">#REF!</definedName>
    <definedName name="ds1pnc" localSheetId="2">#REF!</definedName>
    <definedName name="ds1pnc">#REF!</definedName>
    <definedName name="ds1pvl" localSheetId="0">#REF!</definedName>
    <definedName name="ds1pvl" localSheetId="2">#REF!</definedName>
    <definedName name="ds1pvl">#REF!</definedName>
    <definedName name="ds3pnc">#REF!</definedName>
    <definedName name="ds3pvl">#REF!</definedName>
    <definedName name="dsct3pnc">#REF!</definedName>
    <definedName name="dsct3pvl">#REF!</definedName>
    <definedName name="dsfs" localSheetId="0" hidden="1">{#N/A,#N/A,FALSE,"Aging Summary";#N/A,#N/A,FALSE,"Ratio Analysis";#N/A,#N/A,FALSE,"Test 120 Day Accts";#N/A,#N/A,FALSE,"Tickmarks"}</definedName>
    <definedName name="dsfs" localSheetId="1" hidden="1">{#N/A,#N/A,FALSE,"Aging Summary";#N/A,#N/A,FALSE,"Ratio Analysis";#N/A,#N/A,FALSE,"Test 120 Day Accts";#N/A,#N/A,FALSE,"Tickmarks"}</definedName>
    <definedName name="dsfs" localSheetId="2" hidden="1">{#N/A,#N/A,FALSE,"Aging Summary";#N/A,#N/A,FALSE,"Ratio Analysis";#N/A,#N/A,FALSE,"Test 120 Day Accts";#N/A,#N/A,FALSE,"Tickmarks"}</definedName>
    <definedName name="dsfs" hidden="1">{#N/A,#N/A,FALSE,"Aging Summary";#N/A,#N/A,FALSE,"Ratio Analysis";#N/A,#N/A,FALSE,"Test 120 Day Accts";#N/A,#N/A,FALSE,"Tickmarks"}</definedName>
    <definedName name="DSUMDATA">#REF!</definedName>
    <definedName name="DTHU">#REF!</definedName>
    <definedName name="e223d2qed" hidden="1">{#N/A,#N/A,FALSE,"Aging Summary";#N/A,#N/A,FALSE,"Ratio Analysis";#N/A,#N/A,FALSE,"Test 120 Day Accts";#N/A,#N/A,FALSE,"Tickmarks"}</definedName>
    <definedName name="e3d3qwrd" hidden="1">{"'Sheet1'!$L$16"}</definedName>
    <definedName name="end">#REF!</definedName>
    <definedName name="End_1">#REF!</definedName>
    <definedName name="End_10">#REF!</definedName>
    <definedName name="End_11">#REF!</definedName>
    <definedName name="End_12">#REF!</definedName>
    <definedName name="End_13">#REF!</definedName>
    <definedName name="End_2">#REF!</definedName>
    <definedName name="End_3">#REF!</definedName>
    <definedName name="End_4">#REF!</definedName>
    <definedName name="End_5">#REF!</definedName>
    <definedName name="End_6">#REF!</definedName>
    <definedName name="End_7">#REF!</definedName>
    <definedName name="End_8">#REF!</definedName>
    <definedName name="End_9">#REF!</definedName>
    <definedName name="ềwrafaf" hidden="1">{#N/A,#N/A,FALSE,"Aging Summary";#N/A,#N/A,FALSE,"Ratio Analysis";#N/A,#N/A,FALSE,"Test 120 Day Accts";#N/A,#N/A,FALSE,"Tickmarks"}</definedName>
    <definedName name="ewufhweiufojsdcfkls" hidden="1">#REF!</definedName>
    <definedName name="èwuihf" hidden="1">#REF!</definedName>
    <definedName name="f82E46" localSheetId="0">#REF!</definedName>
    <definedName name="f82E46" localSheetId="2">#REF!</definedName>
    <definedName name="f82E46">#REF!</definedName>
    <definedName name="fa">#REF!</definedName>
    <definedName name="fac">#REF!</definedName>
    <definedName name="FACTOR">#REF!</definedName>
    <definedName name="fewfwsfae" hidden="1">{#N/A,#N/A,FALSE,"Aging Summary";#N/A,#N/A,FALSE,"Ratio Analysis";#N/A,#N/A,FALSE,"Test 120 Day Accts";#N/A,#N/A,FALSE,"Tickmarks"}</definedName>
    <definedName name="fff">#REF!</definedName>
    <definedName name="fhweiuhsdk" hidden="1">#REF!</definedName>
    <definedName name="Fi">#REF!</definedName>
    <definedName name="FIT" localSheetId="0">BlankMacro1</definedName>
    <definedName name="FIT" localSheetId="1">BlankMacro1</definedName>
    <definedName name="FIT" localSheetId="2">BlankMacro1</definedName>
    <definedName name="FIT">BlankMacro1</definedName>
    <definedName name="FITT2" localSheetId="0">BlankMacro1</definedName>
    <definedName name="FITT2" localSheetId="1">BlankMacro1</definedName>
    <definedName name="FITT2" localSheetId="2">BlankMacro1</definedName>
    <definedName name="FITT2">BlankMacro1</definedName>
    <definedName name="FITTING2" localSheetId="0">BlankMacro1</definedName>
    <definedName name="FITTING2" localSheetId="1">BlankMacro1</definedName>
    <definedName name="FITTING2" localSheetId="2">BlankMacro1</definedName>
    <definedName name="FITTING2">BlankMacro1</definedName>
    <definedName name="FLG" localSheetId="0">BlankMacro1</definedName>
    <definedName name="FLG" localSheetId="1">BlankMacro1</definedName>
    <definedName name="FLG" localSheetId="2">BlankMacro1</definedName>
    <definedName name="FLG">BlankMacro1</definedName>
    <definedName name="FO">#N/A</definedName>
    <definedName name="fs" localSheetId="0">#REF!</definedName>
    <definedName name="fs" localSheetId="2">#REF!</definedName>
    <definedName name="fs">#REF!</definedName>
    <definedName name="fuji" localSheetId="0">#REF!</definedName>
    <definedName name="fuji" localSheetId="2">#REF!</definedName>
    <definedName name="fuji">#REF!</definedName>
    <definedName name="GBBQ" localSheetId="0">#REF!</definedName>
    <definedName name="GBBQ" localSheetId="2">#REF!</definedName>
    <definedName name="GBBQ">#REF!</definedName>
    <definedName name="gia_tien">#REF!</definedName>
    <definedName name="gia_tien_BTN">#REF!</definedName>
    <definedName name="giam" localSheetId="0" hidden="1">{#N/A,#N/A,FALSE,"Aging Summary";#N/A,#N/A,FALSE,"Ratio Analysis";#N/A,#N/A,FALSE,"Test 120 Day Accts";#N/A,#N/A,FALSE,"Tickmarks"}</definedName>
    <definedName name="giam" localSheetId="1" hidden="1">{#N/A,#N/A,FALSE,"Aging Summary";#N/A,#N/A,FALSE,"Ratio Analysis";#N/A,#N/A,FALSE,"Test 120 Day Accts";#N/A,#N/A,FALSE,"Tickmarks"}</definedName>
    <definedName name="giam" localSheetId="2" hidden="1">{#N/A,#N/A,FALSE,"Aging Summary";#N/A,#N/A,FALSE,"Ratio Analysis";#N/A,#N/A,FALSE,"Test 120 Day Accts";#N/A,#N/A,FALSE,"Tickmarks"}</definedName>
    <definedName name="giam" hidden="1">{#N/A,#N/A,FALSE,"Aging Summary";#N/A,#N/A,FALSE,"Ratio Analysis";#N/A,#N/A,FALSE,"Test 120 Day Accts";#N/A,#N/A,FALSE,"Tickmarks"}</definedName>
    <definedName name="gl3p">#REF!</definedName>
    <definedName name="Goc32x3">#REF!</definedName>
    <definedName name="Goc35x3">#REF!</definedName>
    <definedName name="Goc40x4">#REF!</definedName>
    <definedName name="Goc45x4">#REF!</definedName>
    <definedName name="Goc50x5">#REF!</definedName>
    <definedName name="Goc63x6">#REF!</definedName>
    <definedName name="Goc75x6">#REF!</definedName>
    <definedName name="Gtb">#REF!</definedName>
    <definedName name="GTSP">#REF!</definedName>
    <definedName name="GTSPTKDK">#REF!</definedName>
    <definedName name="GTXL">#REF!</definedName>
    <definedName name="GTXX">#REF!</definedName>
    <definedName name="GTXxuong">#REF!</definedName>
    <definedName name="GXBQTP">#REF!</definedName>
    <definedName name="Gxl">#REF!</definedName>
    <definedName name="h" localSheetId="0" hidden="1">{"'Sheet1'!$L$16"}</definedName>
    <definedName name="h" localSheetId="1" hidden="1">{"'Sheet1'!$L$16"}</definedName>
    <definedName name="h" localSheetId="2" hidden="1">{"'Sheet1'!$L$16"}</definedName>
    <definedName name="h" hidden="1">{"'Sheet1'!$L$16"}</definedName>
    <definedName name="H_30">#REF!</definedName>
    <definedName name="ha">#REF!</definedName>
    <definedName name="HAGL">#REF!</definedName>
    <definedName name="HAGL1">#REF!</definedName>
    <definedName name="HAGL2">#REF!</definedName>
    <definedName name="hangmuc">#REF!</definedName>
    <definedName name="Hanoi">#REF!</definedName>
    <definedName name="Heä_soá_laép_xaø_H">1.7</definedName>
    <definedName name="heä_soá_sình_laày">#REF!</definedName>
    <definedName name="Hello">#REF!</definedName>
    <definedName name="hgf" localSheetId="0">BlankMacro1</definedName>
    <definedName name="hgf" localSheetId="1">BlankMacro1</definedName>
    <definedName name="hgf" localSheetId="2">BlankMacro1</definedName>
    <definedName name="hgf">BlankMacro1</definedName>
    <definedName name="hh" localSheetId="0" hidden="1">{#N/A,#N/A,FALSE,"Aging Summary";#N/A,#N/A,FALSE,"Ratio Analysis";#N/A,#N/A,FALSE,"Test 120 Day Accts";#N/A,#N/A,FALSE,"Tickmarks"}</definedName>
    <definedName name="hh" localSheetId="1" hidden="1">{#N/A,#N/A,FALSE,"Aging Summary";#N/A,#N/A,FALSE,"Ratio Analysis";#N/A,#N/A,FALSE,"Test 120 Day Accts";#N/A,#N/A,FALSE,"Tickmarks"}</definedName>
    <definedName name="hh" localSheetId="2" hidden="1">{#N/A,#N/A,FALSE,"Aging Summary";#N/A,#N/A,FALSE,"Ratio Analysis";#N/A,#N/A,FALSE,"Test 120 Day Accts";#N/A,#N/A,FALSE,"Tickmarks"}</definedName>
    <definedName name="hh" hidden="1">{#N/A,#N/A,FALSE,"Aging Summary";#N/A,#N/A,FALSE,"Ratio Analysis";#N/A,#N/A,FALSE,"Test 120 Day Accts";#N/A,#N/A,FALSE,"Tickmarks"}</definedName>
    <definedName name="hien">#REF!</definedName>
    <definedName name="hoangthiviet" localSheetId="0" hidden="1">{"'Sheet1'!$L$16"}</definedName>
    <definedName name="hoangthiviet" localSheetId="1" hidden="1">{"'Sheet1'!$L$16"}</definedName>
    <definedName name="hoangthiviet" localSheetId="2" hidden="1">{"'Sheet1'!$L$16"}</definedName>
    <definedName name="hoangthiviet" hidden="1">{"'Sheet1'!$L$16"}</definedName>
    <definedName name="HOME_MANP">#REF!</definedName>
    <definedName name="HOMEOFFICE_COST">#REF!</definedName>
    <definedName name="HPh">#REF!</definedName>
    <definedName name="HSCT3">0.1</definedName>
    <definedName name="hsdc1">#REF!</definedName>
    <definedName name="HSDN">2.5</definedName>
    <definedName name="HSHH">#REF!</definedName>
    <definedName name="HSHHUT">#REF!</definedName>
    <definedName name="HSSL">#REF!</definedName>
    <definedName name="HSVC1">#REF!</definedName>
    <definedName name="HSVC2">#REF!</definedName>
    <definedName name="HSVC3">#REF!</definedName>
    <definedName name="HTML_CodePage" hidden="1">950</definedName>
    <definedName name="HTML_Control" localSheetId="0" hidden="1">{"'Sheet1'!$L$16"}</definedName>
    <definedName name="HTML_Control" localSheetId="1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TNC">#REF!</definedName>
    <definedName name="HTVL">#REF!</definedName>
    <definedName name="huy" localSheetId="0" hidden="1">{"'Sheet1'!$L$16"}</definedName>
    <definedName name="huy" localSheetId="1" hidden="1">{"'Sheet1'!$L$16"}</definedName>
    <definedName name="huy" localSheetId="2" hidden="1">{"'Sheet1'!$L$16"}</definedName>
    <definedName name="huy" hidden="1">{"'Sheet1'!$L$16"}</definedName>
    <definedName name="HV">#N/A</definedName>
    <definedName name="I">#REF!</definedName>
    <definedName name="IDLAB_COST">#REF!</definedName>
    <definedName name="IND_LAB">#REF!</definedName>
    <definedName name="INDMANP" localSheetId="0">#REF!</definedName>
    <definedName name="INDMANP" localSheetId="2">#REF!</definedName>
    <definedName name="INDMANP">#REF!</definedName>
    <definedName name="j">#REF!</definedName>
    <definedName name="J.O">#REF!</definedName>
    <definedName name="J.O_GT">#REF!</definedName>
    <definedName name="j356C8">#REF!</definedName>
    <definedName name="jhgj" localSheetId="0">BlankMacro1</definedName>
    <definedName name="jhgj" localSheetId="1">BlankMacro1</definedName>
    <definedName name="jhgj" localSheetId="2">BlankMacro1</definedName>
    <definedName name="jhgj">BlankMacro1</definedName>
    <definedName name="k" localSheetId="0">#REF!</definedName>
    <definedName name="k" localSheetId="2">#REF!</definedName>
    <definedName name="k">#REF!</definedName>
    <definedName name="kcong" localSheetId="0">#REF!</definedName>
    <definedName name="kcong" localSheetId="2">#REF!</definedName>
    <definedName name="kcong">#REF!</definedName>
    <definedName name="kl" localSheetId="0">#REF!</definedName>
    <definedName name="kl" localSheetId="2">#REF!</definedName>
    <definedName name="kl">#REF!</definedName>
    <definedName name="kldd1p">#REF!</definedName>
    <definedName name="kp1ph">#REF!</definedName>
    <definedName name="LCTT_GT_page1">#REF!</definedName>
    <definedName name="LCTT_GT_page2">#REF!</definedName>
    <definedName name="LD">#REF!</definedName>
    <definedName name="Leâ_Coâng_Minh">#REF!</definedName>
    <definedName name="LiendanhVUTRAC">#REF!</definedName>
    <definedName name="Lmk">#REF!</definedName>
    <definedName name="LN">#REF!</definedName>
    <definedName name="Lnsc">#REF!</definedName>
    <definedName name="m">#REF!</definedName>
    <definedName name="M0.4">#REF!</definedName>
    <definedName name="M12ba3p">#REF!</definedName>
    <definedName name="M12bb1p">#REF!</definedName>
    <definedName name="M12bnnc">#REF!</definedName>
    <definedName name="M12bnvl">#REF!</definedName>
    <definedName name="M12cbnc">#REF!</definedName>
    <definedName name="M12cbvl">#REF!</definedName>
    <definedName name="M14bb1p">#REF!</definedName>
    <definedName name="m8aanc">#REF!</definedName>
    <definedName name="m8aavl">#REF!</definedName>
    <definedName name="MA">#N/A</definedName>
    <definedName name="Ma3pnc" localSheetId="0">#REF!</definedName>
    <definedName name="Ma3pnc" localSheetId="2">#REF!</definedName>
    <definedName name="Ma3pnc">#REF!</definedName>
    <definedName name="Ma3pvl" localSheetId="0">#REF!</definedName>
    <definedName name="Ma3pvl" localSheetId="2">#REF!</definedName>
    <definedName name="Ma3pvl">#REF!</definedName>
    <definedName name="Maa3pnc" localSheetId="0">#REF!</definedName>
    <definedName name="Maa3pnc" localSheetId="2">#REF!</definedName>
    <definedName name="Maa3pnc">#REF!</definedName>
    <definedName name="Maa3pvl">#REF!</definedName>
    <definedName name="MAHANGBAN">#REF!</definedName>
    <definedName name="MAHH">#REF!</definedName>
    <definedName name="MAJ_CON_EQP">#REF!</definedName>
    <definedName name="MakeIt">#REF!</definedName>
    <definedName name="Mamoi">#REF!</definedName>
    <definedName name="MANHAP">#REF!</definedName>
    <definedName name="MAVT">#REF!</definedName>
    <definedName name="MAXUAT">#REF!</definedName>
    <definedName name="Mba1p">#REF!</definedName>
    <definedName name="Mba3p">#REF!</definedName>
    <definedName name="Mbb3p">#REF!</definedName>
    <definedName name="Mbn1p">#REF!</definedName>
    <definedName name="mc">#REF!</definedName>
    <definedName name="Mè_A1">#REF!</definedName>
    <definedName name="Mè_A2">#REF!</definedName>
    <definedName name="MG_A">#REF!</definedName>
    <definedName name="mm" localSheetId="0" hidden="1">{"'Sheet1'!$L$16"}</definedName>
    <definedName name="mm" localSheetId="1" hidden="1">{"'Sheet1'!$L$16"}</definedName>
    <definedName name="mm" localSheetId="2" hidden="1">{"'Sheet1'!$L$16"}</definedName>
    <definedName name="mm" hidden="1">{"'Sheet1'!$L$16"}</definedName>
    <definedName name="MN">#REF!</definedName>
    <definedName name="Morning">#REF!</definedName>
    <definedName name="Morong">#REF!</definedName>
    <definedName name="Morong4054_85">#REF!</definedName>
    <definedName name="morong4054_98">#REF!</definedName>
    <definedName name="MTCMB">#REF!</definedName>
    <definedName name="MTMAC12">#REF!</definedName>
    <definedName name="mtram">#REF!</definedName>
    <definedName name="n">#REF!</definedName>
    <definedName name="N_1111">#REF!</definedName>
    <definedName name="N_1112">#REF!</definedName>
    <definedName name="N_1121">#REF!</definedName>
    <definedName name="N_1122">#REF!</definedName>
    <definedName name="N_1131">#REF!</definedName>
    <definedName name="N_1132">#REF!</definedName>
    <definedName name="N_131">#REF!</definedName>
    <definedName name="N_1331">#REF!</definedName>
    <definedName name="N_1332">#REF!</definedName>
    <definedName name="N_1338">#REF!</definedName>
    <definedName name="N_1388">#REF!</definedName>
    <definedName name="N_139">#REF!</definedName>
    <definedName name="N_141">#REF!</definedName>
    <definedName name="N_1421">#REF!</definedName>
    <definedName name="N_1422">#REF!</definedName>
    <definedName name="N_144">#REF!</definedName>
    <definedName name="N_152">#REF!</definedName>
    <definedName name="N_1531">#REF!</definedName>
    <definedName name="N_1532">#REF!</definedName>
    <definedName name="N_154">#REF!</definedName>
    <definedName name="N_155">#REF!</definedName>
    <definedName name="N_156">#REF!</definedName>
    <definedName name="N_2111">#REF!</definedName>
    <definedName name="N_2112">#REF!</definedName>
    <definedName name="N_2113">#REF!</definedName>
    <definedName name="N_2114">#REF!</definedName>
    <definedName name="N_2115">#REF!</definedName>
    <definedName name="N_2118">#REF!</definedName>
    <definedName name="N_2131">#REF!</definedName>
    <definedName name="N_2132">#REF!</definedName>
    <definedName name="N_2134">#REF!</definedName>
    <definedName name="N_2138">#REF!</definedName>
    <definedName name="N_2141">#REF!</definedName>
    <definedName name="N_2142">#REF!</definedName>
    <definedName name="N_2143">#REF!</definedName>
    <definedName name="N_2411">#REF!</definedName>
    <definedName name="N_2412">#REF!</definedName>
    <definedName name="N_2413">#REF!</definedName>
    <definedName name="N_244">#REF!</definedName>
    <definedName name="N_311">#REF!</definedName>
    <definedName name="N_315">#REF!</definedName>
    <definedName name="N_331">#REF!</definedName>
    <definedName name="N_33311">#REF!</definedName>
    <definedName name="N_33312">#REF!</definedName>
    <definedName name="N_3333">#REF!</definedName>
    <definedName name="N_3334">#REF!</definedName>
    <definedName name="N_3337">#REF!</definedName>
    <definedName name="N_3338">#REF!</definedName>
    <definedName name="N_3339">#REF!</definedName>
    <definedName name="N_334">#REF!</definedName>
    <definedName name="N_3383">#REF!</definedName>
    <definedName name="N_3384">#REF!</definedName>
    <definedName name="N_3388">#REF!</definedName>
    <definedName name="N_411">#REF!</definedName>
    <definedName name="N_412">#REF!</definedName>
    <definedName name="N_413">#REF!</definedName>
    <definedName name="N_415">#REF!</definedName>
    <definedName name="N_416">#REF!</definedName>
    <definedName name="N_4211">#REF!</definedName>
    <definedName name="N_4212">#REF!</definedName>
    <definedName name="N_441">#REF!</definedName>
    <definedName name="N_5111">#REF!</definedName>
    <definedName name="N_621">#REF!</definedName>
    <definedName name="N_622">#REF!</definedName>
    <definedName name="N_6271">#REF!</definedName>
    <definedName name="N_6272">#REF!</definedName>
    <definedName name="N_6273">#REF!</definedName>
    <definedName name="N_6274">#REF!</definedName>
    <definedName name="N_6277">#REF!</definedName>
    <definedName name="N_6278">#REF!</definedName>
    <definedName name="N_632">#REF!</definedName>
    <definedName name="N_6412">#REF!</definedName>
    <definedName name="N_6417">#REF!</definedName>
    <definedName name="N_6421">#REF!</definedName>
    <definedName name="N_6422">#REF!</definedName>
    <definedName name="N_6423">#REF!</definedName>
    <definedName name="N_6424">#REF!</definedName>
    <definedName name="N_6425">#REF!</definedName>
    <definedName name="N_6427">#REF!</definedName>
    <definedName name="N_6428">#REF!</definedName>
    <definedName name="N_711">#REF!</definedName>
    <definedName name="N_721">#REF!</definedName>
    <definedName name="N_811">#REF!</definedName>
    <definedName name="N_821">#REF!</definedName>
    <definedName name="N_911">#REF!</definedName>
    <definedName name="N_GTGTKT">#REF!</definedName>
    <definedName name="N_NPT">#REF!</definedName>
    <definedName name="N_P">#REF!</definedName>
    <definedName name="N_TG">#REF!</definedName>
    <definedName name="N_TM">#REF!</definedName>
    <definedName name="N_TSCD">#REF!</definedName>
    <definedName name="N_TSLD">#REF!</definedName>
    <definedName name="N_V">#REF!</definedName>
    <definedName name="n1pig">#REF!</definedName>
    <definedName name="n1pind">#REF!</definedName>
    <definedName name="n1ping">#REF!</definedName>
    <definedName name="n1pint">#REF!</definedName>
    <definedName name="nc_btm10">#REF!</definedName>
    <definedName name="nc1p">#REF!</definedName>
    <definedName name="nc3p">#REF!</definedName>
    <definedName name="nc4.6I">#REF!</definedName>
    <definedName name="NCBD100">#REF!</definedName>
    <definedName name="NCBD200">#REF!</definedName>
    <definedName name="NCBD250">#REF!</definedName>
    <definedName name="NCKT">#REF!</definedName>
    <definedName name="nctram">#REF!</definedName>
    <definedName name="NCVC100">#REF!</definedName>
    <definedName name="NCVC200">#REF!</definedName>
    <definedName name="NCVC250">#REF!</definedName>
    <definedName name="NCVC3P">#REF!</definedName>
    <definedName name="NDungPG">#REF!</definedName>
    <definedName name="NET">#REF!</definedName>
    <definedName name="NET_1">#REF!</definedName>
    <definedName name="NET_ANA">#REF!</definedName>
    <definedName name="NET_ANA_1">#REF!</definedName>
    <definedName name="NET_ANA_2">#REF!</definedName>
    <definedName name="NgayPG">#REF!</definedName>
    <definedName name="NH">#REF!</definedName>
    <definedName name="nhn">#REF!</definedName>
    <definedName name="NHot">#REF!</definedName>
    <definedName name="nig">#REF!</definedName>
    <definedName name="nig1p">#REF!</definedName>
    <definedName name="nig3p">#REF!</definedName>
    <definedName name="nignc1p">#REF!</definedName>
    <definedName name="nigvl1p">#REF!</definedName>
    <definedName name="nin">#REF!</definedName>
    <definedName name="nin14nc3p">#REF!</definedName>
    <definedName name="nin14vl3p">#REF!</definedName>
    <definedName name="nin1903p">#REF!</definedName>
    <definedName name="nin190nc3p">#REF!</definedName>
    <definedName name="nin190vl3p">#REF!</definedName>
    <definedName name="nin2903p">#REF!</definedName>
    <definedName name="nin290nc3p">#REF!</definedName>
    <definedName name="nin290vl3p">#REF!</definedName>
    <definedName name="nin3p">#REF!</definedName>
    <definedName name="nind">#REF!</definedName>
    <definedName name="nind1p">#REF!</definedName>
    <definedName name="nind3p">#REF!</definedName>
    <definedName name="nindnc1p">#REF!</definedName>
    <definedName name="nindnc3p">#REF!</definedName>
    <definedName name="nindvl1p">#REF!</definedName>
    <definedName name="nindvl3p">#REF!</definedName>
    <definedName name="ning1p">#REF!</definedName>
    <definedName name="ningnc1p">#REF!</definedName>
    <definedName name="ningvl1p">#REF!</definedName>
    <definedName name="ninnc3p">#REF!</definedName>
    <definedName name="nint1p">#REF!</definedName>
    <definedName name="nintnc1p">#REF!</definedName>
    <definedName name="nintvl1p">#REF!</definedName>
    <definedName name="ninvl3p">#REF!</definedName>
    <definedName name="nl">#REF!</definedName>
    <definedName name="NL12nc">#REF!</definedName>
    <definedName name="NL12vl">#REF!</definedName>
    <definedName name="nl1p">#REF!</definedName>
    <definedName name="nl3p">#REF!</definedName>
    <definedName name="nlnc3p">#REF!</definedName>
    <definedName name="nlnc3pha">#REF!</definedName>
    <definedName name="NLTK1p">#REF!</definedName>
    <definedName name="nlvl3p">#REF!</definedName>
    <definedName name="nn">#REF!</definedName>
    <definedName name="nn1p">#REF!</definedName>
    <definedName name="nn3p">#REF!</definedName>
    <definedName name="nnm" hidden="1">25</definedName>
    <definedName name="nnnc3p">#REF!</definedName>
    <definedName name="nnvl3p">#REF!</definedName>
    <definedName name="No">#REF!</definedName>
    <definedName name="none">#REF!</definedName>
    <definedName name="NopQ">#REF!</definedName>
    <definedName name="NVLC">#REF!</definedName>
    <definedName name="NVLP">#REF!</definedName>
    <definedName name="NXTDGXK">#REF!</definedName>
    <definedName name="NXTDVT">#REF!</definedName>
    <definedName name="NXTKHHH">#REF!</definedName>
    <definedName name="NXTSLCK">#REF!</definedName>
    <definedName name="NXTSLDK">#REF!</definedName>
    <definedName name="NXTSTCK">#REF!</definedName>
    <definedName name="NXTSTDK">#REF!</definedName>
    <definedName name="NXTTHHVN">#REF!</definedName>
    <definedName name="o" localSheetId="0" hidden="1">{#N/A,#N/A,FALSE,"Aging Summary";#N/A,#N/A,FALSE,"Ratio Analysis";#N/A,#N/A,FALSE,"Test 120 Day Accts";#N/A,#N/A,FALSE,"Tickmarks"}</definedName>
    <definedName name="o" localSheetId="1" hidden="1">{#N/A,#N/A,FALSE,"Aging Summary";#N/A,#N/A,FALSE,"Ratio Analysis";#N/A,#N/A,FALSE,"Test 120 Day Accts";#N/A,#N/A,FALSE,"Tickmarks"}</definedName>
    <definedName name="o" localSheetId="2" hidden="1">{#N/A,#N/A,FALSE,"Aging Summary";#N/A,#N/A,FALSE,"Ratio Analysis";#N/A,#N/A,FALSE,"Test 120 Day Accts";#N/A,#N/A,FALSE,"Tickmarks"}</definedName>
    <definedName name="o" hidden="1">{#N/A,#N/A,FALSE,"Aging Summary";#N/A,#N/A,FALSE,"Ratio Analysis";#N/A,#N/A,FALSE,"Test 120 Day Accts";#N/A,#N/A,FALSE,"Tickmarks"}</definedName>
    <definedName name="Percent_Threshold" localSheetId="0">'[3]P.tich BCDKT'!$E$11</definedName>
    <definedName name="Percent_Threshold" localSheetId="2">'[3]P.tich BCDKT'!$E$11</definedName>
    <definedName name="Percent_Threshold">'[4]P.tich BCDKT'!$E$11</definedName>
    <definedName name="Percent_Threshold1" localSheetId="0">'[3]Soat xet BCDKT'!$E$11</definedName>
    <definedName name="Percent_Threshold1" localSheetId="2">'[3]Soat xet BCDKT'!$E$11</definedName>
    <definedName name="Percent_Threshold1">'[4]Soat xet BCDKT'!$E$11</definedName>
    <definedName name="phu_luc_vua" localSheetId="0">#REF!</definedName>
    <definedName name="phu_luc_vua" localSheetId="2">#REF!</definedName>
    <definedName name="phu_luc_vua">#REF!</definedName>
    <definedName name="PIP" localSheetId="0">BlankMacro1</definedName>
    <definedName name="PIP" localSheetId="1">BlankMacro1</definedName>
    <definedName name="PIP" localSheetId="2">BlankMacro1</definedName>
    <definedName name="PIP">BlankMacro1</definedName>
    <definedName name="PIPE2" localSheetId="0">BlankMacro1</definedName>
    <definedName name="PIPE2" localSheetId="1">BlankMacro1</definedName>
    <definedName name="PIPE2" localSheetId="2">BlankMacro1</definedName>
    <definedName name="PIPE2">BlankMacro1</definedName>
    <definedName name="PL_Dollar_Threshold" localSheetId="0">[3]P.tich_KQKD!$F$6</definedName>
    <definedName name="PL_Dollar_Threshold" localSheetId="2">[3]P.tich_KQKD!$F$6</definedName>
    <definedName name="PL_Dollar_Threshold">[4]P.tich_KQKD!$F$6</definedName>
    <definedName name="PL_Dollar_Threshold1" localSheetId="0">'[3]Soat xet KQKD'!$F$6</definedName>
    <definedName name="PL_Dollar_Threshold1" localSheetId="2">'[3]Soat xet KQKD'!$F$6</definedName>
    <definedName name="PL_Dollar_Threshold1">'[4]Soat xet KQKD'!$F$6</definedName>
    <definedName name="PL_Percent_Threshold" localSheetId="0">[3]P.tich_KQKD!$G$6</definedName>
    <definedName name="PL_Percent_Threshold" localSheetId="2">[3]P.tich_KQKD!$G$6</definedName>
    <definedName name="PL_Percent_Threshold">[4]P.tich_KQKD!$G$6</definedName>
    <definedName name="PL_Percent_Threshold1" localSheetId="0">'[3]Soat xet KQKD'!$G$6</definedName>
    <definedName name="PL_Percent_Threshold1" localSheetId="2">'[3]Soat xet KQKD'!$G$6</definedName>
    <definedName name="PL_Percent_Threshold1">'[4]Soat xet KQKD'!$G$6</definedName>
    <definedName name="Poppy" localSheetId="0">#REF!</definedName>
    <definedName name="Poppy" localSheetId="2">#REF!</definedName>
    <definedName name="Poppy">#REF!</definedName>
    <definedName name="PPP" localSheetId="0">BlankMacro1</definedName>
    <definedName name="PPP" localSheetId="1">BlankMacro1</definedName>
    <definedName name="PPP" localSheetId="2">BlankMacro1</definedName>
    <definedName name="PPP">BlankMacro1</definedName>
    <definedName name="PRICE" localSheetId="0">#REF!</definedName>
    <definedName name="PRICE" localSheetId="2">#REF!</definedName>
    <definedName name="PRICE">#REF!</definedName>
    <definedName name="PRICE1" localSheetId="0">#REF!</definedName>
    <definedName name="PRICE1" localSheetId="2">#REF!</definedName>
    <definedName name="PRICE1">#REF!</definedName>
    <definedName name="_xlnm.Print_Area" localSheetId="0">'CDKT_HN '!$A$1:$K$169</definedName>
    <definedName name="_xlnm.Print_Area" localSheetId="1">KQKD_HN!$A$1:$M$66</definedName>
    <definedName name="_xlnm.Print_Area" localSheetId="2">LCGT_HN!$A$1:$I$67</definedName>
    <definedName name="_xlnm.Print_Area">#REF!</definedName>
    <definedName name="_xlnm.Print_Titles" localSheetId="0">'CDKT_HN '!$1:$8</definedName>
    <definedName name="_xlnm.Print_Titles">#N/A</definedName>
    <definedName name="Print_Titles_MI">#REF!</definedName>
    <definedName name="PRINTA">#REF!</definedName>
    <definedName name="PRINTB">#REF!</definedName>
    <definedName name="PRINTC">#REF!</definedName>
    <definedName name="PROPOSAL">#REF!</definedName>
    <definedName name="Province">#REF!</definedName>
    <definedName name="PT" localSheetId="0">BlankMacro1</definedName>
    <definedName name="PT" localSheetId="1">BlankMacro1</definedName>
    <definedName name="PT" localSheetId="2">BlankMacro1</definedName>
    <definedName name="PT">BlankMacro1</definedName>
    <definedName name="PT_Duong" localSheetId="0">#REF!</definedName>
    <definedName name="PT_Duong" localSheetId="2">#REF!</definedName>
    <definedName name="PT_Duong">#REF!</definedName>
    <definedName name="ptdg" localSheetId="0">#REF!</definedName>
    <definedName name="ptdg" localSheetId="2">#REF!</definedName>
    <definedName name="ptdg">#REF!</definedName>
    <definedName name="PTDG_cau" localSheetId="0">#REF!</definedName>
    <definedName name="PTDG_cau" localSheetId="2">#REF!</definedName>
    <definedName name="PTDG_cau">#REF!</definedName>
    <definedName name="ptdg_cong">#REF!</definedName>
    <definedName name="ptdg_duong">#REF!</definedName>
    <definedName name="ptdg_ke">#REF!</definedName>
    <definedName name="py_net_income" localSheetId="0">#REF!</definedName>
    <definedName name="py_net_income" localSheetId="2">#REF!</definedName>
    <definedName name="py_net_income">#REF!</definedName>
    <definedName name="py_ret_earn_beg" localSheetId="0">#REF!</definedName>
    <definedName name="py_ret_earn_beg" localSheetId="2">#REF!</definedName>
    <definedName name="py_ret_earn_beg">#REF!</definedName>
    <definedName name="py_share_equity" localSheetId="0">#REF!</definedName>
    <definedName name="py_share_equity" localSheetId="2">#REF!</definedName>
    <definedName name="py_share_equity">#REF!</definedName>
    <definedName name="qq" localSheetId="0">BlankMacro1</definedName>
    <definedName name="qq" localSheetId="1">BlankMacro1</definedName>
    <definedName name="qq" localSheetId="2">BlankMacro1</definedName>
    <definedName name="qq">BlankMacro1</definedName>
    <definedName name="qqq" localSheetId="0" hidden="1">{"'Sheet1'!$L$16"}</definedName>
    <definedName name="qqq" localSheetId="1" hidden="1">{"'Sheet1'!$L$16"}</definedName>
    <definedName name="qqq" localSheetId="2" hidden="1">{"'Sheet1'!$L$16"}</definedName>
    <definedName name="qqq" hidden="1">{"'Sheet1'!$L$16"}</definedName>
    <definedName name="Quantities">#REF!</definedName>
    <definedName name="ra11p">#REF!</definedName>
    <definedName name="ra13p">#REF!</definedName>
    <definedName name="rate">14000</definedName>
    <definedName name="RECOUT">#N/A</definedName>
    <definedName name="Region">#REF!</definedName>
    <definedName name="reufwihcjbcwdkjfhwud" hidden="1">#REF!</definedName>
    <definedName name="RFP003A">#REF!</definedName>
    <definedName name="RFP003B">#REF!</definedName>
    <definedName name="RFP003C">#REF!</definedName>
    <definedName name="RFP003D">#REF!</definedName>
    <definedName name="RFP003E">#REF!</definedName>
    <definedName name="RFP003F">#REF!</definedName>
    <definedName name="River">#REF!</definedName>
    <definedName name="River_Code">#REF!</definedName>
    <definedName name="Road_Code">#REF!</definedName>
    <definedName name="Road_Name">#REF!</definedName>
    <definedName name="RoadNo_373">#REF!</definedName>
    <definedName name="s">#REF!</definedName>
    <definedName name="S_1">#REF!</definedName>
    <definedName name="S_2">#REF!</definedName>
    <definedName name="S_AcctDes">#REF!</definedName>
    <definedName name="S_Adjust">#REF!</definedName>
    <definedName name="S_Adjust_Data">#REF!</definedName>
    <definedName name="S_Adjust_GT">#REF!</definedName>
    <definedName name="S_AJE_Tot">#REF!</definedName>
    <definedName name="S_AJE_Tot_Data">#REF!</definedName>
    <definedName name="S_AJE_Tot_GT">#REF!</definedName>
    <definedName name="S_CompNum">#REF!</definedName>
    <definedName name="S_CY_Beg">#REF!</definedName>
    <definedName name="S_CY_Beg_Data">#REF!</definedName>
    <definedName name="S_CY_Beg_GT">#REF!</definedName>
    <definedName name="S_CY_End">#REF!</definedName>
    <definedName name="S_CY_End_Data">#REF!</definedName>
    <definedName name="S_CY_End_GT">#REF!</definedName>
    <definedName name="S_Diff_Amt">#REF!</definedName>
    <definedName name="S_Diff_Pct">#REF!</definedName>
    <definedName name="S_GrpNum">#REF!</definedName>
    <definedName name="S_Headings">#REF!</definedName>
    <definedName name="S_KeyValue">#REF!</definedName>
    <definedName name="S_PY_End">#REF!</definedName>
    <definedName name="S_PY_End_Data">#REF!</definedName>
    <definedName name="S_PY_End_GT">#REF!</definedName>
    <definedName name="S_RJE_Tot">#REF!</definedName>
    <definedName name="S_RJE_Tot_Data">#REF!</definedName>
    <definedName name="S_RJE_Tot_GT">#REF!</definedName>
    <definedName name="S_RowNum">#REF!</definedName>
    <definedName name="Sau">#REF!</definedName>
    <definedName name="scao98">#REF!</definedName>
    <definedName name="SCH">#REF!</definedName>
    <definedName name="sdasaasdsasa" hidden="1">#REF!</definedName>
    <definedName name="sdawqwsa" hidden="1">#REF!</definedName>
    <definedName name="sdfvsfs" hidden="1">#REF!</definedName>
    <definedName name="SDMONG">#REF!</definedName>
    <definedName name="sẻwefs" hidden="1">#REF!</definedName>
    <definedName name="Sheet1">#REF!</definedName>
    <definedName name="sieucao">#REF!</definedName>
    <definedName name="SIZE">#REF!</definedName>
    <definedName name="SL_CRD">#REF!</definedName>
    <definedName name="SL_CRS">#REF!</definedName>
    <definedName name="SL_CS">#REF!</definedName>
    <definedName name="SL_DD">#REF!</definedName>
    <definedName name="SLBAN">#REF!</definedName>
    <definedName name="SLNTK">#REF!</definedName>
    <definedName name="SLNTKHH">#REF!</definedName>
    <definedName name="SLTDK">#REF!</definedName>
    <definedName name="SLTDKHH">#REF!</definedName>
    <definedName name="SLTT">#REF!</definedName>
    <definedName name="SLXTK">#REF!</definedName>
    <definedName name="SLXTKHH">#REF!</definedName>
    <definedName name="soc3p">#REF!</definedName>
    <definedName name="Soi">#REF!</definedName>
    <definedName name="soichon12">#REF!</definedName>
    <definedName name="soichon24">#REF!</definedName>
    <definedName name="soichon46">#REF!</definedName>
    <definedName name="solieu">#REF!</definedName>
    <definedName name="SOLUONG">#REF!</definedName>
    <definedName name="SONKC">#REF!</definedName>
    <definedName name="SoPG">#REF!</definedName>
    <definedName name="SORT">#REF!</definedName>
    <definedName name="SOTIENPS">#REF!</definedName>
    <definedName name="SPAN">#REF!</definedName>
    <definedName name="SPAN_No">#REF!</definedName>
    <definedName name="Spanner_Auto_File">"C:\My Documents\tinh cdo.x2a"</definedName>
    <definedName name="SPEC">#REF!</definedName>
    <definedName name="SPECSUMMARY">#REF!</definedName>
    <definedName name="spk1p">#REF!</definedName>
    <definedName name="ss" localSheetId="0">BlankMacro1</definedName>
    <definedName name="ss" localSheetId="1">BlankMacro1</definedName>
    <definedName name="ss" localSheetId="2">BlankMacro1</definedName>
    <definedName name="ss">BlankMacro1</definedName>
    <definedName name="st" localSheetId="0">#REF!</definedName>
    <definedName name="st" localSheetId="2">#REF!</definedName>
    <definedName name="st">#REF!</definedName>
    <definedName name="start" localSheetId="0">#REF!</definedName>
    <definedName name="start" localSheetId="2">#REF!</definedName>
    <definedName name="start">#REF!</definedName>
    <definedName name="Start_1" localSheetId="0">#REF!</definedName>
    <definedName name="Start_1" localSheetId="2">#REF!</definedName>
    <definedName name="Start_1">#REF!</definedName>
    <definedName name="Start_10">#REF!</definedName>
    <definedName name="Start_11">#REF!</definedName>
    <definedName name="Start_12">#REF!</definedName>
    <definedName name="Start_13">#REF!</definedName>
    <definedName name="Start_2">#REF!</definedName>
    <definedName name="Start_3">#REF!</definedName>
    <definedName name="Start_4">#REF!</definedName>
    <definedName name="Start_5">#REF!</definedName>
    <definedName name="Start_6">#REF!</definedName>
    <definedName name="Start_7">#REF!</definedName>
    <definedName name="Start_8">#REF!</definedName>
    <definedName name="Start_9">#REF!</definedName>
    <definedName name="STienPG">#REF!</definedName>
    <definedName name="SU">#REF!</definedName>
    <definedName name="SUMITOMO">#REF!</definedName>
    <definedName name="SUMITOMO_GT">#REF!</definedName>
    <definedName name="SUMMARY">#REF!</definedName>
    <definedName name="T">#REF!</definedName>
    <definedName name="T.nhËp">#REF!</definedName>
    <definedName name="t101p">#REF!</definedName>
    <definedName name="t103p">#REF!</definedName>
    <definedName name="t10nc1p">#REF!</definedName>
    <definedName name="t10vl1p">#REF!</definedName>
    <definedName name="t121p">#REF!</definedName>
    <definedName name="t123p">#REF!</definedName>
    <definedName name="t141p">#REF!</definedName>
    <definedName name="t143p">#REF!</definedName>
    <definedName name="t14nc3p">#REF!</definedName>
    <definedName name="t14vl3p">#REF!</definedName>
    <definedName name="tadao">#REF!</definedName>
    <definedName name="Tai_trong">#REF!</definedName>
    <definedName name="Tam">#REF!</definedName>
    <definedName name="tax" localSheetId="0" hidden="1">{#N/A,#N/A,FALSE,"Aging Summary";#N/A,#N/A,FALSE,"Ratio Analysis";#N/A,#N/A,FALSE,"Test 120 Day Accts";#N/A,#N/A,FALSE,"Tickmarks"}</definedName>
    <definedName name="tax" localSheetId="1" hidden="1">{#N/A,#N/A,FALSE,"Aging Summary";#N/A,#N/A,FALSE,"Ratio Analysis";#N/A,#N/A,FALSE,"Test 120 Day Accts";#N/A,#N/A,FALSE,"Tickmarks"}</definedName>
    <definedName name="tax" localSheetId="2" hidden="1">{#N/A,#N/A,FALSE,"Aging Summary";#N/A,#N/A,FALSE,"Ratio Analysis";#N/A,#N/A,FALSE,"Test 120 Day Accts";#N/A,#N/A,FALSE,"Tickmarks"}</definedName>
    <definedName name="tax" hidden="1">{#N/A,#N/A,FALSE,"Aging Summary";#N/A,#N/A,FALSE,"Ratio Analysis";#N/A,#N/A,FALSE,"Test 120 Day Accts";#N/A,#N/A,FALSE,"Tickmarks"}</definedName>
    <definedName name="TaxTV">10%</definedName>
    <definedName name="TaxXL">5%</definedName>
    <definedName name="TBA">#REF!</definedName>
    <definedName name="tbtram">#REF!</definedName>
    <definedName name="TC">#REF!</definedName>
    <definedName name="TC_NHANH1">#REF!</definedName>
    <definedName name="Tchuan">#REF!</definedName>
    <definedName name="TCKTP">#REF!</definedName>
    <definedName name="td10vl">#REF!</definedName>
    <definedName name="td12nc">#REF!</definedName>
    <definedName name="td1p">#REF!</definedName>
    <definedName name="td3p">#REF!</definedName>
    <definedName name="TDKTP">#REF!</definedName>
    <definedName name="tdnc1p">#REF!</definedName>
    <definedName name="tdo">#REF!</definedName>
    <definedName name="tdtr2cnc">#REF!</definedName>
    <definedName name="tdtr2cvl">#REF!</definedName>
    <definedName name="tdvl1p">#REF!</definedName>
    <definedName name="temp">#REF!</definedName>
    <definedName name="Temp_Br">#REF!</definedName>
    <definedName name="TEMPBR">#REF!</definedName>
    <definedName name="Ten_Nhom" localSheetId="0">[3]FS_Lines!$C$113:$C$139</definedName>
    <definedName name="Ten_Nhom" localSheetId="2">[3]FS_Lines!$C$113:$C$139</definedName>
    <definedName name="Ten_Nhom">[4]FS_Lines!$C$113:$C$139</definedName>
    <definedName name="Ten_TK" localSheetId="0">[3]TB_Consolidation!$A$6:$A$280</definedName>
    <definedName name="Ten_TK" localSheetId="2">[3]TB_Consolidation!$A$6:$A$280</definedName>
    <definedName name="Ten_TK">[4]TB_Consolidation!$A$6:$A$280</definedName>
    <definedName name="tenvung" localSheetId="0">#REF!</definedName>
    <definedName name="tenvung" localSheetId="2">#REF!</definedName>
    <definedName name="tenvung">#REF!</definedName>
    <definedName name="text" localSheetId="0">#REF!,#REF!,#REF!,#REF!,#REF!</definedName>
    <definedName name="text" localSheetId="2">#REF!,#REF!,#REF!,#REF!,#REF!</definedName>
    <definedName name="text">#REF!,#REF!,#REF!,#REF!,#REF!</definedName>
    <definedName name="TextRefCopy1" localSheetId="0">#REF!</definedName>
    <definedName name="TextRefCopy1" localSheetId="2">#REF!</definedName>
    <definedName name="TextRefCopy1">#REF!</definedName>
    <definedName name="TextRefCopy10" localSheetId="0">#REF!</definedName>
    <definedName name="TextRefCopy10" localSheetId="2">#REF!</definedName>
    <definedName name="TextRefCopy10">#REF!</definedName>
    <definedName name="TextRefCopy11" localSheetId="0">'[5]inventories sumary D540A'!#REF!</definedName>
    <definedName name="TextRefCopy11" localSheetId="2">'[5]inventories sumary D540A'!#REF!</definedName>
    <definedName name="TextRefCopy11">'[5]inventories sumary D540A'!#REF!</definedName>
    <definedName name="TextRefCopy12" localSheetId="0">#REF!</definedName>
    <definedName name="TextRefCopy12" localSheetId="2">#REF!</definedName>
    <definedName name="TextRefCopy12">#REF!</definedName>
    <definedName name="TextRefCopy13" localSheetId="0">#REF!</definedName>
    <definedName name="TextRefCopy13" localSheetId="2">#REF!</definedName>
    <definedName name="TextRefCopy13">#REF!</definedName>
    <definedName name="TextRefCopy14" localSheetId="0">#REF!</definedName>
    <definedName name="TextRefCopy14" localSheetId="2">#REF!</definedName>
    <definedName name="TextRefCopy14">#REF!</definedName>
    <definedName name="TextRefCopy15">#REF!</definedName>
    <definedName name="TextRefCopy16">#REF!</definedName>
    <definedName name="TextRefCopy17">#REF!</definedName>
    <definedName name="TextRefCopy18">#REF!</definedName>
    <definedName name="TextRefCopy19">#REF!</definedName>
    <definedName name="TextRefCopy2">#REF!</definedName>
    <definedName name="TextRefCopy20">#REF!</definedName>
    <definedName name="TextRefCopy21">#REF!</definedName>
    <definedName name="TextRefCopy24">#REF!</definedName>
    <definedName name="TextRefCopy27">#REF!</definedName>
    <definedName name="TextRefCopy3">#REF!</definedName>
    <definedName name="TextRefCopy4">#REF!</definedName>
    <definedName name="TextRefCopy5">#REF!</definedName>
    <definedName name="TextRefCopy6">#REF!</definedName>
    <definedName name="TextRefCopy7">#REF!</definedName>
    <definedName name="TextRefCopy8">#REF!</definedName>
    <definedName name="TextRefCopy9">#REF!</definedName>
    <definedName name="TextRefCopyRangeCount" hidden="1">1</definedName>
    <definedName name="TH">#REF!</definedName>
    <definedName name="TH.tinh">#REF!</definedName>
    <definedName name="tha" localSheetId="0" hidden="1">{"'Sheet1'!$L$16"}</definedName>
    <definedName name="tha" localSheetId="1" hidden="1">{"'Sheet1'!$L$16"}</definedName>
    <definedName name="tha" localSheetId="2" hidden="1">{"'Sheet1'!$L$16"}</definedName>
    <definedName name="tha" hidden="1">{"'Sheet1'!$L$16"}</definedName>
    <definedName name="Thang_Long">#REF!</definedName>
    <definedName name="Thang_Long_GT">#REF!</definedName>
    <definedName name="ThaoCauCu">#REF!</definedName>
    <definedName name="Thautinh">#REF!</definedName>
    <definedName name="THDS">#REF!</definedName>
    <definedName name="THDT_HT_DAO_THUONG">#REF!</definedName>
    <definedName name="THDT_HT_XOM_NOI">#REF!</definedName>
    <definedName name="THDT_NPP_XOM_NOI">#REF!</definedName>
    <definedName name="THDT_TBA_XOM_NOI">#REF!</definedName>
    <definedName name="thepgoc25_60">#REF!</definedName>
    <definedName name="thepgoc63_75">#REF!</definedName>
    <definedName name="thepgoc80_100">#REF!</definedName>
    <definedName name="theptron12">#REF!</definedName>
    <definedName name="theptron14_22">#REF!</definedName>
    <definedName name="theptron6_8">#REF!</definedName>
    <definedName name="THGO1pnc">#REF!</definedName>
    <definedName name="THHH">#REF!</definedName>
    <definedName name="thht">#REF!</definedName>
    <definedName name="THI">#REF!</definedName>
    <definedName name="thkp3">#REF!</definedName>
    <definedName name="THlnns">#REF!</definedName>
    <definedName name="Thop">#REF!</definedName>
    <definedName name="THop2">#REF!</definedName>
    <definedName name="THToanBo">#REF!</definedName>
    <definedName name="THtoanbo2">#REF!</definedName>
    <definedName name="thtt">#REF!</definedName>
    <definedName name="THUEBAN">#REF!</definedName>
    <definedName name="Tien">#REF!</definedName>
    <definedName name="tim_xuat_hien">#REF!</definedName>
    <definedName name="TITAN">#REF!</definedName>
    <definedName name="TK">#REF!</definedName>
    <definedName name="TK_CDCHITIET">#REF!</definedName>
    <definedName name="tkban">#REF!</definedName>
    <definedName name="TKDU">#REF!</definedName>
    <definedName name="TKGHICO">#REF!</definedName>
    <definedName name="TKGHINO">#REF!</definedName>
    <definedName name="TLAC120">#REF!</definedName>
    <definedName name="TLAC35">#REF!</definedName>
    <definedName name="TLAC50">#REF!</definedName>
    <definedName name="TLAC70">#REF!</definedName>
    <definedName name="TLAC95">#REF!</definedName>
    <definedName name="Tle">#REF!</definedName>
    <definedName name="TN_b_qu_n">#REF!</definedName>
    <definedName name="Toanbo">#REF!</definedName>
    <definedName name="Tong">#REF!</definedName>
    <definedName name="TongLN">#REF!</definedName>
    <definedName name="TongNgS">#REF!</definedName>
    <definedName name="TPLRP">#REF!</definedName>
    <definedName name="Tra_Cot">#REF!</definedName>
    <definedName name="Tra_DM_su_dung">#REF!</definedName>
    <definedName name="Tra_don_gia_KS">#REF!</definedName>
    <definedName name="Tra_DTCT">#REF!</definedName>
    <definedName name="Tra_ten_cong">#REF!</definedName>
    <definedName name="Tra_tim_hang_mucPT_trung">#REF!</definedName>
    <definedName name="Tra_TL">#REF!</definedName>
    <definedName name="Tra_ty_le2">#REF!</definedName>
    <definedName name="Tra_ty_le3">#REF!</definedName>
    <definedName name="Tra_ty_le4">#REF!</definedName>
    <definedName name="Tra_ty_le5">#REF!</definedName>
    <definedName name="TRADE2">#REF!</definedName>
    <definedName name="Trô_P1">#REF!</definedName>
    <definedName name="Trô_P10">#REF!</definedName>
    <definedName name="Trô_P11">#REF!</definedName>
    <definedName name="Trô_P2">#REF!</definedName>
    <definedName name="Trô_P3">#REF!</definedName>
    <definedName name="Trô_P4">#REF!</definedName>
    <definedName name="Trô_P5">#REF!</definedName>
    <definedName name="Trô_P6">#REF!</definedName>
    <definedName name="Trô_P7">#REF!</definedName>
    <definedName name="Trô_P8">#REF!</definedName>
    <definedName name="Trô_P9">#REF!</definedName>
    <definedName name="ts">#REF!</definedName>
    <definedName name="tscd">#REF!</definedName>
    <definedName name="TSCDmoi" localSheetId="0">{"Book1","bang chia luong - P.Tai vu.xls"}</definedName>
    <definedName name="TSCDmoi" localSheetId="1">{"Book1","bang chia luong - P.Tai vu.xls"}</definedName>
    <definedName name="TSCDmoi" localSheetId="2">{"Book1","bang chia luong - P.Tai vu.xls"}</definedName>
    <definedName name="TSCDmoi">{"Book1","bang chia luong - P.Tai vu.xls"}</definedName>
    <definedName name="tsI">#REF!</definedName>
    <definedName name="tt" localSheetId="0" hidden="1">{#N/A,#N/A,FALSE,"Aging Summary";#N/A,#N/A,FALSE,"Ratio Analysis";#N/A,#N/A,FALSE,"Test 120 Day Accts";#N/A,#N/A,FALSE,"Tickmarks"}</definedName>
    <definedName name="tt" localSheetId="1" hidden="1">{#N/A,#N/A,FALSE,"Aging Summary";#N/A,#N/A,FALSE,"Ratio Analysis";#N/A,#N/A,FALSE,"Test 120 Day Accts";#N/A,#N/A,FALSE,"Tickmarks"}</definedName>
    <definedName name="tt" localSheetId="2" hidden="1">{#N/A,#N/A,FALSE,"Aging Summary";#N/A,#N/A,FALSE,"Ratio Analysis";#N/A,#N/A,FALSE,"Test 120 Day Accts";#N/A,#N/A,FALSE,"Tickmarks"}</definedName>
    <definedName name="tt" hidden="1">{#N/A,#N/A,FALSE,"Aging Summary";#N/A,#N/A,FALSE,"Ratio Analysis";#N/A,#N/A,FALSE,"Test 120 Day Accts";#N/A,#N/A,FALSE,"Tickmarks"}</definedName>
    <definedName name="TT_1P">#REF!</definedName>
    <definedName name="TT_3p">#REF!</definedName>
    <definedName name="ttam">#REF!</definedName>
    <definedName name="ttao">#REF!</definedName>
    <definedName name="TTBAN">#REF!</definedName>
    <definedName name="tthi">#REF!</definedName>
    <definedName name="TTNTK">#REF!</definedName>
    <definedName name="TTNTKHH">#REF!</definedName>
    <definedName name="ttronmk">#REF!</definedName>
    <definedName name="TTTDK">#REF!</definedName>
    <definedName name="TTTDTKHH">#REF!</definedName>
    <definedName name="tttt">#REF!</definedName>
    <definedName name="TTVAn5">#REF!</definedName>
    <definedName name="TTXTK">#REF!</definedName>
    <definedName name="TTXTKHH">#REF!</definedName>
    <definedName name="TuVan">#REF!</definedName>
    <definedName name="tv75nc">#REF!</definedName>
    <definedName name="tv75vl">#REF!</definedName>
    <definedName name="ty_le">#REF!</definedName>
    <definedName name="ty_le_BTN">#REF!</definedName>
    <definedName name="Ty_le1">#REF!</definedName>
    <definedName name="Type_1">#REF!</definedName>
    <definedName name="Type_2">#REF!</definedName>
    <definedName name="TYT" localSheetId="0">BlankMacro1</definedName>
    <definedName name="TYT" localSheetId="1">BlankMacro1</definedName>
    <definedName name="TYT" localSheetId="2">BlankMacro1</definedName>
    <definedName name="TYT">BlankMacro1</definedName>
    <definedName name="U_tien" localSheetId="0">#REF!</definedName>
    <definedName name="U_tien" localSheetId="2">#REF!</definedName>
    <definedName name="U_tien">#REF!</definedName>
    <definedName name="ưefhdjsc" localSheetId="0" hidden="1">#REF!</definedName>
    <definedName name="ưefhdjsc" localSheetId="2" hidden="1">#REF!</definedName>
    <definedName name="ưefhdjsc" hidden="1">#REF!</definedName>
    <definedName name="ừewufhsdk" localSheetId="0" hidden="1">#REF!</definedName>
    <definedName name="ừewufhsdk" localSheetId="2" hidden="1">#REF!</definedName>
    <definedName name="ừewufhsdk" hidden="1">#REF!</definedName>
    <definedName name="unitt" localSheetId="0">BlankMacro1</definedName>
    <definedName name="unitt" localSheetId="1">BlankMacro1</definedName>
    <definedName name="unitt" localSheetId="2">BlankMacro1</definedName>
    <definedName name="unitt">BlankMacro1</definedName>
    <definedName name="ut" localSheetId="0">BlankMacro1</definedName>
    <definedName name="ut" localSheetId="1">BlankMacro1</definedName>
    <definedName name="ut" localSheetId="2">BlankMacro1</definedName>
    <definedName name="ut">BlankMacro1</definedName>
    <definedName name="UT_1" localSheetId="0">#REF!</definedName>
    <definedName name="UT_1" localSheetId="2">#REF!</definedName>
    <definedName name="UT_1">#REF!</definedName>
    <definedName name="UT1_373" localSheetId="0">#REF!</definedName>
    <definedName name="UT1_373" localSheetId="2">#REF!</definedName>
    <definedName name="UT1_373">#REF!</definedName>
    <definedName name="V.1" localSheetId="0">#REF!</definedName>
    <definedName name="V.1" localSheetId="2">#REF!</definedName>
    <definedName name="V.1">#REF!</definedName>
    <definedName name="V.10">#REF!</definedName>
    <definedName name="V.11">#REF!</definedName>
    <definedName name="V.12">#REF!</definedName>
    <definedName name="V.13">#REF!</definedName>
    <definedName name="V.14">#REF!</definedName>
    <definedName name="V.15">#REF!</definedName>
    <definedName name="V.16">#REF!</definedName>
    <definedName name="V.17">#REF!</definedName>
    <definedName name="V.18">#REF!</definedName>
    <definedName name="V.2">#REF!</definedName>
    <definedName name="V.3">#REF!</definedName>
    <definedName name="V.4">#REF!</definedName>
    <definedName name="V.5">#REF!</definedName>
    <definedName name="V.6">#REF!</definedName>
    <definedName name="V.7">#REF!</definedName>
    <definedName name="V.8">#REF!</definedName>
    <definedName name="V.9">#REF!</definedName>
    <definedName name="VanChuyenDam">#REF!</definedName>
    <definedName name="VARIINST">#REF!</definedName>
    <definedName name="VARIPURC">#REF!</definedName>
    <definedName name="VCHT">#REF!</definedName>
    <definedName name="VCTT">#REF!</definedName>
    <definedName name="vd">#REF!</definedName>
    <definedName name="vd3p">#REF!</definedName>
    <definedName name="VDKMCTG">#REF!</definedName>
    <definedName name="VDKSCT">#REF!</definedName>
    <definedName name="VDKSCTCN">#REF!</definedName>
    <definedName name="VDKSCTCP">#REF!</definedName>
    <definedName name="vdktgtgt">#REF!</definedName>
    <definedName name="VL">#REF!</definedName>
    <definedName name="vl1p">#REF!</definedName>
    <definedName name="vl3p">#REF!</definedName>
    <definedName name="vldn400">#REF!</definedName>
    <definedName name="vldn600">#REF!</definedName>
    <definedName name="vltram">#REF!</definedName>
    <definedName name="Von.KL">#REF!</definedName>
    <definedName name="vr3p">#REF!</definedName>
    <definedName name="VT">#REF!</definedName>
    <definedName name="Vu">#REF!</definedName>
    <definedName name="vxuan">#REF!</definedName>
    <definedName name="W">#REF!</definedName>
    <definedName name="WIRE1">5</definedName>
    <definedName name="wrn.Aging._.and._.Trend._.Analysis." localSheetId="0" hidden="1">{#N/A,#N/A,FALSE,"Aging Summary";#N/A,#N/A,FALSE,"Ratio Analysis";#N/A,#N/A,FALSE,"Test 120 Day Accts";#N/A,#N/A,FALSE,"Tickmarks"}</definedName>
    <definedName name="wrn.Aging._.and._.Trend._.Analysis." localSheetId="1" hidden="1">{#N/A,#N/A,FALSE,"Aging Summary";#N/A,#N/A,FALSE,"Ratio Analysis";#N/A,#N/A,FALSE,"Test 120 Day Accts";#N/A,#N/A,FALSE,"Tickmarks"}</definedName>
    <definedName name="wrn.Aging._.and._.Trend._.Analysis." localSheetId="2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wrn.chi._.tiÆt." localSheetId="0" hidden="1">{#N/A,#N/A,FALSE,"Chi tiÆt"}</definedName>
    <definedName name="wrn.chi._.tiÆt." localSheetId="1" hidden="1">{#N/A,#N/A,FALSE,"Chi tiÆt"}</definedName>
    <definedName name="wrn.chi._.tiÆt." localSheetId="2" hidden="1">{#N/A,#N/A,FALSE,"Chi tiÆt"}</definedName>
    <definedName name="wrn.chi._.tiÆt." hidden="1">{#N/A,#N/A,FALSE,"Chi tiÆt"}</definedName>
    <definedName name="WT">#N/A</definedName>
    <definedName name="ww" localSheetId="0" hidden="1">{#N/A,#N/A,FALSE,"Aging Summary";#N/A,#N/A,FALSE,"Ratio Analysis";#N/A,#N/A,FALSE,"Test 120 Day Accts";#N/A,#N/A,FALSE,"Tickmarks"}</definedName>
    <definedName name="ww" localSheetId="1" hidden="1">{#N/A,#N/A,FALSE,"Aging Summary";#N/A,#N/A,FALSE,"Ratio Analysis";#N/A,#N/A,FALSE,"Test 120 Day Accts";#N/A,#N/A,FALSE,"Tickmarks"}</definedName>
    <definedName name="ww" localSheetId="2" hidden="1">{#N/A,#N/A,FALSE,"Aging Summary";#N/A,#N/A,FALSE,"Ratio Analysis";#N/A,#N/A,FALSE,"Test 120 Day Accts";#N/A,#N/A,FALSE,"Tickmarks"}</definedName>
    <definedName name="ww" hidden="1">{#N/A,#N/A,FALSE,"Aging Summary";#N/A,#N/A,FALSE,"Ratio Analysis";#N/A,#N/A,FALSE,"Test 120 Day Accts";#N/A,#N/A,FALSE,"Tickmarks"}</definedName>
    <definedName name="x" hidden="1">25</definedName>
    <definedName name="x1pind" localSheetId="0">#REF!</definedName>
    <definedName name="x1pind" localSheetId="2">#REF!</definedName>
    <definedName name="x1pind">#REF!</definedName>
    <definedName name="x1ping" localSheetId="0">#REF!</definedName>
    <definedName name="x1ping" localSheetId="2">#REF!</definedName>
    <definedName name="x1ping">#REF!</definedName>
    <definedName name="x1pint" localSheetId="0">#REF!</definedName>
    <definedName name="x1pint" localSheetId="2">#REF!</definedName>
    <definedName name="x1pint">#REF!</definedName>
    <definedName name="Xa">#REF!</definedName>
    <definedName name="XB_80">#REF!</definedName>
    <definedName name="XCCT">0.5</definedName>
    <definedName name="xfco">#REF!</definedName>
    <definedName name="xfco3p">#REF!</definedName>
    <definedName name="xfcotnc">#REF!</definedName>
    <definedName name="xfcotvl">#REF!</definedName>
    <definedName name="xh">#REF!</definedName>
    <definedName name="xhn">#REF!</definedName>
    <definedName name="xig">#REF!</definedName>
    <definedName name="xig1">#REF!</definedName>
    <definedName name="xig1p">#REF!</definedName>
    <definedName name="xig3p">#REF!</definedName>
    <definedName name="xignc3p">#REF!</definedName>
    <definedName name="xigvl3p">#REF!</definedName>
    <definedName name="xin">#REF!</definedName>
    <definedName name="xin190">#REF!</definedName>
    <definedName name="xin1903p">#REF!</definedName>
    <definedName name="xin2903p">#REF!</definedName>
    <definedName name="xin290nc3p">#REF!</definedName>
    <definedName name="xin290vl3p">#REF!</definedName>
    <definedName name="xin3p">#REF!</definedName>
    <definedName name="xind">#REF!</definedName>
    <definedName name="xind1p">#REF!</definedName>
    <definedName name="xind3p">#REF!</definedName>
    <definedName name="xindnc1p">#REF!</definedName>
    <definedName name="xindvl1p">#REF!</definedName>
    <definedName name="xing1p">#REF!</definedName>
    <definedName name="xingnc1p">#REF!</definedName>
    <definedName name="xingvl1p">#REF!</definedName>
    <definedName name="xinnc3p">#REF!</definedName>
    <definedName name="xint1p">#REF!</definedName>
    <definedName name="xinvl3p">#REF!</definedName>
    <definedName name="xit">#REF!</definedName>
    <definedName name="xit1">#REF!</definedName>
    <definedName name="xit1p">#REF!</definedName>
    <definedName name="xit2nc3p">#REF!</definedName>
    <definedName name="xit2vl3p">#REF!</definedName>
    <definedName name="xit3p">#REF!</definedName>
    <definedName name="xitnc3p">#REF!</definedName>
    <definedName name="xitvl3p">#REF!</definedName>
    <definedName name="xls" localSheetId="0" hidden="1">{"'Sheet1'!$L$16"}</definedName>
    <definedName name="xls" localSheetId="1" hidden="1">{"'Sheet1'!$L$16"}</definedName>
    <definedName name="xls" localSheetId="2" hidden="1">{"'Sheet1'!$L$16"}</definedName>
    <definedName name="xls" hidden="1">{"'Sheet1'!$L$16"}</definedName>
    <definedName name="XLxa">#REF!</definedName>
    <definedName name="xmp40">#REF!</definedName>
    <definedName name="xn">#REF!</definedName>
    <definedName name="xòatuon">#REF!</definedName>
    <definedName name="XREF_COLUMN_1" hidden="1">#REF!</definedName>
    <definedName name="XREF_COLUMN_2" hidden="1">#REF!</definedName>
    <definedName name="XRefActiveRow" hidden="1">#REF!</definedName>
    <definedName name="XRefColumnsCount" hidden="1">2</definedName>
    <definedName name="XRefCopy1" hidden="1">#REF!</definedName>
    <definedName name="XRefCopy1Row" hidden="1">#REF!</definedName>
    <definedName name="XRefCopy2" hidden="1">#REF!</definedName>
    <definedName name="XRefCopy2Row" hidden="1">#REF!</definedName>
    <definedName name="XRefCopyRangeCount" hidden="1">2</definedName>
    <definedName name="XRefPaste1" hidden="1">#REF!</definedName>
    <definedName name="XRefPaste1Row" hidden="1">#REF!</definedName>
    <definedName name="XRefPaste2" hidden="1">#REF!</definedName>
    <definedName name="XRefPaste2Row" hidden="1">#REF!</definedName>
    <definedName name="XRefPaste3" hidden="1">#REF!</definedName>
    <definedName name="XRefPaste3Row" hidden="1">#REF!</definedName>
    <definedName name="XRefPaste4" hidden="1">#REF!</definedName>
    <definedName name="XRefPaste4Row" hidden="1">#REF!</definedName>
    <definedName name="XRefPaste5" hidden="1">#REF!</definedName>
    <definedName name="XRefPaste5Row" hidden="1">#REF!</definedName>
    <definedName name="XRefPaste6" hidden="1">#REF!</definedName>
    <definedName name="XRefPaste6Row" hidden="1">#REF!</definedName>
    <definedName name="XRefPasteRangeCount" hidden="1">6</definedName>
    <definedName name="xx" localSheetId="0" hidden="1">{#N/A,#N/A,FALSE,"Aging Summary";#N/A,#N/A,FALSE,"Ratio Analysis";#N/A,#N/A,FALSE,"Test 120 Day Accts";#N/A,#N/A,FALSE,"Tickmarks"}</definedName>
    <definedName name="xx" localSheetId="1" hidden="1">{#N/A,#N/A,FALSE,"Aging Summary";#N/A,#N/A,FALSE,"Ratio Analysis";#N/A,#N/A,FALSE,"Test 120 Day Accts";#N/A,#N/A,FALSE,"Tickmarks"}</definedName>
    <definedName name="xx" localSheetId="2" hidden="1">{#N/A,#N/A,FALSE,"Aging Summary";#N/A,#N/A,FALSE,"Ratio Analysis";#N/A,#N/A,FALSE,"Test 120 Day Accts";#N/A,#N/A,FALSE,"Tickmarks"}</definedName>
    <definedName name="xx" hidden="1">{#N/A,#N/A,FALSE,"Aging Summary";#N/A,#N/A,FALSE,"Ratio Analysis";#N/A,#N/A,FALSE,"Test 120 Day Accts";#N/A,#N/A,FALSE,"Tickmarks"}</definedName>
    <definedName name="XÝnghiÖp25_3">#REF!</definedName>
    <definedName name="yy">#REF!</definedName>
    <definedName name="Z">#REF!</definedName>
    <definedName name="ZYX">#REF!</definedName>
    <definedName name="ZZZ">#REF!</definedName>
    <definedName name="템플리트모듈1" localSheetId="0">BlankMacro1</definedName>
    <definedName name="템플리트모듈1" localSheetId="1">BlankMacro1</definedName>
    <definedName name="템플리트모듈1" localSheetId="2">BlankMacro1</definedName>
    <definedName name="템플리트모듈1">BlankMacro1</definedName>
    <definedName name="템플리트모듈2" localSheetId="0">BlankMacro1</definedName>
    <definedName name="템플리트모듈2" localSheetId="1">BlankMacro1</definedName>
    <definedName name="템플리트모듈2" localSheetId="2">BlankMacro1</definedName>
    <definedName name="템플리트모듈2">BlankMacro1</definedName>
    <definedName name="템플리트모듈3" localSheetId="0">BlankMacro1</definedName>
    <definedName name="템플리트모듈3" localSheetId="1">BlankMacro1</definedName>
    <definedName name="템플리트모듈3" localSheetId="2">BlankMacro1</definedName>
    <definedName name="템플리트모듈3">BlankMacro1</definedName>
    <definedName name="템플리트모듈4" localSheetId="0">BlankMacro1</definedName>
    <definedName name="템플리트모듈4" localSheetId="1">BlankMacro1</definedName>
    <definedName name="템플리트모듈4" localSheetId="2">BlankMacro1</definedName>
    <definedName name="템플리트모듈4">BlankMacro1</definedName>
    <definedName name="템플리트모듈5" localSheetId="0">BlankMacro1</definedName>
    <definedName name="템플리트모듈5" localSheetId="1">BlankMacro1</definedName>
    <definedName name="템플리트모듈5" localSheetId="2">BlankMacro1</definedName>
    <definedName name="템플리트모듈5">BlankMacro1</definedName>
    <definedName name="템플리트모듈6" localSheetId="0">BlankMacro1</definedName>
    <definedName name="템플리트모듈6" localSheetId="1">BlankMacro1</definedName>
    <definedName name="템플리트모듈6" localSheetId="2">BlankMacro1</definedName>
    <definedName name="템플리트모듈6">BlankMacro1</definedName>
    <definedName name="피팅" localSheetId="0">BlankMacro1</definedName>
    <definedName name="피팅" localSheetId="1">BlankMacro1</definedName>
    <definedName name="피팅" localSheetId="2">BlankMacro1</definedName>
    <definedName name="피팅">BlankMacro1</definedName>
  </definedNames>
  <calcPr calcId="144525"/>
  <fileRecoveryPr repairLoad="1"/>
</workbook>
</file>

<file path=xl/calcChain.xml><?xml version="1.0" encoding="utf-8"?>
<calcChain xmlns="http://schemas.openxmlformats.org/spreadsheetml/2006/main">
  <c r="S53" i="2"/>
  <c r="S52"/>
  <c r="S51"/>
  <c r="S50"/>
  <c r="S49"/>
  <c r="S48"/>
  <c r="S47"/>
  <c r="S46"/>
  <c r="S45"/>
  <c r="S44"/>
  <c r="S43"/>
  <c r="S42"/>
  <c r="S41"/>
  <c r="S40"/>
  <c r="S39"/>
  <c r="S38"/>
  <c r="S37"/>
  <c r="S36"/>
  <c r="S35"/>
  <c r="S34"/>
  <c r="S33"/>
  <c r="S32"/>
  <c r="S31"/>
  <c r="S30"/>
  <c r="S29"/>
  <c r="S28"/>
  <c r="S26"/>
  <c r="S25"/>
  <c r="S24"/>
  <c r="S23"/>
  <c r="S22"/>
  <c r="S21"/>
  <c r="S20"/>
  <c r="S19"/>
  <c r="S18"/>
  <c r="S17"/>
  <c r="S16"/>
  <c r="S15"/>
  <c r="S13"/>
  <c r="Q53"/>
  <c r="Q52"/>
  <c r="Q51"/>
  <c r="Q50"/>
  <c r="Q49"/>
  <c r="Q48"/>
  <c r="Q47"/>
  <c r="Q46"/>
  <c r="Q45"/>
  <c r="Q44"/>
  <c r="Q43"/>
  <c r="Q42"/>
  <c r="Q41"/>
  <c r="Q40"/>
  <c r="Q39"/>
  <c r="Q38"/>
  <c r="Q37"/>
  <c r="Q36"/>
  <c r="Q35"/>
  <c r="Q34"/>
  <c r="Q33"/>
  <c r="Q32"/>
  <c r="Q31"/>
  <c r="Q30"/>
  <c r="Q29"/>
  <c r="Q28"/>
  <c r="Q27"/>
  <c r="Q26"/>
  <c r="Q25"/>
  <c r="Q24"/>
  <c r="Q23"/>
  <c r="Q22"/>
  <c r="Q21"/>
  <c r="Q20"/>
  <c r="Q19"/>
  <c r="Q18"/>
  <c r="Q17"/>
  <c r="Q16"/>
  <c r="Q15"/>
  <c r="Q13"/>
  <c r="H65" i="6" l="1"/>
  <c r="B65"/>
  <c r="H60"/>
  <c r="B60"/>
  <c r="A8"/>
  <c r="I5"/>
  <c r="A2"/>
  <c r="I1"/>
  <c r="A1"/>
  <c r="H56" l="1"/>
  <c r="J55"/>
  <c r="J168" i="5" l="1"/>
  <c r="B168"/>
  <c r="J162"/>
  <c r="B162"/>
  <c r="K160"/>
  <c r="K156"/>
  <c r="I156"/>
  <c r="H156"/>
  <c r="K155"/>
  <c r="K154" s="1"/>
  <c r="I155"/>
  <c r="H155"/>
  <c r="J155" s="1"/>
  <c r="F155"/>
  <c r="K152"/>
  <c r="I152"/>
  <c r="H152"/>
  <c r="K151"/>
  <c r="I151"/>
  <c r="H151"/>
  <c r="K150"/>
  <c r="I150"/>
  <c r="H150"/>
  <c r="K149"/>
  <c r="K148" s="1"/>
  <c r="I149"/>
  <c r="H149"/>
  <c r="K147"/>
  <c r="I147"/>
  <c r="H147"/>
  <c r="K146"/>
  <c r="I146"/>
  <c r="H146"/>
  <c r="K145"/>
  <c r="I145"/>
  <c r="H145"/>
  <c r="K144"/>
  <c r="I144"/>
  <c r="H144"/>
  <c r="K143"/>
  <c r="I143"/>
  <c r="H143"/>
  <c r="K142"/>
  <c r="I142"/>
  <c r="J142" s="1"/>
  <c r="H142"/>
  <c r="K141"/>
  <c r="I141"/>
  <c r="H141"/>
  <c r="J141" s="1"/>
  <c r="K140"/>
  <c r="I140"/>
  <c r="H140"/>
  <c r="K139"/>
  <c r="I139"/>
  <c r="H139"/>
  <c r="J139" s="1"/>
  <c r="K138"/>
  <c r="I138"/>
  <c r="J138" s="1"/>
  <c r="L138" s="1"/>
  <c r="H138"/>
  <c r="K137"/>
  <c r="I137"/>
  <c r="H137"/>
  <c r="H136" s="1"/>
  <c r="F135"/>
  <c r="K131"/>
  <c r="I131"/>
  <c r="H131"/>
  <c r="J131" s="1"/>
  <c r="L131" s="1"/>
  <c r="K130"/>
  <c r="I130"/>
  <c r="H130"/>
  <c r="F130"/>
  <c r="K129"/>
  <c r="I129"/>
  <c r="H129"/>
  <c r="K128"/>
  <c r="I128"/>
  <c r="H128"/>
  <c r="F128"/>
  <c r="K127"/>
  <c r="I127"/>
  <c r="H127"/>
  <c r="F127"/>
  <c r="K126"/>
  <c r="I126"/>
  <c r="H126"/>
  <c r="K125"/>
  <c r="I125"/>
  <c r="H125"/>
  <c r="K124"/>
  <c r="I124"/>
  <c r="H124"/>
  <c r="K123"/>
  <c r="I123"/>
  <c r="H123"/>
  <c r="K122"/>
  <c r="I122"/>
  <c r="H122"/>
  <c r="K121"/>
  <c r="I121"/>
  <c r="H121"/>
  <c r="J121" s="1"/>
  <c r="K120"/>
  <c r="I120"/>
  <c r="H120"/>
  <c r="K119"/>
  <c r="I119"/>
  <c r="H119"/>
  <c r="K116"/>
  <c r="I116"/>
  <c r="H116"/>
  <c r="K115"/>
  <c r="I115"/>
  <c r="H115"/>
  <c r="K114"/>
  <c r="I114"/>
  <c r="H114"/>
  <c r="J114" s="1"/>
  <c r="K113"/>
  <c r="I113"/>
  <c r="H113"/>
  <c r="K112"/>
  <c r="I112"/>
  <c r="H112"/>
  <c r="J112" s="1"/>
  <c r="L112" s="1"/>
  <c r="F112"/>
  <c r="F126" s="1"/>
  <c r="K111"/>
  <c r="I111"/>
  <c r="H111"/>
  <c r="F111"/>
  <c r="F125" s="1"/>
  <c r="K110"/>
  <c r="I110"/>
  <c r="H110"/>
  <c r="J110" s="1"/>
  <c r="F110"/>
  <c r="F124" s="1"/>
  <c r="K109"/>
  <c r="I109"/>
  <c r="H109"/>
  <c r="F109"/>
  <c r="K108"/>
  <c r="I108"/>
  <c r="H108"/>
  <c r="J108" s="1"/>
  <c r="L108" s="1"/>
  <c r="F108"/>
  <c r="F123" s="1"/>
  <c r="K107"/>
  <c r="I107"/>
  <c r="H107"/>
  <c r="J107" s="1"/>
  <c r="F107"/>
  <c r="F121" s="1"/>
  <c r="K106"/>
  <c r="I106"/>
  <c r="H106"/>
  <c r="J106" s="1"/>
  <c r="L106" s="1"/>
  <c r="K105"/>
  <c r="I105"/>
  <c r="H105"/>
  <c r="F105"/>
  <c r="K104"/>
  <c r="I104"/>
  <c r="H104"/>
  <c r="K103"/>
  <c r="I103"/>
  <c r="H103"/>
  <c r="J103" s="1"/>
  <c r="F103"/>
  <c r="F119" s="1"/>
  <c r="I97"/>
  <c r="H97"/>
  <c r="A95"/>
  <c r="K94"/>
  <c r="A94"/>
  <c r="K91"/>
  <c r="K87"/>
  <c r="I87"/>
  <c r="H87"/>
  <c r="K86"/>
  <c r="I86"/>
  <c r="H86"/>
  <c r="F86"/>
  <c r="K85"/>
  <c r="I85"/>
  <c r="H85"/>
  <c r="K84"/>
  <c r="I84"/>
  <c r="H84"/>
  <c r="F84"/>
  <c r="F129" s="1"/>
  <c r="K83"/>
  <c r="I83"/>
  <c r="H83"/>
  <c r="J83" s="1"/>
  <c r="F83"/>
  <c r="K80"/>
  <c r="I80"/>
  <c r="H80"/>
  <c r="K79"/>
  <c r="I79"/>
  <c r="H79"/>
  <c r="K78"/>
  <c r="I78"/>
  <c r="H78"/>
  <c r="K77"/>
  <c r="I77"/>
  <c r="H77"/>
  <c r="J77" s="1"/>
  <c r="K76"/>
  <c r="I76"/>
  <c r="H76"/>
  <c r="K73"/>
  <c r="I73"/>
  <c r="J73" s="1"/>
  <c r="L73" s="1"/>
  <c r="H73"/>
  <c r="K72"/>
  <c r="I72"/>
  <c r="H72"/>
  <c r="H71" s="1"/>
  <c r="F71"/>
  <c r="K69"/>
  <c r="I69"/>
  <c r="H69"/>
  <c r="K68"/>
  <c r="I68"/>
  <c r="H68"/>
  <c r="F67"/>
  <c r="K65"/>
  <c r="I65"/>
  <c r="H65"/>
  <c r="J65" s="1"/>
  <c r="L65" s="1"/>
  <c r="K64"/>
  <c r="I64"/>
  <c r="H64"/>
  <c r="F63"/>
  <c r="K62"/>
  <c r="I62"/>
  <c r="H62"/>
  <c r="K61"/>
  <c r="I61"/>
  <c r="H61"/>
  <c r="F60"/>
  <c r="K59"/>
  <c r="I59"/>
  <c r="H59"/>
  <c r="K58"/>
  <c r="I58"/>
  <c r="H58"/>
  <c r="H57" s="1"/>
  <c r="K54"/>
  <c r="I54"/>
  <c r="H54"/>
  <c r="K53"/>
  <c r="I53"/>
  <c r="H53"/>
  <c r="K52"/>
  <c r="I52"/>
  <c r="H52"/>
  <c r="K51"/>
  <c r="I51"/>
  <c r="H51"/>
  <c r="K50"/>
  <c r="I50"/>
  <c r="H50"/>
  <c r="K49"/>
  <c r="I49"/>
  <c r="H49"/>
  <c r="K48"/>
  <c r="I48"/>
  <c r="H48"/>
  <c r="K43"/>
  <c r="I43"/>
  <c r="H43"/>
  <c r="K42"/>
  <c r="I42"/>
  <c r="H42"/>
  <c r="K41"/>
  <c r="I41"/>
  <c r="H41"/>
  <c r="F41"/>
  <c r="K40"/>
  <c r="I40"/>
  <c r="H40"/>
  <c r="K39"/>
  <c r="I39"/>
  <c r="H39"/>
  <c r="F39"/>
  <c r="K36"/>
  <c r="I36"/>
  <c r="H36"/>
  <c r="K35"/>
  <c r="I35"/>
  <c r="H35"/>
  <c r="H34" s="1"/>
  <c r="K32"/>
  <c r="I32"/>
  <c r="H32"/>
  <c r="F32"/>
  <c r="K31"/>
  <c r="I31"/>
  <c r="H31"/>
  <c r="F54"/>
  <c r="K30"/>
  <c r="I30"/>
  <c r="H30"/>
  <c r="F53"/>
  <c r="K29"/>
  <c r="I29"/>
  <c r="H29"/>
  <c r="K28"/>
  <c r="I28"/>
  <c r="H28"/>
  <c r="F28"/>
  <c r="K27"/>
  <c r="I27"/>
  <c r="H27"/>
  <c r="K26"/>
  <c r="I26"/>
  <c r="H26"/>
  <c r="K25"/>
  <c r="I25"/>
  <c r="H25"/>
  <c r="F48"/>
  <c r="L23"/>
  <c r="K22"/>
  <c r="I22"/>
  <c r="H22"/>
  <c r="K21"/>
  <c r="I21"/>
  <c r="H21"/>
  <c r="K20"/>
  <c r="I20"/>
  <c r="H20"/>
  <c r="F19"/>
  <c r="K17"/>
  <c r="I17"/>
  <c r="H17"/>
  <c r="K16"/>
  <c r="I16"/>
  <c r="H16"/>
  <c r="J16" s="1"/>
  <c r="I15"/>
  <c r="F15"/>
  <c r="K10"/>
  <c r="K97" s="1"/>
  <c r="J10"/>
  <c r="J97" s="1"/>
  <c r="K92"/>
  <c r="A2"/>
  <c r="A92" s="1"/>
  <c r="A1"/>
  <c r="A91" s="1"/>
  <c r="J65" i="2"/>
  <c r="B65"/>
  <c r="B59"/>
  <c r="I51"/>
  <c r="H51"/>
  <c r="I50"/>
  <c r="I47"/>
  <c r="H47"/>
  <c r="I45"/>
  <c r="H45"/>
  <c r="F41"/>
  <c r="I39"/>
  <c r="H39"/>
  <c r="I37"/>
  <c r="H37"/>
  <c r="F37"/>
  <c r="F39" s="1"/>
  <c r="I33"/>
  <c r="H33"/>
  <c r="I31"/>
  <c r="H31"/>
  <c r="F31"/>
  <c r="F33" s="1"/>
  <c r="I29"/>
  <c r="H29"/>
  <c r="I25"/>
  <c r="H25"/>
  <c r="I23"/>
  <c r="H23"/>
  <c r="I19"/>
  <c r="H19"/>
  <c r="I15"/>
  <c r="H15"/>
  <c r="I13"/>
  <c r="H13"/>
  <c r="A2"/>
  <c r="M1"/>
  <c r="A1"/>
  <c r="I17" l="1"/>
  <c r="I21" s="1"/>
  <c r="I35" s="1"/>
  <c r="I41"/>
  <c r="J21" i="5"/>
  <c r="L21" s="1"/>
  <c r="J69"/>
  <c r="J29"/>
  <c r="J31"/>
  <c r="K34"/>
  <c r="K57"/>
  <c r="K71"/>
  <c r="L83"/>
  <c r="K136"/>
  <c r="K135" s="1"/>
  <c r="K133" s="1"/>
  <c r="L139"/>
  <c r="I154"/>
  <c r="K60"/>
  <c r="H67"/>
  <c r="J78"/>
  <c r="H15"/>
  <c r="K15"/>
  <c r="J27"/>
  <c r="L27" s="1"/>
  <c r="J59"/>
  <c r="L59" s="1"/>
  <c r="H60"/>
  <c r="I63"/>
  <c r="K67"/>
  <c r="J79"/>
  <c r="L79" s="1"/>
  <c r="K82"/>
  <c r="I118"/>
  <c r="J146"/>
  <c r="L146" s="1"/>
  <c r="H19"/>
  <c r="K19"/>
  <c r="L77"/>
  <c r="L103"/>
  <c r="L121"/>
  <c r="J17"/>
  <c r="I19"/>
  <c r="J39"/>
  <c r="L39" s="1"/>
  <c r="J41"/>
  <c r="I57"/>
  <c r="K63"/>
  <c r="J76"/>
  <c r="L76" s="1"/>
  <c r="J87"/>
  <c r="J116"/>
  <c r="L116" s="1"/>
  <c r="I136"/>
  <c r="J25"/>
  <c r="L25" s="1"/>
  <c r="I34"/>
  <c r="I47"/>
  <c r="K47"/>
  <c r="J51"/>
  <c r="L51" s="1"/>
  <c r="J62"/>
  <c r="L62" s="1"/>
  <c r="I67"/>
  <c r="I71"/>
  <c r="J104"/>
  <c r="J105"/>
  <c r="J119"/>
  <c r="J123"/>
  <c r="L123" s="1"/>
  <c r="J125"/>
  <c r="L125" s="1"/>
  <c r="J127"/>
  <c r="J129"/>
  <c r="J144"/>
  <c r="L144" s="1"/>
  <c r="J145"/>
  <c r="L145" s="1"/>
  <c r="J150"/>
  <c r="L150" s="1"/>
  <c r="J15"/>
  <c r="L15" s="1"/>
  <c r="H17" i="2"/>
  <c r="H21" s="1"/>
  <c r="H35" s="1"/>
  <c r="H41"/>
  <c r="J28" i="5"/>
  <c r="L28" s="1"/>
  <c r="L29"/>
  <c r="L31"/>
  <c r="J36"/>
  <c r="L36" s="1"/>
  <c r="J40"/>
  <c r="L40" s="1"/>
  <c r="L69"/>
  <c r="J84"/>
  <c r="L84" s="1"/>
  <c r="L110"/>
  <c r="L114"/>
  <c r="L141"/>
  <c r="J156"/>
  <c r="L156" s="1"/>
  <c r="I38"/>
  <c r="K38"/>
  <c r="J43"/>
  <c r="L43" s="1"/>
  <c r="K56"/>
  <c r="I60"/>
  <c r="I75"/>
  <c r="L87"/>
  <c r="I102"/>
  <c r="I100" s="1"/>
  <c r="J109"/>
  <c r="L109" s="1"/>
  <c r="H118"/>
  <c r="J122"/>
  <c r="L122" s="1"/>
  <c r="J124"/>
  <c r="L124" s="1"/>
  <c r="J126"/>
  <c r="L126" s="1"/>
  <c r="J128"/>
  <c r="L128" s="1"/>
  <c r="J130"/>
  <c r="L130" s="1"/>
  <c r="J137"/>
  <c r="J136" s="1"/>
  <c r="L136" s="1"/>
  <c r="H63"/>
  <c r="J22"/>
  <c r="L22" s="1"/>
  <c r="H38"/>
  <c r="J42"/>
  <c r="L42" s="1"/>
  <c r="J49"/>
  <c r="L49" s="1"/>
  <c r="H75"/>
  <c r="K75"/>
  <c r="K45" s="1"/>
  <c r="J80"/>
  <c r="J86"/>
  <c r="L86" s="1"/>
  <c r="K102"/>
  <c r="J111"/>
  <c r="L111" s="1"/>
  <c r="J113"/>
  <c r="L113" s="1"/>
  <c r="J115"/>
  <c r="L115" s="1"/>
  <c r="K118"/>
  <c r="K100" s="1"/>
  <c r="L142"/>
  <c r="J152"/>
  <c r="L152" s="1"/>
  <c r="L107"/>
  <c r="J26"/>
  <c r="L26" s="1"/>
  <c r="I24"/>
  <c r="L155"/>
  <c r="J154"/>
  <c r="L154" s="1"/>
  <c r="L16"/>
  <c r="K24"/>
  <c r="J30"/>
  <c r="L30" s="1"/>
  <c r="J32"/>
  <c r="L32" s="1"/>
  <c r="J35"/>
  <c r="L41"/>
  <c r="J48"/>
  <c r="J50"/>
  <c r="L50" s="1"/>
  <c r="J52"/>
  <c r="L52" s="1"/>
  <c r="J53"/>
  <c r="L53" s="1"/>
  <c r="J54"/>
  <c r="L54" s="1"/>
  <c r="H82"/>
  <c r="I82"/>
  <c r="J85"/>
  <c r="L85" s="1"/>
  <c r="H102"/>
  <c r="J151"/>
  <c r="L151" s="1"/>
  <c r="J20"/>
  <c r="H24"/>
  <c r="L80"/>
  <c r="L104"/>
  <c r="L105"/>
  <c r="L119"/>
  <c r="J120"/>
  <c r="L120" s="1"/>
  <c r="L127"/>
  <c r="L129"/>
  <c r="H148"/>
  <c r="H135" s="1"/>
  <c r="J149"/>
  <c r="I148"/>
  <c r="I135" s="1"/>
  <c r="I133" s="1"/>
  <c r="I158" s="1"/>
  <c r="L17"/>
  <c r="J58"/>
  <c r="J61"/>
  <c r="J64"/>
  <c r="J68"/>
  <c r="J72"/>
  <c r="L78"/>
  <c r="J140"/>
  <c r="L140" s="1"/>
  <c r="J143"/>
  <c r="L143" s="1"/>
  <c r="J147"/>
  <c r="L147" s="1"/>
  <c r="H154"/>
  <c r="H47"/>
  <c r="I43" i="2" l="1"/>
  <c r="I49" s="1"/>
  <c r="H43"/>
  <c r="H49" s="1"/>
  <c r="H50" s="1"/>
  <c r="K158" i="5"/>
  <c r="L137"/>
  <c r="H56"/>
  <c r="I56"/>
  <c r="I45" s="1"/>
  <c r="J102"/>
  <c r="L102" s="1"/>
  <c r="J75"/>
  <c r="H45"/>
  <c r="H100"/>
  <c r="H158" s="1"/>
  <c r="H133"/>
  <c r="H13"/>
  <c r="K13"/>
  <c r="K89" s="1"/>
  <c r="I13"/>
  <c r="J38"/>
  <c r="L38" s="1"/>
  <c r="L75"/>
  <c r="L64"/>
  <c r="J63"/>
  <c r="L63" s="1"/>
  <c r="L61"/>
  <c r="J60"/>
  <c r="L60" s="1"/>
  <c r="J118"/>
  <c r="L118" s="1"/>
  <c r="L48"/>
  <c r="J47"/>
  <c r="J24"/>
  <c r="L24" s="1"/>
  <c r="L72"/>
  <c r="J71"/>
  <c r="L71" s="1"/>
  <c r="L58"/>
  <c r="J57"/>
  <c r="J82"/>
  <c r="L82" s="1"/>
  <c r="L68"/>
  <c r="J67"/>
  <c r="L67" s="1"/>
  <c r="L149"/>
  <c r="J148"/>
  <c r="J19"/>
  <c r="L20"/>
  <c r="J34"/>
  <c r="L34" s="1"/>
  <c r="L35"/>
  <c r="K159" l="1"/>
  <c r="H89"/>
  <c r="I89"/>
  <c r="J100"/>
  <c r="L19"/>
  <c r="J13"/>
  <c r="L57"/>
  <c r="J56"/>
  <c r="L56" s="1"/>
  <c r="L100"/>
  <c r="L148"/>
  <c r="J135"/>
  <c r="L47"/>
  <c r="J45" l="1"/>
  <c r="L45" s="1"/>
  <c r="L13"/>
  <c r="L135"/>
  <c r="J133"/>
  <c r="J89" l="1"/>
  <c r="L89" s="1"/>
  <c r="L133"/>
  <c r="J158"/>
  <c r="J159" l="1"/>
</calcChain>
</file>

<file path=xl/comments1.xml><?xml version="1.0" encoding="utf-8"?>
<comments xmlns="http://schemas.openxmlformats.org/spreadsheetml/2006/main">
  <authors>
    <author>Admin</author>
  </authors>
  <commentList>
    <comment ref="D87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Mã này đã thay đổi, là 269</t>
        </r>
      </text>
    </comment>
  </commentList>
</comments>
</file>

<file path=xl/sharedStrings.xml><?xml version="1.0" encoding="utf-8"?>
<sst xmlns="http://schemas.openxmlformats.org/spreadsheetml/2006/main" count="491" uniqueCount="317">
  <si>
    <t>BÁO CÁO TÀI CHÍNH HỢP NHẤT</t>
  </si>
  <si>
    <t>MẪU B 01 - DN/HN</t>
  </si>
  <si>
    <t>BẢNG CÂN ĐỐI  KẾ TOÁN HỢP NHẤT</t>
  </si>
  <si>
    <t>Đơn vị tính: VND</t>
  </si>
  <si>
    <t>Tài sản</t>
  </si>
  <si>
    <t>Mã số</t>
  </si>
  <si>
    <t>Thuyết minh</t>
  </si>
  <si>
    <t>30/06/2015
Trước kiểm toán</t>
  </si>
  <si>
    <t>Số điều chỉnh</t>
  </si>
  <si>
    <t>Loc</t>
  </si>
  <si>
    <t>In</t>
  </si>
  <si>
    <t>A -</t>
  </si>
  <si>
    <t>TÀI SẢN NGẮN HẠN</t>
  </si>
  <si>
    <t>(100 = 110+120+130+140+150)</t>
  </si>
  <si>
    <t>I-</t>
  </si>
  <si>
    <t>Tiền và các khoản tương đương tiền</t>
  </si>
  <si>
    <t>1.</t>
  </si>
  <si>
    <t>Tiền</t>
  </si>
  <si>
    <t>111</t>
  </si>
  <si>
    <t>2.</t>
  </si>
  <si>
    <t>Các khoản tương đương tiền</t>
  </si>
  <si>
    <t>112</t>
  </si>
  <si>
    <t>II-</t>
  </si>
  <si>
    <t>Đầu tư tài chính ngắn hạn</t>
  </si>
  <si>
    <t>Chứng khoán kinh doanh</t>
  </si>
  <si>
    <t>121</t>
  </si>
  <si>
    <t>Dự phòng giảm giá chứng khoán kinh doanh (*)</t>
  </si>
  <si>
    <t>3.</t>
  </si>
  <si>
    <t>Đầu tư nắm giữ đến ngày đáo hạn</t>
  </si>
  <si>
    <t>III-</t>
  </si>
  <si>
    <t>Các khoản phải thu ngắn hạn</t>
  </si>
  <si>
    <t xml:space="preserve">Phải thu ngắn hạn của khách hàng </t>
  </si>
  <si>
    <t>131</t>
  </si>
  <si>
    <t>Trả trước cho người bán ngắn hạn</t>
  </si>
  <si>
    <t>132</t>
  </si>
  <si>
    <t>Phải thu nội bộ ngắn hạn</t>
  </si>
  <si>
    <t>133</t>
  </si>
  <si>
    <t>4.</t>
  </si>
  <si>
    <t>Phải thu theo tiến độ kế hoạch hợp đồng xây dựng</t>
  </si>
  <si>
    <t>134</t>
  </si>
  <si>
    <t>5.</t>
  </si>
  <si>
    <t>Phải thu về cho vay ngắn hạn</t>
  </si>
  <si>
    <t>135</t>
  </si>
  <si>
    <t>6.</t>
  </si>
  <si>
    <t>Phải thu ngắn hạn khác</t>
  </si>
  <si>
    <t>7.</t>
  </si>
  <si>
    <t>Dự phòng phải thu ngắn hạn khó đòi (*)</t>
  </si>
  <si>
    <t>8.</t>
  </si>
  <si>
    <t>Tài sản thiếu chờ xử lý</t>
  </si>
  <si>
    <t>IV-</t>
  </si>
  <si>
    <t>Hàng tồn kho</t>
  </si>
  <si>
    <t>141</t>
  </si>
  <si>
    <t>Dự phòng giảm giá hàng tồn kho (*)</t>
  </si>
  <si>
    <t>149</t>
  </si>
  <si>
    <t>V-</t>
  </si>
  <si>
    <t>Tài sản ngắn hạn khác</t>
  </si>
  <si>
    <t>Chi phí trả trước ngắn hạn</t>
  </si>
  <si>
    <t>151</t>
  </si>
  <si>
    <t>Thuế GTGT được khấu trừ</t>
  </si>
  <si>
    <t>152</t>
  </si>
  <si>
    <t>Thuế và các khoản khác phải thu Nhà nước</t>
  </si>
  <si>
    <t>Giao dịch mua bán lại trái phiếu Chính phủ</t>
  </si>
  <si>
    <t>B-</t>
  </si>
  <si>
    <t>TÀI SẢN DÀI HẠN</t>
  </si>
  <si>
    <t>(200 = 210 + 220 + 230 + 240 + 250 + 260)</t>
  </si>
  <si>
    <t xml:space="preserve">Các khoản phải thu dài hạn </t>
  </si>
  <si>
    <t>Phải thu dài hạn của khách hàng</t>
  </si>
  <si>
    <t>211</t>
  </si>
  <si>
    <t>Trả trước cho người bán dài hạn</t>
  </si>
  <si>
    <t>212</t>
  </si>
  <si>
    <t>Vốn kinh doanh ở đơn vị trực thuộc</t>
  </si>
  <si>
    <t>213</t>
  </si>
  <si>
    <t>Phải thu nội bộ dài hạn</t>
  </si>
  <si>
    <t>Phải thu về cho vay dài hạn</t>
  </si>
  <si>
    <t>Phải thu dài hạn khác</t>
  </si>
  <si>
    <t>Dự phòng phải thu dài hạn khó đòi (*)</t>
  </si>
  <si>
    <t>219</t>
  </si>
  <si>
    <t>Tài sản cố định</t>
  </si>
  <si>
    <t>Tài sản cố định hữu hình</t>
  </si>
  <si>
    <t>-</t>
  </si>
  <si>
    <t>Nguyên giá</t>
  </si>
  <si>
    <t>222</t>
  </si>
  <si>
    <t>Giá trị hao mòn luỹ kế (*)</t>
  </si>
  <si>
    <t>223</t>
  </si>
  <si>
    <t>Tài sản cố định thuê tài chính</t>
  </si>
  <si>
    <t>225</t>
  </si>
  <si>
    <t>226</t>
  </si>
  <si>
    <t>Tài sản cố định vô hình</t>
  </si>
  <si>
    <t>228</t>
  </si>
  <si>
    <t>Giá trị hao mòn luỹ kế</t>
  </si>
  <si>
    <t>229</t>
  </si>
  <si>
    <t>Bất động sản đầu tư</t>
  </si>
  <si>
    <t>Tài sản dở dang dài hạn</t>
  </si>
  <si>
    <t xml:space="preserve">Chi phí sản xuất, kinh doanh dở dang dài hạn </t>
  </si>
  <si>
    <t>Chi phí xây dựng cơ bản dở dang</t>
  </si>
  <si>
    <t>Đầu tư tài chính dài hạn</t>
  </si>
  <si>
    <t xml:space="preserve">Đầu tư vào công ty con </t>
  </si>
  <si>
    <t>251</t>
  </si>
  <si>
    <t>Đầu tư vào công ty liên kết, liên doanh</t>
  </si>
  <si>
    <t>252</t>
  </si>
  <si>
    <t xml:space="preserve"> Đầu tư góp vốn vào đơn vị khác</t>
  </si>
  <si>
    <t>Dự phòng đầu tư tài chính dài hạn (*)</t>
  </si>
  <si>
    <t>VI-</t>
  </si>
  <si>
    <t>Tài sản dài hạn khác</t>
  </si>
  <si>
    <t>Chi phí trả trước dài hạn</t>
  </si>
  <si>
    <t>261</t>
  </si>
  <si>
    <t>Tài sản thuế thu nhập hoãn lại</t>
  </si>
  <si>
    <t>262</t>
  </si>
  <si>
    <t>Thiết bị, vật tư, phụ tùng thay thế dài hạn</t>
  </si>
  <si>
    <t>268</t>
  </si>
  <si>
    <t>Lợi thế thương mại</t>
  </si>
  <si>
    <t>TỔNG CỘNG TÀI SẢN (270 = 100 + 200)</t>
  </si>
  <si>
    <t>Nguồn vốn</t>
  </si>
  <si>
    <t>C-</t>
  </si>
  <si>
    <t>NỢ PHẢI TRẢ (300 = 310 + 330)</t>
  </si>
  <si>
    <t>Nợ ngắn hạn</t>
  </si>
  <si>
    <t>Phải trả người bán ngắn hạn</t>
  </si>
  <si>
    <t>311</t>
  </si>
  <si>
    <t>Người mua trả tiền trước ngắn hạn</t>
  </si>
  <si>
    <t>312</t>
  </si>
  <si>
    <t>Thuế và các khoản phải nộp Nhà nước</t>
  </si>
  <si>
    <t>313</t>
  </si>
  <si>
    <t>Phải trả người lao động</t>
  </si>
  <si>
    <t>314</t>
  </si>
  <si>
    <t>Chi phí phải trả ngắn hạn</t>
  </si>
  <si>
    <t>315</t>
  </si>
  <si>
    <t>Phải trả nội bộ ngắn hạn</t>
  </si>
  <si>
    <t>316</t>
  </si>
  <si>
    <t>Phải trả theo tiến độ kế hoạch hợp đồng xây dựng</t>
  </si>
  <si>
    <t>317</t>
  </si>
  <si>
    <t xml:space="preserve">Doanh thu chưa thực hiện ngắn hạn </t>
  </si>
  <si>
    <t>318</t>
  </si>
  <si>
    <t>9.</t>
  </si>
  <si>
    <t>Phải trả ngắn hạn khác</t>
  </si>
  <si>
    <t>10.</t>
  </si>
  <si>
    <t>Vay và nợ thuê tài chính ngắn hạn</t>
  </si>
  <si>
    <t>11.</t>
  </si>
  <si>
    <t xml:space="preserve">Dự phòng phải trả ngắn hạn </t>
  </si>
  <si>
    <t>12.</t>
  </si>
  <si>
    <t>Quỹ khen thưởng và phúc lợi</t>
  </si>
  <si>
    <t>13.</t>
  </si>
  <si>
    <t>Quỹ bình ổn giá</t>
  </si>
  <si>
    <t>14.</t>
  </si>
  <si>
    <t>Giao dịch mua bán lại trái phiếu Chính phủ</t>
  </si>
  <si>
    <t>Nợ dài hạn</t>
  </si>
  <si>
    <t>Phải trả người bán dài hạn</t>
  </si>
  <si>
    <t>331</t>
  </si>
  <si>
    <t>Người mua trả tiền trước dài hạn</t>
  </si>
  <si>
    <t>332</t>
  </si>
  <si>
    <t>Chi phí phải trả dài hạn</t>
  </si>
  <si>
    <t>333</t>
  </si>
  <si>
    <t>Phải trả nội bộ về vốn kinh doanh</t>
  </si>
  <si>
    <t>334</t>
  </si>
  <si>
    <t>Phải trả nội bộ dài hạn</t>
  </si>
  <si>
    <t>335</t>
  </si>
  <si>
    <t xml:space="preserve">Doanh thu chưa thực hiện dài hạn </t>
  </si>
  <si>
    <t>336</t>
  </si>
  <si>
    <t>Phải trả dài hạn khác</t>
  </si>
  <si>
    <t>337</t>
  </si>
  <si>
    <t xml:space="preserve">Vay và nợ thuê tài chính dài hạn </t>
  </si>
  <si>
    <t>Trái phiếu chuyển đổi</t>
  </si>
  <si>
    <t>Cổ phiếu ưu đãi</t>
  </si>
  <si>
    <t xml:space="preserve">Thuế thu nhập hoãn lại phải trả </t>
  </si>
  <si>
    <t>Dự phòng phải trả dài hạn</t>
  </si>
  <si>
    <t>Quỹ phát triển khoa học và công nghệ</t>
  </si>
  <si>
    <t>D-</t>
  </si>
  <si>
    <t>VỐN CHỦ SỞ HỮU</t>
  </si>
  <si>
    <t xml:space="preserve"> (400 = 410 + 430)</t>
  </si>
  <si>
    <t>Vốn chủ sở hữu</t>
  </si>
  <si>
    <t>Vốn góp của chủ sở hữu</t>
  </si>
  <si>
    <t>411</t>
  </si>
  <si>
    <t>- Cổ phiếu phổ thông có quyền biểu quyết</t>
  </si>
  <si>
    <t>411a</t>
  </si>
  <si>
    <t>- Cổ phiếu ưu đãi</t>
  </si>
  <si>
    <t>411b</t>
  </si>
  <si>
    <t>Thặng dư vốn cổ phần</t>
  </si>
  <si>
    <t>412</t>
  </si>
  <si>
    <t>Quyền chọn chuyển đổi trái phiếu</t>
  </si>
  <si>
    <t>413</t>
  </si>
  <si>
    <t>Vốn khác của chủ sở hữu</t>
  </si>
  <si>
    <t>414</t>
  </si>
  <si>
    <t>Cổ phiếu quỹ (*)</t>
  </si>
  <si>
    <t>415</t>
  </si>
  <si>
    <t>Chênh lệch đánh giá lại tài sản</t>
  </si>
  <si>
    <t>416</t>
  </si>
  <si>
    <t>Chênh lệch tỷ giá hối đoái</t>
  </si>
  <si>
    <t>417</t>
  </si>
  <si>
    <t>Quỹ đầu tư phát triển</t>
  </si>
  <si>
    <t>418</t>
  </si>
  <si>
    <t>Quỹ hỗ trợ sắp xếp doanh nghiệp</t>
  </si>
  <si>
    <t>419</t>
  </si>
  <si>
    <t>Quỹ khác thuộc vốn chủ sở hữu</t>
  </si>
  <si>
    <t>420</t>
  </si>
  <si>
    <t>Lợi nhuận sau thuế chưa phân phối</t>
  </si>
  <si>
    <t>LNST chưa phân phối lũy kế đến cuối kỳ trước</t>
  </si>
  <si>
    <t>421a</t>
  </si>
  <si>
    <t>LNST chưa phân phối kỳ này</t>
  </si>
  <si>
    <t>421b</t>
  </si>
  <si>
    <t>Nguồn vốn đầu tư XDCB</t>
  </si>
  <si>
    <t>Lợi ích của cổ đông không kiểm soát</t>
  </si>
  <si>
    <t>Nguồn kinh phí, quỹ khác</t>
  </si>
  <si>
    <t>Nguồn kinh phí</t>
  </si>
  <si>
    <t>Nguồn kinh phí đã hình thành TSCĐ</t>
  </si>
  <si>
    <t>TỔNG CỘNG NGUỒN VỐN (440 =300+400)</t>
  </si>
  <si>
    <t xml:space="preserve"> </t>
  </si>
  <si>
    <t>MẪU B02 - DN/HN</t>
  </si>
  <si>
    <t>BÁO CÁO KẾT QUẢ HOẠT ĐỘNG KINH DOANH HỢP NHẤT</t>
  </si>
  <si>
    <t>Chỉ tiêu</t>
  </si>
  <si>
    <t>Năm nay
Trước kiểm toán</t>
  </si>
  <si>
    <t>Doanh thu bán hàng và cung cấp dịch vụ</t>
  </si>
  <si>
    <t>01</t>
  </si>
  <si>
    <t>Các khoản giảm trừ</t>
  </si>
  <si>
    <t>02</t>
  </si>
  <si>
    <t xml:space="preserve">Doanh thu thuần về bán hàng </t>
  </si>
  <si>
    <t>và cung cấp dịch vụ(10=01-03)</t>
  </si>
  <si>
    <t>Giá vốn hàng bán</t>
  </si>
  <si>
    <t>11</t>
  </si>
  <si>
    <t>Lợi nhuận gộp về bán hàng và cung cấp dịch vụ</t>
  </si>
  <si>
    <t>Doanh thu hoạt động tài chính</t>
  </si>
  <si>
    <t>21</t>
  </si>
  <si>
    <t>Chi phí tài chính</t>
  </si>
  <si>
    <t>22</t>
  </si>
  <si>
    <t>Trong đó: Chi phí lãi vay</t>
  </si>
  <si>
    <t>Phần lãi hoặc lỗ trong công ty liên kết, liên doanh</t>
  </si>
  <si>
    <t>24</t>
  </si>
  <si>
    <t>Chi phí bán hàng</t>
  </si>
  <si>
    <t>Chi phí quản lý doanh nghiệp</t>
  </si>
  <si>
    <t>Lợi nhuận thuần từ hoạt động kinh doanh</t>
  </si>
  <si>
    <t>{30 = 20+(21-22)+24-(25+26)}</t>
  </si>
  <si>
    <t>Thu nhập khác</t>
  </si>
  <si>
    <t>31</t>
  </si>
  <si>
    <t>Chi phí khác</t>
  </si>
  <si>
    <t>32</t>
  </si>
  <si>
    <t>Lợi nhuận khác (40=31-32)</t>
  </si>
  <si>
    <t>15.</t>
  </si>
  <si>
    <t>Tổng lợi nhuận kế toán trước thuế (50=30+40)</t>
  </si>
  <si>
    <t>16.</t>
  </si>
  <si>
    <t>Chi phí thuế TNDN hiện hành</t>
  </si>
  <si>
    <t>17.</t>
  </si>
  <si>
    <t>Chi phí thuế TNDN hoãn lại</t>
  </si>
  <si>
    <t>18.</t>
  </si>
  <si>
    <t>Lợi nhuận sau thuế TNDN (60=50-51-52)</t>
  </si>
  <si>
    <t>19.</t>
  </si>
  <si>
    <t>Lợi nhuận sau thuế của cổ đông của công ty mẹ</t>
  </si>
  <si>
    <t>20.</t>
  </si>
  <si>
    <t>Lợi ích của cổ đông không kiểm soát</t>
  </si>
  <si>
    <t>21.</t>
  </si>
  <si>
    <t>Lãi cơ bản trên cổ phiếu</t>
  </si>
  <si>
    <t>22.</t>
  </si>
  <si>
    <t>Lãi suy giảm trên cổ phiếu (*)</t>
  </si>
  <si>
    <t>03</t>
  </si>
  <si>
    <t>04</t>
  </si>
  <si>
    <t>05</t>
  </si>
  <si>
    <t>06</t>
  </si>
  <si>
    <t>Số luỹ kế từ đầu năm đến cuối quý này</t>
  </si>
  <si>
    <t>Số luỹ kế từ đầu năm trước đến cuối quý này năm trước</t>
  </si>
  <si>
    <t xml:space="preserve">         Tổng Giám đốc</t>
  </si>
  <si>
    <t>Tại ngày 31 tháng 12 năm 2015</t>
  </si>
  <si>
    <t>cho kỳ hoạt động từ ngày 01/09/2015</t>
  </si>
  <si>
    <t>đến ngày 31/12/2015</t>
  </si>
  <si>
    <t>Cho kỳ hoạt động từ ngày 01/09/2015 đến ngày 31/12/2015</t>
  </si>
  <si>
    <t>Từ 01/09/2015 đến 31/12/2015</t>
  </si>
  <si>
    <t xml:space="preserve">   Từ 01/09/2014 đến 31/12/2014</t>
  </si>
  <si>
    <t>từ 01/01 đến 30/06/2015</t>
  </si>
  <si>
    <t>từ 01/01 đến 30/06/2014</t>
  </si>
  <si>
    <t xml:space="preserve">                 Hà Nội, ngày  30 tháng  01  năm 2015</t>
  </si>
  <si>
    <t>Tiền và tương đương tiền đầu kỳ</t>
  </si>
  <si>
    <t xml:space="preserve"> BÁO CÁO LƯU CHUYỂN TIỀN TỆ HỢP NHẤT</t>
  </si>
  <si>
    <t>(Theo phương pháp gián tiếp)</t>
  </si>
  <si>
    <t>I.</t>
  </si>
  <si>
    <t>Lưu chuyển tiền từ hoạt động kinh doanh</t>
  </si>
  <si>
    <t>Lợi nhuận trước thuế</t>
  </si>
  <si>
    <t>Điều chỉnh cho các khoản</t>
  </si>
  <si>
    <t xml:space="preserve">    - Khấu hao TSCĐ</t>
  </si>
  <si>
    <t xml:space="preserve">    - Các khoản dự phòng</t>
  </si>
  <si>
    <t xml:space="preserve">    - Lãi, lỗ chênh lệch tỷ giá hối đoái chưa thực hiện</t>
  </si>
  <si>
    <t xml:space="preserve">    - Lãi, lỗ từ hoạt động đầu tư</t>
  </si>
  <si>
    <t xml:space="preserve">    - Chi phí lãi vay </t>
  </si>
  <si>
    <t>Lợi nhuận từ hoạt động kinh doanh trước thay đổi vốn  lưu động</t>
  </si>
  <si>
    <t>08</t>
  </si>
  <si>
    <t xml:space="preserve">    - Tăng, giảm các khoản phải thu</t>
  </si>
  <si>
    <t>09</t>
  </si>
  <si>
    <t xml:space="preserve">    - Tăng, giảm hàng tồn kho</t>
  </si>
  <si>
    <t xml:space="preserve">    - Tăng, giảm các khoản phải trả (không kể lãi vay 
       phải trả, thuế TNDN phải nộp) </t>
  </si>
  <si>
    <t xml:space="preserve">    - Tăng, giảm Chi phí trả trước </t>
  </si>
  <si>
    <t xml:space="preserve">    - Tiền lãi vay đã trả</t>
  </si>
  <si>
    <t xml:space="preserve">    - Thuế thu nhập doanh nghiệp đã nộp</t>
  </si>
  <si>
    <t xml:space="preserve">    - Tiền thu khác từ hoạt động kinh doanh</t>
  </si>
  <si>
    <t xml:space="preserve">    - Tiền chi khác từ hoạt động kinh doanh</t>
  </si>
  <si>
    <t>Lưu chuyển tiền thuần từ hoạt động kinh doanh</t>
  </si>
  <si>
    <t>II.</t>
  </si>
  <si>
    <t>Lưu chuyển tiền từ hoạt động đầu tư</t>
  </si>
  <si>
    <t>Tiền chi để mua sắm, xây dựng TSCĐ và  tài sản dài hạn</t>
  </si>
  <si>
    <t>Tiền thu từ thanh lý, nhượng bán TSCĐ</t>
  </si>
  <si>
    <t>Tiền chi cho vay, mua các công cụ nợ của đơn vị khác</t>
  </si>
  <si>
    <t xml:space="preserve">Tiền thu hồi cho vay, bán lại các công cụ nợ </t>
  </si>
  <si>
    <t>Tiền chi đầu tư góp vốn vào đơn vị khác</t>
  </si>
  <si>
    <t>Tiền thu hồi đầu tư góp vốn vào đơn vị khác</t>
  </si>
  <si>
    <t>Tiền thu lãi cho vay, cổ tức và lợi nhuận được chia</t>
  </si>
  <si>
    <t>Lưu chuyển tiền thuần từ hoạt động đầu tư</t>
  </si>
  <si>
    <t>III.</t>
  </si>
  <si>
    <t>Lưu chuyển tiền từ hoạt động tài chính</t>
  </si>
  <si>
    <t>Tiền thu cấp vốn đầu tư</t>
  </si>
  <si>
    <t>Tiền chi trả vốn góp cho các CSH, mua lại cổ phiếu</t>
  </si>
  <si>
    <t>Tiền vay ngắn hạn, dài hạn nhận được</t>
  </si>
  <si>
    <t>Tiền chi trả nợ gốc vay</t>
  </si>
  <si>
    <t>Tiền chi trả nợ thuê tài chính</t>
  </si>
  <si>
    <t>Cổ tức, lợi nhuận đã trả cho chủ sở hữu</t>
  </si>
  <si>
    <t>Lưu chuyển tiền thuần từ hoạt động tài chính</t>
  </si>
  <si>
    <t>Lưu chuyển tiền thuần trong kỳ (20+30+40)</t>
  </si>
  <si>
    <t>Ảnh hưởng của thay đổi tỷ giá hối đoái quy đổi ngoại tệ</t>
  </si>
  <si>
    <t>Tiền và tương đương tiền cuối kỳ (50+60+61)</t>
  </si>
  <si>
    <t xml:space="preserve">Lũy kế từ đầu năm đến cuối quý này </t>
  </si>
  <si>
    <t xml:space="preserve">Năm nay </t>
  </si>
  <si>
    <t xml:space="preserve">Năm trước </t>
  </si>
  <si>
    <t>5</t>
  </si>
  <si>
    <t>Hà Nội, ngày 30 tháng 01 năm 2016</t>
  </si>
</sst>
</file>

<file path=xl/styles.xml><?xml version="1.0" encoding="utf-8"?>
<styleSheet xmlns="http://schemas.openxmlformats.org/spreadsheetml/2006/main">
  <numFmts count="100">
    <numFmt numFmtId="5" formatCode="&quot;$&quot;#,##0_);\(&quot;$&quot;#,##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\ _₫_-;\-* #,##0.00\ _₫_-;_-* &quot;-&quot;??\ _₫_-;_-@_-"/>
    <numFmt numFmtId="165" formatCode="&quot;£&quot;#,##0;[Red]\-&quot;£&quot;#,##0"/>
    <numFmt numFmtId="166" formatCode="_-&quot;£&quot;* #,##0_-;\-&quot;£&quot;* #,##0_-;_-&quot;£&quot;* &quot;-&quot;_-;_-@_-"/>
    <numFmt numFmtId="167" formatCode="_-* #,##0_-;\-* #,##0_-;_-* &quot;-&quot;_-;_-@_-"/>
    <numFmt numFmtId="168" formatCode="_-&quot;£&quot;* #,##0.00_-;\-&quot;£&quot;* #,##0.00_-;_-&quot;£&quot;* &quot;-&quot;??_-;_-@_-"/>
    <numFmt numFmtId="169" formatCode="_-* #,##0.00_-;\-* #,##0.00_-;_-* &quot;-&quot;??_-;_-@_-"/>
    <numFmt numFmtId="170" formatCode="#,##0_);\(#,##0\);&quot;-&quot;??_)"/>
    <numFmt numFmtId="171" formatCode="_ * #,##0_ ;_ * \-#,##0_ ;_ * &quot;-&quot;??_ ;_ @_ "/>
    <numFmt numFmtId="172" formatCode="#,##0;[Red]\(#,##0\);\-"/>
    <numFmt numFmtId="173" formatCode="#,##0_);\(#,##0\);&quot;- &quot;"/>
    <numFmt numFmtId="174" formatCode="#,###;\(#,###\);\-"/>
    <numFmt numFmtId="175" formatCode="_._.* #,##0_)_%;_._.* \(#,##0\)_%;_._.* 0_)_%;_._.@_)_%"/>
    <numFmt numFmtId="176" formatCode="_(* #,##0_);_(* \(#,##0\);_(* &quot;-&quot;??_);_(@_)"/>
    <numFmt numFmtId="177" formatCode="###\ ###\ ###\ ###\ ##0"/>
    <numFmt numFmtId="178" formatCode="&quot;\&quot;#,##0.00;[Red]&quot;\&quot;\-#,##0.00"/>
    <numFmt numFmtId="179" formatCode="#,##0\ &quot;€&quot;;[Red]\-#,##0\ &quot;€&quot;"/>
    <numFmt numFmtId="180" formatCode="#,#00;[Red]\-#,#00;_@&quot;-&quot;"/>
    <numFmt numFmtId="181" formatCode="_ &quot;\&quot;* #,##0_ ;_ &quot;\&quot;* \-#,##0_ ;_ &quot;\&quot;* &quot;-&quot;_ ;_ @_ "/>
    <numFmt numFmtId="182" formatCode="_ &quot;\&quot;* ###,0&quot;.&quot;00_ ;_ &quot;\&quot;* \-###,0&quot;.&quot;00_ ;_ &quot;\&quot;* &quot;-&quot;??_ ;_ @_ "/>
    <numFmt numFmtId="183" formatCode="_ * #,##0_ ;_ * \-#,##0_ ;_ * &quot;-&quot;_ ;_ @_ "/>
    <numFmt numFmtId="184" formatCode="_ * ###,0&quot;.&quot;00_ ;_ * \-###,0&quot;.&quot;00_ ;_ * &quot;-&quot;??_ ;_ @_ "/>
    <numFmt numFmtId="185" formatCode=";;"/>
    <numFmt numFmtId="186" formatCode="0.000_)"/>
    <numFmt numFmtId="187" formatCode="#,##0_)_%;\(#,##0\)_%;"/>
    <numFmt numFmtId="188" formatCode="mm/yyyy"/>
    <numFmt numFmtId="189" formatCode="_._.* #,##0.0_)_%;_._.* \(#,##0.0\)_%"/>
    <numFmt numFmtId="190" formatCode="#,##0.0_)_%;\(#,##0.0\)_%;\ \ .0_)_%"/>
    <numFmt numFmtId="191" formatCode="###,###,##0.000"/>
    <numFmt numFmtId="192" formatCode="_._.* #,##0.00_)_%;_._.* \(#,##0.00\)_%"/>
    <numFmt numFmtId="193" formatCode="#,##0.00_)_%;\(#,##0.00\)_%;\ \ .00_)_%"/>
    <numFmt numFmtId="194" formatCode="#.##0_);\(#.##0\)"/>
    <numFmt numFmtId="195" formatCode="_._.* #,##0.000_)_%;_._.* \(#,##0.000\)_%"/>
    <numFmt numFmtId="196" formatCode="#,##0.000_)_%;\(#,##0.000\)_%;\ \ .000_)_%"/>
    <numFmt numFmtId="197" formatCode="_(* #,##0.000_);_(* \(#,##0.000\);_(* &quot;-&quot;??_);_(@_)"/>
    <numFmt numFmtId="198" formatCode="_-* #,##0.00\ _V_N_D_-;_-* #,##0.00\ _V_N_D\-;_-* &quot;-&quot;??\ _V_N_D_-;_-@_-"/>
    <numFmt numFmtId="199" formatCode="#,##0;\(#,##0\)"/>
    <numFmt numFmtId="200" formatCode="_ * #,##0.00_ ;_ * \-#,##0.00_ ;_ * &quot;-&quot;??_ ;_ @_ "/>
    <numFmt numFmtId="201" formatCode="_._.* \(#,##0\)_%;_._.* #,##0_)_%;_._.* 0_)_%;_._.@_)_%"/>
    <numFmt numFmtId="202" formatCode="_._.&quot;€&quot;* \(#,##0\)_%;_._.&quot;€&quot;* #,##0_)_%;_._.&quot;€&quot;* 0_)_%;_._.@_)_%"/>
    <numFmt numFmtId="203" formatCode="* \(#,##0\);* #,##0_);&quot;-&quot;??_);@"/>
    <numFmt numFmtId="204" formatCode="_ &quot;$&quot;\ * #,##0.00_ ;_ &quot;$&quot;\ * \-#,##0.00_ ;_ &quot;$&quot;\ * &quot;-&quot;??_ ;_ @_ "/>
    <numFmt numFmtId="205" formatCode="&quot;€&quot;* #,##0_)_%;&quot;€&quot;* \(#,##0\)_%;&quot;€&quot;* &quot;-&quot;??_)_%;@_)_%"/>
    <numFmt numFmtId="206" formatCode="_._.&quot;€&quot;* #,##0.0_)_%;_._.&quot;€&quot;* \(#,##0.0\)_%"/>
    <numFmt numFmtId="207" formatCode="&quot;€&quot;* #,##0.0_)_%;&quot;€&quot;* \(#,##0.0\)_%;&quot;€&quot;* \ .0_)_%"/>
    <numFmt numFmtId="208" formatCode="_(* #.##0._);_(* \(#.##0.\);_(* &quot;-&quot;??_);_(@_)"/>
    <numFmt numFmtId="209" formatCode="_._.&quot;€&quot;* #,##0.00_)_%;_._.&quot;€&quot;* \(#,##0.00\)_%"/>
    <numFmt numFmtId="210" formatCode="&quot;€&quot;* #,##0.00_)_%;&quot;€&quot;* \(#,##0.00\)_%;&quot;€&quot;* \ .00_)_%"/>
    <numFmt numFmtId="211" formatCode="_(* #.##._);_(* \(#.##.\);_(* &quot;-&quot;??_);_(@_ⴆ"/>
    <numFmt numFmtId="212" formatCode="_._.&quot;€&quot;* #,##0.000_)_%;_._.&quot;€&quot;* \(#,##0.000\)_%"/>
    <numFmt numFmtId="213" formatCode="&quot;€&quot;* #,##0.000_)_%;&quot;€&quot;* \(#,##0.000\)_%;&quot;€&quot;* \ .000_)_%"/>
    <numFmt numFmtId="214" formatCode="_(* #.#._);_(* \(#.#.\);_(* &quot;-&quot;??_);_(@_ⴆ"/>
    <numFmt numFmtId="215" formatCode="\$#,##0\ ;\(\$#,##0\)"/>
    <numFmt numFmtId="216" formatCode="\t0.00%"/>
    <numFmt numFmtId="217" formatCode="mmmm\ d\,\ yyyy"/>
    <numFmt numFmtId="218" formatCode="* #,##0_);* \(#,##0\);&quot;-&quot;??_);@"/>
    <numFmt numFmtId="219" formatCode="\t#\ ??/??"/>
    <numFmt numFmtId="220" formatCode="#,##0.00[$€];[Red]\-#,##0.00[$€]"/>
    <numFmt numFmtId="221" formatCode="_ &quot;R&quot;\ * #,##0_ ;_ &quot;R&quot;\ * \-#,##0_ ;_ &quot;R&quot;\ * &quot;-&quot;_ ;_ @_ "/>
    <numFmt numFmtId="222" formatCode="#,###"/>
    <numFmt numFmtId="223" formatCode="_-&quot;$&quot;* #,##0_-;\-&quot;$&quot;* #,##0_-;_-&quot;$&quot;* &quot;-&quot;_-;_-@_-"/>
    <numFmt numFmtId="224" formatCode="_-&quot;$&quot;* #,##0.00_-;\-&quot;$&quot;* #,##0.00_-;_-&quot;$&quot;* &quot;-&quot;??_-;_-@_-"/>
    <numFmt numFmtId="225" formatCode="#,##0\ &quot;$&quot;_);[Red]\(#,##0\ &quot;$&quot;\)"/>
    <numFmt numFmtId="226" formatCode="&quot;$&quot;###,0&quot;.&quot;00_);[Red]\(&quot;$&quot;###,0&quot;.&quot;00\)"/>
    <numFmt numFmtId="227" formatCode="d\.m\.yy"/>
    <numFmt numFmtId="228" formatCode="d\.mmm\.yy"/>
    <numFmt numFmtId="229" formatCode="0.00_)"/>
    <numFmt numFmtId="230" formatCode="0_)%;\(0\)%"/>
    <numFmt numFmtId="231" formatCode="_._._(* 0_)%;_._.* \(0\)%"/>
    <numFmt numFmtId="232" formatCode="0%_);\(0%\)"/>
    <numFmt numFmtId="233" formatCode="_(0.0_)%;\(0.0\)%"/>
    <numFmt numFmtId="234" formatCode="_._._(* 0.0_)%;_._.* \(0.0\)%"/>
    <numFmt numFmtId="235" formatCode="_(0.00_)%;\(0.00\)%"/>
    <numFmt numFmtId="236" formatCode="_._._(* 0.00_)%;_._.* \(0.00\)%"/>
    <numFmt numFmtId="237" formatCode="_-&quot;ß&quot;* #,##0_-;\-&quot;ß&quot;* #,##0_-;_-&quot;ß&quot;* &quot;-&quot;_-;_-@_-"/>
    <numFmt numFmtId="238" formatCode="_(0.000_)%;\(0.000\)%"/>
    <numFmt numFmtId="239" formatCode="_._._(* 0.000_)%;_._.* \(0.000\)%"/>
    <numFmt numFmtId="240" formatCode="&quot;\&quot;#,##0;[Red]&quot;\&quot;\-#,##0"/>
    <numFmt numFmtId="241" formatCode="_(&quot;€&quot;* #,##0.00_);_(&quot;€&quot;* \(#,##0.00\);_(&quot;€&quot;* &quot;-&quot;??_);_(@_)"/>
    <numFmt numFmtId="242" formatCode="_-* #,##0.00\ &quot;€&quot;_-;\-* #,##0.00\ &quot;€&quot;_-;_-* &quot;-&quot;??\ &quot;€&quot;_-;_-@_-"/>
    <numFmt numFmtId="243" formatCode="#,##0.00\ &quot;F&quot;;[Red]\-#,##0.00\ &quot;F&quot;"/>
    <numFmt numFmtId="244" formatCode="&quot;€&quot;#,##0.00_);[Red]\(&quot;€&quot;#,##0.00\)"/>
    <numFmt numFmtId="245" formatCode="0,000.0"/>
    <numFmt numFmtId="246" formatCode="_(&quot;€&quot;* #,##0_);_(&quot;€&quot;* \(#,##0\);_(&quot;€&quot;* &quot;-&quot;_);_(@_)"/>
    <numFmt numFmtId="247" formatCode="_(* #,##0.0000_);_(* \(#,##0.0000\);_(* &quot;-&quot;??_);_(@_)"/>
    <numFmt numFmtId="248" formatCode="_(* #,##0.00000_);_(* \(#,##0.00000\);_(* &quot;-&quot;??_);_(@_)"/>
    <numFmt numFmtId="249" formatCode="&quot;$&quot;* #,##0_);&quot;$&quot;* \(#,##0\)"/>
    <numFmt numFmtId="250" formatCode="&quot;$&quot;* #,##0.00_);&quot;$&quot;* \(#,##0.00\)"/>
    <numFmt numFmtId="251" formatCode="&quot;$&quot;* #,##0.00_)_%;&quot;$&quot;* \(#,##0.00\)_%"/>
    <numFmt numFmtId="252" formatCode="&quot;$&quot;* #,##0_)_%;&quot;$&quot;* \(#,##0\)_%"/>
    <numFmt numFmtId="253" formatCode="#,##0_)_%;\(#,##0\)_%"/>
    <numFmt numFmtId="254" formatCode="#,##0.00_)_%;\(#,##0.00\)_%"/>
    <numFmt numFmtId="255" formatCode="&quot;\&quot;#,##0;[Red]&quot;\&quot;&quot;\&quot;\-#,##0"/>
    <numFmt numFmtId="256" formatCode="&quot;\&quot;#,##0.00;[Red]&quot;\&quot;&quot;\&quot;&quot;\&quot;&quot;\&quot;&quot;\&quot;&quot;\&quot;\-#,##0.00"/>
    <numFmt numFmtId="257" formatCode="&quot;$&quot;#,##0;[Red]\-&quot;$&quot;#,##0"/>
    <numFmt numFmtId="258" formatCode="#,###;[Red]\(#,###\);\-"/>
    <numFmt numFmtId="259" formatCode="_(* #,##0_);_(* \(#,##0\);_(* \ _)"/>
  </numFmts>
  <fonts count="112">
    <font>
      <sz val="10"/>
      <name val="Arial"/>
      <family val="2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10.5"/>
      <name val="Times New Roman"/>
      <family val="1"/>
    </font>
    <font>
      <sz val="10"/>
      <name val="Times New Roman"/>
      <family val="1"/>
      <charset val="163"/>
    </font>
    <font>
      <i/>
      <sz val="10"/>
      <name val="Times New Roman"/>
      <family val="1"/>
      <charset val="163"/>
    </font>
    <font>
      <b/>
      <sz val="10.5"/>
      <name val="Times New Roman"/>
      <family val="1"/>
    </font>
    <font>
      <sz val="11"/>
      <name val="Times New Roman"/>
      <family val="1"/>
    </font>
    <font>
      <sz val="10.5"/>
      <name val="Times New Roman"/>
      <family val="1"/>
      <charset val="163"/>
    </font>
    <font>
      <b/>
      <u/>
      <sz val="10.5"/>
      <name val="Times New Roman"/>
      <family val="1"/>
    </font>
    <font>
      <b/>
      <sz val="10.5"/>
      <name val="Times New Roman"/>
      <family val="1"/>
      <charset val="163"/>
    </font>
    <font>
      <b/>
      <sz val="11"/>
      <name val="Arial"/>
      <family val="2"/>
    </font>
    <font>
      <b/>
      <sz val="10.5"/>
      <color indexed="10"/>
      <name val="Times New Roman"/>
      <family val="1"/>
    </font>
    <font>
      <b/>
      <sz val="10.5"/>
      <color indexed="8"/>
      <name val="Times New Roman"/>
      <family val="1"/>
    </font>
    <font>
      <sz val="10.5"/>
      <color indexed="12"/>
      <name val="Times New Roman"/>
      <family val="1"/>
    </font>
    <font>
      <sz val="10.5"/>
      <color indexed="8"/>
      <name val="Times New Roman"/>
      <family val="1"/>
    </font>
    <font>
      <i/>
      <sz val="10.5"/>
      <name val="Times New Roman"/>
      <family val="1"/>
    </font>
    <font>
      <b/>
      <i/>
      <sz val="10.5"/>
      <name val="Times New Roman"/>
      <family val="1"/>
    </font>
    <font>
      <i/>
      <sz val="10.5"/>
      <color indexed="12"/>
      <name val="Times New Roman"/>
      <family val="1"/>
    </font>
    <font>
      <i/>
      <sz val="10.5"/>
      <name val="Times New Roman"/>
      <family val="1"/>
      <charset val="163"/>
    </font>
    <font>
      <b/>
      <sz val="10.5"/>
      <color indexed="12"/>
      <name val="Times New Roman"/>
      <family val="1"/>
    </font>
    <font>
      <i/>
      <sz val="11"/>
      <name val="Times New Roman"/>
      <family val="1"/>
    </font>
    <font>
      <i/>
      <sz val="10.5"/>
      <color indexed="8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2"/>
      <name val=".VnTime"/>
      <family val="2"/>
    </font>
    <font>
      <sz val="12"/>
      <name val="VNI-Times"/>
    </font>
    <font>
      <sz val="10"/>
      <name val="?? ??"/>
      <family val="1"/>
      <charset val="136"/>
    </font>
    <font>
      <sz val="12"/>
      <name val="???"/>
      <family val="1"/>
      <charset val="129"/>
    </font>
    <font>
      <sz val="14"/>
      <name val="??"/>
      <family val="3"/>
    </font>
    <font>
      <sz val="12"/>
      <name val="????"/>
      <family val="1"/>
      <charset val="136"/>
    </font>
    <font>
      <sz val="12"/>
      <name val="Courier"/>
      <family val="3"/>
    </font>
    <font>
      <sz val="12"/>
      <name val="|??¢¥¢¬¨Ï"/>
      <family val="1"/>
      <charset val="129"/>
    </font>
    <font>
      <sz val="11"/>
      <name val="–¾’©"/>
      <family val="1"/>
      <charset val="128"/>
    </font>
    <font>
      <sz val="11"/>
      <name val="돋움"/>
      <family val="3"/>
      <charset val="129"/>
    </font>
    <font>
      <b/>
      <u/>
      <sz val="14"/>
      <color indexed="8"/>
      <name val=".VnBook-AntiquaH"/>
      <family val="2"/>
    </font>
    <font>
      <sz val="12"/>
      <name val="¹ÙÅÁÃ¼"/>
      <family val="1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0"/>
      <name val=".VnTime"/>
      <family val="2"/>
    </font>
    <font>
      <sz val="14"/>
      <name val=".VnTime"/>
      <family val="2"/>
    </font>
    <font>
      <sz val="12"/>
      <name val="±¼¸²Ã¼"/>
      <family val="3"/>
      <charset val="129"/>
    </font>
    <font>
      <sz val="12"/>
      <name val="¹UAAA¼"/>
      <family val="3"/>
      <charset val="129"/>
    </font>
    <font>
      <sz val="11"/>
      <name val="±¼¸²Ã¼"/>
      <family val="3"/>
      <charset val="129"/>
    </font>
    <font>
      <sz val="8"/>
      <name val="Times New Roman"/>
      <family val="1"/>
    </font>
    <font>
      <sz val="12"/>
      <name val="Tms Rmn"/>
    </font>
    <font>
      <sz val="12"/>
      <name val="µ¸¿òÃ¼"/>
      <family val="3"/>
      <charset val="129"/>
    </font>
    <font>
      <sz val="11"/>
      <name val="µ¸¿ò"/>
      <family val="1"/>
    </font>
    <font>
      <sz val="10"/>
      <name val="MS Sans Serif"/>
      <family val="2"/>
    </font>
    <font>
      <b/>
      <sz val="10"/>
      <name val="Helv"/>
      <family val="2"/>
    </font>
    <font>
      <b/>
      <sz val="8"/>
      <name val="Arial"/>
      <family val="2"/>
    </font>
    <font>
      <sz val="11"/>
      <name val="Tms Rmn"/>
    </font>
    <font>
      <sz val="9"/>
      <name val="Arial"/>
      <family val="2"/>
    </font>
    <font>
      <u val="singleAccounting"/>
      <sz val="11"/>
      <name val="Times New Roman"/>
      <family val="1"/>
    </font>
    <font>
      <sz val="10"/>
      <name val="VNI-Centur"/>
    </font>
    <font>
      <sz val="10"/>
      <name val="Arial"/>
      <family val="2"/>
      <charset val="163"/>
    </font>
    <font>
      <sz val="11"/>
      <color indexed="8"/>
      <name val="Calibri"/>
      <family val="2"/>
    </font>
    <font>
      <sz val="10"/>
      <name val="VNI-Times"/>
    </font>
    <font>
      <b/>
      <sz val="16"/>
      <name val="Times New Roman"/>
      <family val="1"/>
    </font>
    <font>
      <sz val="10"/>
      <name val="MS Serif"/>
      <family val="1"/>
    </font>
    <font>
      <sz val="10"/>
      <name val="Courier"/>
      <family val="3"/>
    </font>
    <font>
      <sz val="11"/>
      <color indexed="12"/>
      <name val="Times New Roman"/>
      <family val="1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color indexed="9"/>
      <name val="Tms Rmn"/>
    </font>
    <font>
      <b/>
      <sz val="12"/>
      <name val="Helv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8"/>
      <name val="Arial"/>
      <family val="2"/>
      <charset val="163"/>
    </font>
    <font>
      <b/>
      <sz val="12"/>
      <name val="Arial"/>
      <family val="2"/>
      <charset val="163"/>
    </font>
    <font>
      <b/>
      <sz val="8"/>
      <name val="MS Sans Serif"/>
      <family val="2"/>
    </font>
    <font>
      <b/>
      <sz val="14"/>
      <name val=".VnTimeH"/>
      <family val="2"/>
    </font>
    <font>
      <b/>
      <sz val="11"/>
      <name val="Helv"/>
      <family val="2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3"/>
      <name val=".VnTime"/>
      <family val="2"/>
    </font>
    <font>
      <sz val="10"/>
      <name val="Tms Rmn"/>
      <family val="1"/>
    </font>
    <font>
      <sz val="8"/>
      <name val="Wingdings"/>
      <charset val="2"/>
    </font>
    <font>
      <sz val="8"/>
      <name val="Helv"/>
    </font>
    <font>
      <sz val="8"/>
      <name val="MS Sans Serif"/>
      <family val="2"/>
    </font>
    <font>
      <sz val="10"/>
      <name val="VNbook-Antiqua"/>
    </font>
    <font>
      <b/>
      <sz val="8"/>
      <color indexed="8"/>
      <name val="Helv"/>
    </font>
    <font>
      <sz val="11"/>
      <name val="VNI-Times"/>
    </font>
    <font>
      <b/>
      <sz val="10"/>
      <color indexed="10"/>
      <name val="Arial"/>
      <family val="2"/>
    </font>
    <font>
      <sz val="8"/>
      <name val="VNI-Helve"/>
    </font>
    <font>
      <sz val="14"/>
      <name val=".VnArial"/>
      <family val="2"/>
    </font>
    <font>
      <sz val="22"/>
      <name val="ＭＳ 明朝"/>
      <family val="1"/>
      <charset val="128"/>
    </font>
    <font>
      <sz val="12"/>
      <name val="Times New Roman"/>
      <family val="1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4"/>
      <name val="ＭＳ 明朝"/>
      <family val="1"/>
      <charset val="128"/>
    </font>
    <font>
      <u/>
      <sz val="12"/>
      <color indexed="12"/>
      <name val="Times New Roman"/>
      <family val="1"/>
    </font>
    <font>
      <u/>
      <sz val="12"/>
      <color indexed="36"/>
      <name val="Times New Roman"/>
      <family val="1"/>
    </font>
    <font>
      <i/>
      <sz val="10"/>
      <name val="Times New Roman"/>
      <family val="1"/>
    </font>
    <font>
      <b/>
      <sz val="10.5"/>
      <color indexed="12"/>
      <name val="Times New Roman"/>
      <family val="1"/>
      <charset val="163"/>
    </font>
    <font>
      <u val="singleAccounting"/>
      <sz val="10.5"/>
      <name val="Times New Roman"/>
      <family val="1"/>
    </font>
    <font>
      <b/>
      <sz val="11"/>
      <name val="Times New Roman"/>
      <family val="1"/>
    </font>
    <font>
      <u val="singleAccounting"/>
      <sz val="10.5"/>
      <color indexed="12"/>
      <name val="Times New Roman"/>
      <family val="1"/>
    </font>
    <font>
      <sz val="11"/>
      <color theme="1"/>
      <name val="Calibri"/>
      <family val="2"/>
    </font>
    <font>
      <sz val="11"/>
      <color theme="1"/>
      <name val="Calibri"/>
      <family val="2"/>
      <charset val="163"/>
      <scheme val="minor"/>
    </font>
    <font>
      <b/>
      <sz val="10.5"/>
      <color theme="1"/>
      <name val="Times New Roman"/>
      <family val="1"/>
    </font>
    <font>
      <sz val="10.5"/>
      <color theme="1"/>
      <name val="Times New Roman"/>
      <family val="1"/>
    </font>
    <font>
      <i/>
      <sz val="10.5"/>
      <color theme="1"/>
      <name val="Times New Roman"/>
      <family val="1"/>
    </font>
    <font>
      <sz val="10"/>
      <name val=".vntimes"/>
    </font>
    <font>
      <sz val="10"/>
      <color indexed="8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darkVertical"/>
    </fill>
    <fill>
      <patternFill patternType="solid">
        <fgColor indexed="58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59">
    <xf numFmtId="0" fontId="0" fillId="0" borderId="0"/>
    <xf numFmtId="0" fontId="26" fillId="0" borderId="0" applyNumberFormat="0" applyFill="0" applyBorder="0" applyAlignment="0" applyProtection="0"/>
    <xf numFmtId="177" fontId="27" fillId="0" borderId="0" applyFont="0" applyFill="0" applyBorder="0" applyAlignment="0" applyProtection="0">
      <protection locked="0"/>
    </xf>
    <xf numFmtId="0" fontId="1" fillId="0" borderId="0"/>
    <xf numFmtId="0" fontId="28" fillId="0" borderId="0" applyFont="0" applyFill="0" applyBorder="0" applyAlignment="0" applyProtection="0"/>
    <xf numFmtId="178" fontId="29" fillId="0" borderId="0" applyFont="0" applyFill="0" applyBorder="0" applyAlignment="0" applyProtection="0"/>
    <xf numFmtId="0" fontId="1" fillId="0" borderId="0" applyNumberFormat="0" applyFill="0" applyBorder="0" applyAlignment="0" applyProtection="0"/>
    <xf numFmtId="40" fontId="30" fillId="0" borderId="0" applyFont="0" applyFill="0" applyBorder="0" applyAlignment="0" applyProtection="0"/>
    <xf numFmtId="38" fontId="30" fillId="0" borderId="0" applyFont="0" applyFill="0" applyBorder="0" applyAlignment="0" applyProtection="0"/>
    <xf numFmtId="167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9" fontId="32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33" fillId="0" borderId="0"/>
    <xf numFmtId="0" fontId="1" fillId="0" borderId="0" applyNumberFormat="0" applyFill="0" applyBorder="0" applyAlignment="0" applyProtection="0"/>
    <xf numFmtId="0" fontId="34" fillId="0" borderId="0"/>
    <xf numFmtId="0" fontId="35" fillId="0" borderId="0"/>
    <xf numFmtId="180" fontId="27" fillId="0" borderId="0" applyFont="0" applyFill="0" applyBorder="0" applyAlignment="0" applyProtection="0"/>
    <xf numFmtId="0" fontId="36" fillId="2" borderId="0"/>
    <xf numFmtId="9" fontId="37" fillId="0" borderId="0" applyFont="0" applyFill="0" applyBorder="0" applyAlignment="0" applyProtection="0"/>
    <xf numFmtId="0" fontId="38" fillId="2" borderId="0"/>
    <xf numFmtId="0" fontId="26" fillId="0" borderId="0"/>
    <xf numFmtId="0" fontId="39" fillId="2" borderId="0"/>
    <xf numFmtId="0" fontId="40" fillId="0" borderId="0">
      <alignment wrapText="1"/>
    </xf>
    <xf numFmtId="0" fontId="41" fillId="0" borderId="0"/>
    <xf numFmtId="3" fontId="42" fillId="0" borderId="0">
      <alignment vertical="center"/>
    </xf>
    <xf numFmtId="181" fontId="43" fillId="0" borderId="0" applyFont="0" applyFill="0" applyBorder="0" applyAlignment="0" applyProtection="0"/>
    <xf numFmtId="0" fontId="44" fillId="0" borderId="0" applyFont="0" applyFill="0" applyBorder="0" applyAlignment="0" applyProtection="0"/>
    <xf numFmtId="181" fontId="45" fillId="0" borderId="0" applyFont="0" applyFill="0" applyBorder="0" applyAlignment="0" applyProtection="0"/>
    <xf numFmtId="182" fontId="43" fillId="0" borderId="0" applyFont="0" applyFill="0" applyBorder="0" applyAlignment="0" applyProtection="0"/>
    <xf numFmtId="0" fontId="44" fillId="0" borderId="0" applyFont="0" applyFill="0" applyBorder="0" applyAlignment="0" applyProtection="0"/>
    <xf numFmtId="182" fontId="45" fillId="0" borderId="0" applyFont="0" applyFill="0" applyBorder="0" applyAlignment="0" applyProtection="0"/>
    <xf numFmtId="0" fontId="46" fillId="0" borderId="0">
      <alignment horizontal="center" wrapText="1"/>
      <protection locked="0"/>
    </xf>
    <xf numFmtId="183" fontId="43" fillId="0" borderId="0" applyFont="0" applyFill="0" applyBorder="0" applyAlignment="0" applyProtection="0"/>
    <xf numFmtId="0" fontId="44" fillId="0" borderId="0" applyFont="0" applyFill="0" applyBorder="0" applyAlignment="0" applyProtection="0"/>
    <xf numFmtId="183" fontId="45" fillId="0" borderId="0" applyFont="0" applyFill="0" applyBorder="0" applyAlignment="0" applyProtection="0"/>
    <xf numFmtId="184" fontId="43" fillId="0" borderId="0" applyFont="0" applyFill="0" applyBorder="0" applyAlignment="0" applyProtection="0"/>
    <xf numFmtId="0" fontId="44" fillId="0" borderId="0" applyFont="0" applyFill="0" applyBorder="0" applyAlignment="0" applyProtection="0"/>
    <xf numFmtId="184" fontId="45" fillId="0" borderId="0" applyFont="0" applyFill="0" applyBorder="0" applyAlignment="0" applyProtection="0"/>
    <xf numFmtId="0" fontId="47" fillId="0" borderId="0" applyNumberFormat="0" applyFill="0" applyBorder="0" applyAlignment="0" applyProtection="0"/>
    <xf numFmtId="0" fontId="44" fillId="0" borderId="0"/>
    <xf numFmtId="0" fontId="48" fillId="0" borderId="0"/>
    <xf numFmtId="0" fontId="44" fillId="0" borderId="0"/>
    <xf numFmtId="0" fontId="49" fillId="0" borderId="0"/>
    <xf numFmtId="185" fontId="50" fillId="0" borderId="0" applyFill="0" applyBorder="0" applyAlignment="0"/>
    <xf numFmtId="0" fontId="51" fillId="0" borderId="0"/>
    <xf numFmtId="0" fontId="12" fillId="0" borderId="0" applyFill="0" applyBorder="0" applyProtection="0">
      <alignment horizontal="center"/>
      <protection locked="0"/>
    </xf>
    <xf numFmtId="0" fontId="1" fillId="0" borderId="0" applyFill="0" applyBorder="0" applyProtection="0">
      <alignment horizontal="center"/>
    </xf>
    <xf numFmtId="0" fontId="52" fillId="0" borderId="1">
      <alignment horizontal="center"/>
    </xf>
    <xf numFmtId="170" fontId="1" fillId="0" borderId="0" applyFont="0" applyFill="0" applyBorder="0" applyAlignment="0" applyProtection="0"/>
    <xf numFmtId="186" fontId="53" fillId="0" borderId="0"/>
    <xf numFmtId="186" fontId="53" fillId="0" borderId="0"/>
    <xf numFmtId="186" fontId="53" fillId="0" borderId="0"/>
    <xf numFmtId="186" fontId="53" fillId="0" borderId="0"/>
    <xf numFmtId="186" fontId="53" fillId="0" borderId="0"/>
    <xf numFmtId="186" fontId="53" fillId="0" borderId="0"/>
    <xf numFmtId="186" fontId="53" fillId="0" borderId="0"/>
    <xf numFmtId="186" fontId="53" fillId="0" borderId="0"/>
    <xf numFmtId="187" fontId="1" fillId="0" borderId="0" applyFont="0" applyFill="0" applyBorder="0" applyAlignment="0" applyProtection="0"/>
    <xf numFmtId="259" fontId="54" fillId="0" borderId="0" applyFont="0" applyFill="0" applyBorder="0" applyAlignment="0" applyProtection="0"/>
    <xf numFmtId="188" fontId="26" fillId="0" borderId="2" applyFont="0" applyFill="0" applyBorder="0" applyAlignment="0" applyProtection="0">
      <alignment horizontal="center"/>
    </xf>
    <xf numFmtId="189" fontId="8" fillId="0" borderId="0" applyFont="0" applyFill="0" applyBorder="0" applyAlignment="0" applyProtection="0"/>
    <xf numFmtId="190" fontId="54" fillId="0" borderId="0" applyFont="0" applyFill="0" applyBorder="0" applyAlignment="0" applyProtection="0"/>
    <xf numFmtId="191" fontId="1" fillId="0" borderId="0" applyFont="0" applyFill="0" applyBorder="0" applyAlignment="0" applyProtection="0"/>
    <xf numFmtId="192" fontId="55" fillId="0" borderId="0" applyFont="0" applyFill="0" applyBorder="0" applyAlignment="0" applyProtection="0"/>
    <xf numFmtId="193" fontId="54" fillId="0" borderId="0" applyFont="0" applyFill="0" applyBorder="0" applyAlignment="0" applyProtection="0"/>
    <xf numFmtId="194" fontId="1" fillId="0" borderId="0" applyFont="0" applyFill="0" applyBorder="0" applyAlignment="0" applyProtection="0"/>
    <xf numFmtId="195" fontId="55" fillId="0" borderId="0" applyFont="0" applyFill="0" applyBorder="0" applyAlignment="0" applyProtection="0"/>
    <xf numFmtId="196" fontId="54" fillId="0" borderId="0" applyFont="0" applyFill="0" applyBorder="0" applyAlignment="0" applyProtection="0"/>
    <xf numFmtId="197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198" fontId="56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1" fillId="0" borderId="0" applyFont="0" applyFill="0" applyBorder="0" applyAlignment="0" applyProtection="0"/>
    <xf numFmtId="181" fontId="5" fillId="0" borderId="0" applyFont="0" applyFill="0" applyBorder="0" applyAlignment="0" applyProtection="0"/>
    <xf numFmtId="181" fontId="5" fillId="0" borderId="0" applyFont="0" applyFill="0" applyBorder="0" applyAlignment="0" applyProtection="0"/>
    <xf numFmtId="164" fontId="58" fillId="0" borderId="0" applyFont="0" applyFill="0" applyBorder="0" applyAlignment="0" applyProtection="0"/>
    <xf numFmtId="198" fontId="56" fillId="0" borderId="0" applyFont="0" applyFill="0" applyBorder="0" applyAlignment="0" applyProtection="0"/>
    <xf numFmtId="184" fontId="3" fillId="0" borderId="0" applyFont="0" applyFill="0" applyBorder="0" applyAlignment="0" applyProtection="0"/>
    <xf numFmtId="169" fontId="56" fillId="0" borderId="0" applyFont="0" applyFill="0" applyBorder="0" applyAlignment="0" applyProtection="0"/>
    <xf numFmtId="169" fontId="59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7" fillId="0" borderId="0" applyFont="0" applyFill="0" applyBorder="0" applyAlignment="0" applyProtection="0"/>
    <xf numFmtId="44" fontId="3" fillId="0" borderId="0" applyFont="0" applyFill="0" applyBorder="0" applyAlignment="0" applyProtection="0"/>
    <xf numFmtId="199" fontId="5" fillId="0" borderId="0"/>
    <xf numFmtId="175" fontId="8" fillId="0" borderId="0" applyFill="0" applyBorder="0" applyAlignment="0" applyProtection="0"/>
    <xf numFmtId="3" fontId="1" fillId="0" borderId="0" applyFon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0" applyNumberFormat="0" applyAlignment="0">
      <alignment horizontal="left"/>
    </xf>
    <xf numFmtId="0" fontId="62" fillId="0" borderId="0" applyNumberFormat="0" applyAlignment="0"/>
    <xf numFmtId="201" fontId="63" fillId="0" borderId="0" applyFill="0" applyBorder="0" applyProtection="0"/>
    <xf numFmtId="202" fontId="8" fillId="0" borderId="0" applyFont="0" applyFill="0" applyBorder="0" applyAlignment="0" applyProtection="0"/>
    <xf numFmtId="203" fontId="3" fillId="0" borderId="0" applyFill="0" applyBorder="0" applyProtection="0"/>
    <xf numFmtId="203" fontId="3" fillId="0" borderId="3" applyFill="0" applyProtection="0"/>
    <xf numFmtId="203" fontId="3" fillId="0" borderId="4" applyFill="0" applyProtection="0"/>
    <xf numFmtId="204" fontId="1" fillId="0" borderId="0" applyFill="0" applyBorder="0" applyProtection="0"/>
    <xf numFmtId="205" fontId="1" fillId="0" borderId="0" applyFont="0" applyFill="0" applyBorder="0" applyAlignment="0" applyProtection="0"/>
    <xf numFmtId="206" fontId="55" fillId="0" borderId="0" applyFont="0" applyFill="0" applyBorder="0" applyAlignment="0" applyProtection="0"/>
    <xf numFmtId="207" fontId="54" fillId="0" borderId="0" applyFont="0" applyFill="0" applyBorder="0" applyAlignment="0" applyProtection="0"/>
    <xf numFmtId="208" fontId="1" fillId="0" borderId="0" applyFont="0" applyFill="0" applyBorder="0" applyAlignment="0" applyProtection="0"/>
    <xf numFmtId="209" fontId="55" fillId="0" borderId="0" applyFont="0" applyFill="0" applyBorder="0" applyAlignment="0" applyProtection="0"/>
    <xf numFmtId="210" fontId="54" fillId="0" borderId="0" applyFont="0" applyFill="0" applyBorder="0" applyAlignment="0" applyProtection="0"/>
    <xf numFmtId="211" fontId="1" fillId="0" borderId="0" applyFont="0" applyFill="0" applyBorder="0" applyAlignment="0" applyProtection="0"/>
    <xf numFmtId="212" fontId="55" fillId="0" borderId="0" applyFont="0" applyFill="0" applyBorder="0" applyAlignment="0" applyProtection="0"/>
    <xf numFmtId="213" fontId="54" fillId="0" borderId="0" applyFont="0" applyFill="0" applyBorder="0" applyAlignment="0" applyProtection="0"/>
    <xf numFmtId="214" fontId="1" fillId="0" borderId="0" applyFont="0" applyFill="0" applyBorder="0" applyAlignment="0" applyProtection="0"/>
    <xf numFmtId="215" fontId="1" fillId="0" borderId="0" applyFont="0" applyFill="0" applyBorder="0" applyAlignment="0" applyProtection="0"/>
    <xf numFmtId="216" fontId="57" fillId="0" borderId="0"/>
    <xf numFmtId="217" fontId="1" fillId="0" borderId="0" applyFont="0" applyFill="0" applyBorder="0" applyAlignment="0" applyProtection="0"/>
    <xf numFmtId="14" fontId="27" fillId="0" borderId="0" applyFont="0" applyFill="0" applyBorder="0" applyAlignment="0" applyProtection="0"/>
    <xf numFmtId="218" fontId="3" fillId="0" borderId="0" applyFill="0" applyBorder="0" applyProtection="0"/>
    <xf numFmtId="218" fontId="3" fillId="0" borderId="3" applyFill="0" applyProtection="0"/>
    <xf numFmtId="218" fontId="3" fillId="0" borderId="4" applyFill="0" applyProtection="0"/>
    <xf numFmtId="183" fontId="1" fillId="0" borderId="0" applyFill="0" applyBorder="0" applyProtection="0"/>
    <xf numFmtId="167" fontId="57" fillId="0" borderId="0" applyFont="0" applyFill="0" applyBorder="0" applyAlignment="0" applyProtection="0"/>
    <xf numFmtId="169" fontId="57" fillId="0" borderId="0" applyFont="0" applyFill="0" applyBorder="0" applyAlignment="0" applyProtection="0"/>
    <xf numFmtId="219" fontId="57" fillId="0" borderId="0"/>
    <xf numFmtId="0" fontId="26" fillId="0" borderId="0" applyNumberFormat="0" applyBorder="0" applyAlignment="0">
      <alignment horizontal="centerContinuous"/>
    </xf>
    <xf numFmtId="3" fontId="26" fillId="0" borderId="0" applyFont="0" applyBorder="0" applyAlignment="0"/>
    <xf numFmtId="0" fontId="64" fillId="0" borderId="0" applyNumberFormat="0" applyAlignment="0">
      <alignment horizontal="left"/>
    </xf>
    <xf numFmtId="220" fontId="50" fillId="0" borderId="0" applyFont="0" applyFill="0" applyBorder="0" applyAlignment="0" applyProtection="0"/>
    <xf numFmtId="3" fontId="26" fillId="0" borderId="0" applyFont="0" applyBorder="0" applyAlignment="0"/>
    <xf numFmtId="2" fontId="1" fillId="0" borderId="0" applyFont="0" applyFill="0" applyBorder="0" applyAlignment="0" applyProtection="0"/>
    <xf numFmtId="38" fontId="65" fillId="2" borderId="0" applyNumberFormat="0" applyBorder="0" applyAlignment="0" applyProtection="0"/>
    <xf numFmtId="0" fontId="66" fillId="3" borderId="0"/>
    <xf numFmtId="0" fontId="67" fillId="0" borderId="0">
      <alignment horizontal="left"/>
    </xf>
    <xf numFmtId="0" fontId="68" fillId="0" borderId="5" applyNumberFormat="0" applyAlignment="0" applyProtection="0">
      <alignment horizontal="left" vertical="center"/>
    </xf>
    <xf numFmtId="0" fontId="68" fillId="0" borderId="6">
      <alignment horizontal="left" vertical="center"/>
    </xf>
    <xf numFmtId="14" fontId="69" fillId="4" borderId="7">
      <alignment horizontal="center" vertical="center" wrapText="1"/>
    </xf>
    <xf numFmtId="0" fontId="12" fillId="0" borderId="0" applyFill="0" applyAlignment="0" applyProtection="0">
      <protection locked="0"/>
    </xf>
    <xf numFmtId="0" fontId="12" fillId="0" borderId="8" applyFill="0" applyAlignment="0" applyProtection="0">
      <protection locked="0"/>
    </xf>
    <xf numFmtId="0" fontId="70" fillId="0" borderId="0" applyProtection="0"/>
    <xf numFmtId="0" fontId="71" fillId="0" borderId="0" applyProtection="0"/>
    <xf numFmtId="0" fontId="72" fillId="0" borderId="7">
      <alignment horizontal="center"/>
    </xf>
    <xf numFmtId="0" fontId="72" fillId="0" borderId="0">
      <alignment horizontal="center"/>
    </xf>
    <xf numFmtId="49" fontId="73" fillId="0" borderId="9">
      <alignment vertical="center"/>
    </xf>
    <xf numFmtId="10" fontId="65" fillId="5" borderId="9" applyNumberFormat="0" applyBorder="0" applyAlignment="0" applyProtection="0"/>
    <xf numFmtId="221" fontId="1" fillId="6" borderId="0"/>
    <xf numFmtId="0" fontId="50" fillId="0" borderId="0"/>
    <xf numFmtId="221" fontId="1" fillId="7" borderId="0"/>
    <xf numFmtId="0" fontId="1" fillId="0" borderId="0" applyFill="0" applyBorder="0" applyAlignment="0" applyProtection="0"/>
    <xf numFmtId="38" fontId="1" fillId="0" borderId="0" applyFont="0" applyFill="0" applyBorder="0" applyAlignment="0" applyProtection="0"/>
    <xf numFmtId="40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0" fontId="74" fillId="0" borderId="7"/>
    <xf numFmtId="222" fontId="75" fillId="0" borderId="10"/>
    <xf numFmtId="223" fontId="1" fillId="0" borderId="0" applyFont="0" applyFill="0" applyBorder="0" applyAlignment="0" applyProtection="0"/>
    <xf numFmtId="224" fontId="1" fillId="0" borderId="0" applyFont="0" applyFill="0" applyBorder="0" applyAlignment="0" applyProtection="0"/>
    <xf numFmtId="225" fontId="1" fillId="0" borderId="0" applyFont="0" applyFill="0" applyBorder="0" applyAlignment="0" applyProtection="0"/>
    <xf numFmtId="226" fontId="1" fillId="0" borderId="0" applyFont="0" applyFill="0" applyBorder="0" applyAlignment="0" applyProtection="0"/>
    <xf numFmtId="227" fontId="27" fillId="0" borderId="0" applyFont="0" applyFill="0" applyBorder="0" applyAlignment="0" applyProtection="0"/>
    <xf numFmtId="228" fontId="27" fillId="0" borderId="0" applyFont="0" applyFill="0" applyBorder="0" applyAlignment="0" applyProtection="0"/>
    <xf numFmtId="0" fontId="76" fillId="0" borderId="0" applyNumberFormat="0" applyFont="0" applyFill="0" applyAlignment="0"/>
    <xf numFmtId="0" fontId="5" fillId="0" borderId="0"/>
    <xf numFmtId="37" fontId="77" fillId="0" borderId="0"/>
    <xf numFmtId="229" fontId="7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7" fillId="0" borderId="0"/>
    <xf numFmtId="0" fontId="105" fillId="0" borderId="0"/>
    <xf numFmtId="0" fontId="106" fillId="0" borderId="0"/>
    <xf numFmtId="0" fontId="57" fillId="0" borderId="0"/>
    <xf numFmtId="0" fontId="5" fillId="0" borderId="0"/>
    <xf numFmtId="177" fontId="27" fillId="0" borderId="0">
      <protection locked="0"/>
    </xf>
    <xf numFmtId="0" fontId="1" fillId="0" borderId="0"/>
    <xf numFmtId="0" fontId="1" fillId="0" borderId="0"/>
    <xf numFmtId="0" fontId="8" fillId="0" borderId="0" applyFill="0" applyBorder="0" applyAlignment="0" applyProtection="0">
      <protection locked="0"/>
    </xf>
    <xf numFmtId="0" fontId="26" fillId="0" borderId="0" applyFont="0" applyAlignment="0">
      <alignment horizontal="center" vertical="center" wrapText="1"/>
    </xf>
    <xf numFmtId="169" fontId="34" fillId="0" borderId="0" applyFont="0" applyFill="0" applyBorder="0" applyAlignment="0" applyProtection="0"/>
    <xf numFmtId="167" fontId="34" fillId="0" borderId="0" applyFont="0" applyFill="0" applyBorder="0" applyAlignment="0" applyProtection="0"/>
    <xf numFmtId="0" fontId="79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14" fontId="46" fillId="0" borderId="0">
      <alignment horizontal="center" wrapText="1"/>
      <protection locked="0"/>
    </xf>
    <xf numFmtId="230" fontId="12" fillId="0" borderId="0" applyFont="0" applyFill="0" applyBorder="0" applyAlignment="0" applyProtection="0"/>
    <xf numFmtId="231" fontId="8" fillId="0" borderId="0" applyFont="0" applyFill="0" applyBorder="0" applyAlignment="0" applyProtection="0"/>
    <xf numFmtId="230" fontId="12" fillId="0" borderId="0" applyFont="0" applyFill="0" applyBorder="0" applyAlignment="0" applyProtection="0"/>
    <xf numFmtId="232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233" fontId="55" fillId="0" borderId="0" applyFont="0" applyFill="0" applyBorder="0" applyAlignment="0" applyProtection="0"/>
    <xf numFmtId="234" fontId="8" fillId="0" borderId="0" applyFont="0" applyFill="0" applyBorder="0" applyAlignment="0" applyProtection="0"/>
    <xf numFmtId="14" fontId="1" fillId="0" borderId="0" applyFont="0" applyFill="0" applyBorder="0" applyAlignment="0" applyProtection="0"/>
    <xf numFmtId="235" fontId="55" fillId="0" borderId="0" applyFont="0" applyFill="0" applyBorder="0" applyAlignment="0" applyProtection="0"/>
    <xf numFmtId="236" fontId="8" fillId="0" borderId="0" applyFont="0" applyFill="0" applyBorder="0" applyAlignment="0" applyProtection="0"/>
    <xf numFmtId="237" fontId="1" fillId="0" borderId="0" applyFont="0" applyFill="0" applyBorder="0" applyAlignment="0" applyProtection="0"/>
    <xf numFmtId="238" fontId="55" fillId="0" borderId="0" applyFont="0" applyFill="0" applyBorder="0" applyAlignment="0" applyProtection="0"/>
    <xf numFmtId="239" fontId="8" fillId="0" borderId="0" applyFont="0" applyFill="0" applyBorder="0" applyAlignment="0" applyProtection="0"/>
    <xf numFmtId="240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50" fillId="0" borderId="11" applyNumberFormat="0" applyBorder="0"/>
    <xf numFmtId="5" fontId="80" fillId="0" borderId="0"/>
    <xf numFmtId="0" fontId="50" fillId="0" borderId="0" applyNumberFormat="0" applyFont="0" applyFill="0" applyBorder="0" applyAlignment="0" applyProtection="0">
      <alignment horizontal="left"/>
    </xf>
    <xf numFmtId="0" fontId="81" fillId="8" borderId="0" applyNumberFormat="0" applyFont="0" applyBorder="0" applyAlignment="0">
      <alignment horizontal="center"/>
    </xf>
    <xf numFmtId="14" fontId="82" fillId="0" borderId="0" applyNumberFormat="0" applyFill="0" applyBorder="0" applyAlignment="0" applyProtection="0">
      <alignment horizontal="left"/>
    </xf>
    <xf numFmtId="0" fontId="26" fillId="0" borderId="0" applyNumberFormat="0" applyFill="0" applyBorder="0" applyAlignment="0" applyProtection="0"/>
    <xf numFmtId="0" fontId="81" fillId="1" borderId="6" applyNumberFormat="0" applyFont="0" applyAlignment="0">
      <alignment horizontal="center"/>
    </xf>
    <xf numFmtId="0" fontId="83" fillId="0" borderId="0" applyNumberFormat="0" applyFill="0" applyBorder="0" applyAlignment="0">
      <alignment horizontal="center"/>
    </xf>
    <xf numFmtId="0" fontId="57" fillId="9" borderId="0"/>
    <xf numFmtId="14" fontId="84" fillId="0" borderId="0"/>
    <xf numFmtId="0" fontId="1" fillId="0" borderId="0" applyFill="0" applyBorder="0" applyAlignment="0" applyProtection="0"/>
    <xf numFmtId="40" fontId="85" fillId="0" borderId="0" applyBorder="0">
      <alignment horizontal="right"/>
    </xf>
    <xf numFmtId="241" fontId="86" fillId="0" borderId="12">
      <alignment horizontal="right" vertical="center"/>
    </xf>
    <xf numFmtId="242" fontId="86" fillId="0" borderId="12">
      <alignment horizontal="right" vertical="center"/>
    </xf>
    <xf numFmtId="243" fontId="79" fillId="0" borderId="12">
      <alignment horizontal="right" vertical="center"/>
    </xf>
    <xf numFmtId="242" fontId="86" fillId="0" borderId="12">
      <alignment horizontal="right" vertical="center"/>
    </xf>
    <xf numFmtId="165" fontId="42" fillId="0" borderId="12">
      <alignment horizontal="right" vertical="center"/>
    </xf>
    <xf numFmtId="0" fontId="87" fillId="0" borderId="0" applyFill="0" applyBorder="0" applyProtection="0">
      <alignment horizontal="left" vertical="top"/>
    </xf>
    <xf numFmtId="244" fontId="86" fillId="0" borderId="12">
      <alignment horizontal="center"/>
    </xf>
    <xf numFmtId="0" fontId="79" fillId="0" borderId="0" applyNumberFormat="0" applyFill="0" applyBorder="0" applyAlignment="0" applyProtection="0"/>
    <xf numFmtId="245" fontId="86" fillId="0" borderId="0"/>
    <xf numFmtId="246" fontId="86" fillId="0" borderId="9"/>
    <xf numFmtId="0" fontId="88" fillId="0" borderId="0"/>
    <xf numFmtId="166" fontId="57" fillId="0" borderId="0" applyFont="0" applyFill="0" applyBorder="0" applyAlignment="0" applyProtection="0"/>
    <xf numFmtId="168" fontId="57" fillId="0" borderId="0" applyFont="0" applyFill="0" applyBorder="0" applyAlignment="0" applyProtection="0"/>
    <xf numFmtId="247" fontId="1" fillId="0" borderId="0" applyFont="0" applyFill="0" applyBorder="0" applyAlignment="0" applyProtection="0"/>
    <xf numFmtId="248" fontId="1" fillId="0" borderId="0" applyFont="0" applyFill="0" applyBorder="0" applyAlignment="0" applyProtection="0"/>
    <xf numFmtId="249" fontId="1" fillId="0" borderId="0" applyFont="0" applyFill="0" applyBorder="0" applyAlignment="0" applyProtection="0"/>
    <xf numFmtId="250" fontId="1" fillId="0" borderId="0" applyFont="0" applyFill="0" applyBorder="0" applyAlignment="0" applyProtection="0"/>
    <xf numFmtId="251" fontId="1" fillId="0" borderId="0" applyFont="0" applyFill="0" applyBorder="0" applyAlignment="0" applyProtection="0"/>
    <xf numFmtId="252" fontId="1" fillId="0" borderId="0" applyFont="0" applyFill="0" applyBorder="0" applyAlignment="0" applyProtection="0"/>
    <xf numFmtId="253" fontId="1" fillId="0" borderId="0" applyFont="0" applyFill="0" applyBorder="0" applyAlignment="0" applyProtection="0"/>
    <xf numFmtId="254" fontId="1" fillId="0" borderId="0" applyFont="0" applyFill="0" applyBorder="0" applyAlignment="0" applyProtection="0"/>
    <xf numFmtId="0" fontId="89" fillId="0" borderId="0" applyNumberFormat="0" applyFill="0" applyBorder="0" applyAlignment="0" applyProtection="0"/>
    <xf numFmtId="0" fontId="90" fillId="0" borderId="0">
      <alignment vertical="center"/>
    </xf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91" fillId="0" borderId="0">
      <alignment vertical="center"/>
    </xf>
    <xf numFmtId="40" fontId="92" fillId="0" borderId="0" applyFont="0" applyFill="0" applyBorder="0" applyAlignment="0" applyProtection="0"/>
    <xf numFmtId="38" fontId="92" fillId="0" borderId="0" applyFont="0" applyFill="0" applyBorder="0" applyAlignment="0" applyProtection="0"/>
    <xf numFmtId="0" fontId="92" fillId="0" borderId="0" applyFont="0" applyFill="0" applyBorder="0" applyAlignment="0" applyProtection="0"/>
    <xf numFmtId="0" fontId="92" fillId="0" borderId="0" applyFont="0" applyFill="0" applyBorder="0" applyAlignment="0" applyProtection="0"/>
    <xf numFmtId="9" fontId="93" fillId="0" borderId="0" applyFont="0" applyFill="0" applyBorder="0" applyAlignment="0" applyProtection="0"/>
    <xf numFmtId="0" fontId="94" fillId="0" borderId="0"/>
    <xf numFmtId="255" fontId="1" fillId="0" borderId="0" applyFont="0" applyFill="0" applyBorder="0" applyAlignment="0" applyProtection="0"/>
    <xf numFmtId="256" fontId="1" fillId="0" borderId="0" applyFont="0" applyFill="0" applyBorder="0" applyAlignment="0" applyProtection="0"/>
    <xf numFmtId="178" fontId="95" fillId="0" borderId="0" applyFont="0" applyFill="0" applyBorder="0" applyAlignment="0" applyProtection="0"/>
    <xf numFmtId="240" fontId="95" fillId="0" borderId="0" applyFont="0" applyFill="0" applyBorder="0" applyAlignment="0" applyProtection="0"/>
    <xf numFmtId="0" fontId="96" fillId="0" borderId="0"/>
    <xf numFmtId="0" fontId="76" fillId="0" borderId="0"/>
    <xf numFmtId="167" fontId="54" fillId="0" borderId="0" applyFont="0" applyFill="0" applyBorder="0" applyAlignment="0" applyProtection="0"/>
    <xf numFmtId="169" fontId="54" fillId="0" borderId="0" applyFont="0" applyFill="0" applyBorder="0" applyAlignment="0" applyProtection="0"/>
    <xf numFmtId="200" fontId="1" fillId="0" borderId="0" applyFont="0" applyFill="0" applyBorder="0" applyAlignment="0" applyProtection="0"/>
    <xf numFmtId="183" fontId="1" fillId="0" borderId="0" applyFont="0" applyFill="0" applyBorder="0" applyAlignment="0" applyProtection="0"/>
    <xf numFmtId="0" fontId="97" fillId="0" borderId="0"/>
    <xf numFmtId="223" fontId="54" fillId="0" borderId="0" applyFont="0" applyFill="0" applyBorder="0" applyAlignment="0" applyProtection="0"/>
    <xf numFmtId="257" fontId="1" fillId="0" borderId="0" applyFont="0" applyFill="0" applyBorder="0" applyAlignment="0" applyProtection="0"/>
    <xf numFmtId="224" fontId="54" fillId="0" borderId="0" applyFont="0" applyFill="0" applyBorder="0" applyAlignment="0" applyProtection="0"/>
    <xf numFmtId="0" fontId="98" fillId="0" borderId="0" applyNumberFormat="0" applyFill="0" applyBorder="0" applyAlignment="0" applyProtection="0">
      <alignment vertical="top"/>
      <protection locked="0"/>
    </xf>
    <xf numFmtId="168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99" fillId="0" borderId="0" applyNumberFormat="0" applyFill="0" applyBorder="0" applyAlignment="0" applyProtection="0">
      <alignment vertical="top"/>
      <protection locked="0"/>
    </xf>
    <xf numFmtId="43" fontId="110" fillId="0" borderId="0" applyFont="0" applyFill="0" applyBorder="0" applyAlignment="0" applyProtection="0"/>
    <xf numFmtId="0" fontId="110" fillId="0" borderId="0"/>
  </cellStyleXfs>
  <cellXfs count="419">
    <xf numFmtId="0" fontId="0" fillId="0" borderId="0" xfId="0"/>
    <xf numFmtId="0" fontId="2" fillId="0" borderId="0" xfId="0" applyFont="1" applyFill="1" applyAlignment="1" applyProtection="1">
      <protection locked="0"/>
    </xf>
    <xf numFmtId="0" fontId="3" fillId="0" borderId="0" xfId="0" applyFont="1" applyFill="1" applyAlignment="1" applyProtection="1">
      <alignment horizontal="center"/>
      <protection locked="0"/>
    </xf>
    <xf numFmtId="0" fontId="3" fillId="0" borderId="0" xfId="0" applyFont="1" applyFill="1" applyProtection="1">
      <protection locked="0"/>
    </xf>
    <xf numFmtId="0" fontId="2" fillId="0" borderId="0" xfId="0" applyFont="1" applyFill="1" applyProtection="1">
      <protection locked="0"/>
    </xf>
    <xf numFmtId="0" fontId="2" fillId="0" borderId="0" xfId="0" applyFont="1" applyFill="1" applyAlignment="1" applyProtection="1">
      <alignment horizontal="right"/>
      <protection locked="0"/>
    </xf>
    <xf numFmtId="171" fontId="4" fillId="0" borderId="0" xfId="51" applyNumberFormat="1" applyFont="1" applyFill="1" applyProtection="1">
      <protection locked="0"/>
    </xf>
    <xf numFmtId="0" fontId="3" fillId="0" borderId="0" xfId="171" applyFont="1" applyFill="1" applyBorder="1" applyAlignment="1" applyProtection="1">
      <protection locked="0"/>
    </xf>
    <xf numFmtId="0" fontId="3" fillId="0" borderId="0" xfId="0" applyFont="1" applyFill="1" applyBorder="1" applyAlignment="1" applyProtection="1">
      <protection locked="0"/>
    </xf>
    <xf numFmtId="0" fontId="3" fillId="0" borderId="0" xfId="0" applyFont="1" applyFill="1" applyBorder="1" applyProtection="1">
      <protection locked="0"/>
    </xf>
    <xf numFmtId="172" fontId="3" fillId="0" borderId="0" xfId="0" applyNumberFormat="1" applyFont="1" applyFill="1" applyAlignment="1" applyProtection="1">
      <alignment horizontal="right"/>
      <protection locked="0"/>
    </xf>
    <xf numFmtId="0" fontId="4" fillId="0" borderId="0" xfId="172" applyFont="1" applyFill="1" applyProtection="1">
      <protection locked="0"/>
    </xf>
    <xf numFmtId="173" fontId="5" fillId="0" borderId="0" xfId="0" applyNumberFormat="1" applyFont="1" applyFill="1" applyBorder="1" applyAlignment="1" applyProtection="1">
      <alignment horizontal="right"/>
      <protection locked="0"/>
    </xf>
    <xf numFmtId="0" fontId="4" fillId="0" borderId="8" xfId="171" applyFont="1" applyFill="1" applyBorder="1" applyAlignment="1" applyProtection="1">
      <protection locked="0"/>
    </xf>
    <xf numFmtId="0" fontId="4" fillId="0" borderId="8" xfId="0" applyFont="1" applyFill="1" applyBorder="1" applyAlignment="1" applyProtection="1">
      <protection locked="0"/>
    </xf>
    <xf numFmtId="0" fontId="4" fillId="0" borderId="8" xfId="0" applyFont="1" applyFill="1" applyBorder="1" applyProtection="1">
      <protection locked="0"/>
    </xf>
    <xf numFmtId="0" fontId="4" fillId="0" borderId="8" xfId="0" applyFont="1" applyFill="1" applyBorder="1" applyAlignment="1" applyProtection="1">
      <alignment horizontal="right"/>
      <protection locked="0"/>
    </xf>
    <xf numFmtId="0" fontId="6" fillId="0" borderId="3" xfId="172" applyFont="1" applyFill="1" applyBorder="1" applyProtection="1">
      <protection locked="0"/>
    </xf>
    <xf numFmtId="171" fontId="4" fillId="0" borderId="0" xfId="51" applyNumberFormat="1" applyFont="1" applyFill="1" applyAlignment="1" applyProtection="1">
      <alignment horizontal="center"/>
      <protection locked="0"/>
    </xf>
    <xf numFmtId="174" fontId="2" fillId="0" borderId="0" xfId="51" applyNumberFormat="1" applyFont="1" applyFill="1" applyAlignment="1" applyProtection="1">
      <alignment horizontal="right"/>
      <protection locked="0"/>
    </xf>
    <xf numFmtId="0" fontId="6" fillId="0" borderId="0" xfId="172" applyFont="1" applyFill="1" applyBorder="1" applyProtection="1">
      <protection locked="0"/>
    </xf>
    <xf numFmtId="171" fontId="2" fillId="0" borderId="0" xfId="51" applyNumberFormat="1" applyFont="1" applyFill="1" applyAlignment="1" applyProtection="1">
      <alignment horizontal="right"/>
      <protection locked="0"/>
    </xf>
    <xf numFmtId="0" fontId="7" fillId="0" borderId="0" xfId="0" applyFont="1" applyFill="1" applyAlignment="1" applyProtection="1">
      <alignment horizontal="centerContinuous"/>
      <protection locked="0"/>
    </xf>
    <xf numFmtId="171" fontId="4" fillId="0" borderId="0" xfId="172" applyNumberFormat="1" applyFont="1" applyFill="1" applyProtection="1">
      <protection locked="0"/>
    </xf>
    <xf numFmtId="0" fontId="4" fillId="0" borderId="0" xfId="173" applyFont="1" applyFill="1" applyBorder="1" applyProtection="1">
      <protection locked="0"/>
    </xf>
    <xf numFmtId="0" fontId="4" fillId="0" borderId="0" xfId="173" applyFont="1" applyFill="1" applyProtection="1">
      <protection locked="0"/>
    </xf>
    <xf numFmtId="0" fontId="4" fillId="0" borderId="0" xfId="173" applyFont="1" applyFill="1" applyAlignment="1" applyProtection="1">
      <alignment horizontal="center"/>
      <protection locked="0"/>
    </xf>
    <xf numFmtId="175" fontId="4" fillId="0" borderId="0" xfId="89" applyFont="1" applyFill="1" applyProtection="1">
      <protection locked="0"/>
    </xf>
    <xf numFmtId="174" fontId="9" fillId="0" borderId="0" xfId="0" applyNumberFormat="1" applyFont="1" applyFill="1" applyAlignment="1" applyProtection="1">
      <alignment horizontal="right"/>
      <protection locked="0"/>
    </xf>
    <xf numFmtId="0" fontId="7" fillId="0" borderId="9" xfId="0" applyFont="1" applyFill="1" applyBorder="1" applyAlignment="1" applyProtection="1">
      <alignment vertical="center"/>
      <protection locked="0"/>
    </xf>
    <xf numFmtId="0" fontId="4" fillId="0" borderId="9" xfId="0" applyFont="1" applyFill="1" applyBorder="1" applyProtection="1">
      <protection locked="0"/>
    </xf>
    <xf numFmtId="0" fontId="4" fillId="0" borderId="12" xfId="0" applyFont="1" applyFill="1" applyBorder="1" applyProtection="1">
      <protection locked="0"/>
    </xf>
    <xf numFmtId="0" fontId="7" fillId="0" borderId="6" xfId="0" applyFont="1" applyFill="1" applyBorder="1" applyAlignment="1" applyProtection="1">
      <alignment horizontal="center" wrapText="1"/>
    </xf>
    <xf numFmtId="0" fontId="7" fillId="0" borderId="13" xfId="0" applyFont="1" applyFill="1" applyBorder="1" applyAlignment="1" applyProtection="1">
      <alignment horizontal="center" wrapText="1"/>
    </xf>
    <xf numFmtId="0" fontId="7" fillId="0" borderId="12" xfId="0" applyFont="1" applyFill="1" applyBorder="1" applyAlignment="1" applyProtection="1">
      <alignment horizontal="center" wrapText="1"/>
      <protection locked="0"/>
    </xf>
    <xf numFmtId="0" fontId="7" fillId="0" borderId="13" xfId="0" applyFont="1" applyFill="1" applyBorder="1" applyAlignment="1" applyProtection="1">
      <alignment horizontal="center" wrapText="1"/>
      <protection locked="0"/>
    </xf>
    <xf numFmtId="0" fontId="7" fillId="0" borderId="9" xfId="0" applyFont="1" applyFill="1" applyBorder="1" applyAlignment="1" applyProtection="1">
      <alignment horizontal="center" wrapText="1"/>
      <protection locked="0"/>
    </xf>
    <xf numFmtId="14" fontId="7" fillId="0" borderId="9" xfId="0" quotePrefix="1" applyNumberFormat="1" applyFont="1" applyFill="1" applyBorder="1" applyAlignment="1" applyProtection="1">
      <alignment horizontal="right"/>
      <protection locked="0"/>
    </xf>
    <xf numFmtId="0" fontId="10" fillId="0" borderId="0" xfId="173" applyFont="1" applyFill="1" applyBorder="1" applyAlignment="1" applyProtection="1">
      <alignment horizontal="center"/>
      <protection locked="0"/>
    </xf>
    <xf numFmtId="0" fontId="4" fillId="0" borderId="12" xfId="173" applyFont="1" applyFill="1" applyBorder="1" applyProtection="1">
      <protection locked="0"/>
    </xf>
    <xf numFmtId="174" fontId="11" fillId="0" borderId="13" xfId="173" applyNumberFormat="1" applyFont="1" applyFill="1" applyBorder="1" applyAlignment="1" applyProtection="1">
      <alignment horizontal="center"/>
      <protection locked="0"/>
    </xf>
    <xf numFmtId="174" fontId="11" fillId="0" borderId="6" xfId="173" applyNumberFormat="1" applyFont="1" applyFill="1" applyBorder="1" applyAlignment="1" applyProtection="1">
      <alignment horizontal="center"/>
      <protection locked="0"/>
    </xf>
    <xf numFmtId="174" fontId="11" fillId="0" borderId="6" xfId="173" applyNumberFormat="1" applyFont="1" applyFill="1" applyBorder="1" applyAlignment="1" applyProtection="1">
      <alignment horizontal="center"/>
    </xf>
    <xf numFmtId="174" fontId="11" fillId="0" borderId="13" xfId="173" applyNumberFormat="1" applyFont="1" applyFill="1" applyBorder="1" applyAlignment="1" applyProtection="1">
      <alignment horizontal="center"/>
    </xf>
    <xf numFmtId="174" fontId="11" fillId="0" borderId="12" xfId="173" applyNumberFormat="1" applyFont="1" applyFill="1" applyBorder="1" applyAlignment="1" applyProtection="1">
      <alignment horizontal="center"/>
      <protection locked="0"/>
    </xf>
    <xf numFmtId="174" fontId="11" fillId="0" borderId="9" xfId="173" applyNumberFormat="1" applyFont="1" applyFill="1" applyBorder="1" applyAlignment="1" applyProtection="1">
      <alignment horizontal="center"/>
      <protection locked="0"/>
    </xf>
    <xf numFmtId="174" fontId="11" fillId="0" borderId="9" xfId="89" applyNumberFormat="1" applyFont="1" applyFill="1" applyBorder="1" applyAlignment="1" applyProtection="1">
      <alignment horizontal="center"/>
      <protection locked="0"/>
    </xf>
    <xf numFmtId="0" fontId="4" fillId="0" borderId="0" xfId="173" applyFont="1" applyFill="1" applyBorder="1" applyAlignment="1" applyProtection="1">
      <alignment horizontal="center"/>
      <protection locked="0"/>
    </xf>
    <xf numFmtId="0" fontId="4" fillId="0" borderId="14" xfId="173" applyFont="1" applyFill="1" applyBorder="1" applyProtection="1">
      <protection locked="0"/>
    </xf>
    <xf numFmtId="0" fontId="4" fillId="0" borderId="15" xfId="173" applyFont="1" applyFill="1" applyBorder="1" applyProtection="1">
      <protection locked="0"/>
    </xf>
    <xf numFmtId="0" fontId="4" fillId="0" borderId="0" xfId="173" applyFont="1" applyFill="1" applyBorder="1" applyAlignment="1" applyProtection="1">
      <alignment horizontal="center"/>
    </xf>
    <xf numFmtId="0" fontId="4" fillId="0" borderId="15" xfId="173" applyFont="1" applyFill="1" applyBorder="1" applyAlignment="1" applyProtection="1">
      <alignment horizontal="center"/>
    </xf>
    <xf numFmtId="0" fontId="4" fillId="0" borderId="16" xfId="173" applyFont="1" applyFill="1" applyBorder="1" applyProtection="1">
      <protection locked="0"/>
    </xf>
    <xf numFmtId="175" fontId="4" fillId="0" borderId="16" xfId="89" applyFont="1" applyFill="1" applyBorder="1" applyProtection="1">
      <protection locked="0"/>
    </xf>
    <xf numFmtId="0" fontId="7" fillId="0" borderId="14" xfId="173" applyFont="1" applyFill="1" applyBorder="1" applyProtection="1">
      <protection locked="0"/>
    </xf>
    <xf numFmtId="0" fontId="7" fillId="0" borderId="0" xfId="0" applyFont="1" applyFill="1" applyBorder="1" applyProtection="1">
      <protection locked="0"/>
    </xf>
    <xf numFmtId="0" fontId="7" fillId="0" borderId="14" xfId="0" applyFont="1" applyFill="1" applyBorder="1" applyProtection="1">
      <protection locked="0"/>
    </xf>
    <xf numFmtId="0" fontId="7" fillId="0" borderId="0" xfId="133" applyFont="1" applyFill="1" applyBorder="1" applyAlignment="1" applyProtection="1">
      <alignment horizontal="center"/>
    </xf>
    <xf numFmtId="0" fontId="7" fillId="0" borderId="15" xfId="133" applyFont="1" applyFill="1" applyBorder="1" applyAlignment="1" applyProtection="1">
      <alignment horizontal="center"/>
    </xf>
    <xf numFmtId="0" fontId="7" fillId="0" borderId="14" xfId="133" applyFont="1" applyFill="1" applyBorder="1" applyProtection="1">
      <protection locked="0"/>
    </xf>
    <xf numFmtId="0" fontId="7" fillId="0" borderId="15" xfId="133" applyFont="1" applyFill="1" applyBorder="1" applyProtection="1">
      <protection locked="0"/>
    </xf>
    <xf numFmtId="173" fontId="13" fillId="0" borderId="16" xfId="51" applyNumberFormat="1" applyFont="1" applyFill="1" applyBorder="1" applyAlignment="1" applyProtection="1">
      <alignment horizontal="right"/>
      <protection locked="0"/>
    </xf>
    <xf numFmtId="174" fontId="107" fillId="0" borderId="16" xfId="51" applyNumberFormat="1" applyFont="1" applyFill="1" applyBorder="1" applyAlignment="1" applyProtection="1">
      <alignment horizontal="right"/>
      <protection locked="0"/>
    </xf>
    <xf numFmtId="176" fontId="4" fillId="0" borderId="0" xfId="173" applyNumberFormat="1" applyFont="1" applyFill="1" applyBorder="1" applyProtection="1">
      <protection locked="0"/>
    </xf>
    <xf numFmtId="0" fontId="14" fillId="0" borderId="0" xfId="0" applyFont="1" applyFill="1" applyBorder="1" applyAlignment="1" applyProtection="1">
      <alignment vertical="top"/>
      <protection locked="0"/>
    </xf>
    <xf numFmtId="0" fontId="14" fillId="0" borderId="14" xfId="0" applyFont="1" applyFill="1" applyBorder="1" applyAlignment="1" applyProtection="1">
      <alignment vertical="top"/>
      <protection locked="0"/>
    </xf>
    <xf numFmtId="174" fontId="108" fillId="0" borderId="16" xfId="51" applyNumberFormat="1" applyFont="1" applyFill="1" applyBorder="1" applyAlignment="1" applyProtection="1">
      <alignment horizontal="right"/>
      <protection locked="0"/>
    </xf>
    <xf numFmtId="0" fontId="7" fillId="0" borderId="0" xfId="173" applyFont="1" applyFill="1" applyBorder="1" applyAlignment="1" applyProtection="1">
      <alignment horizontal="center"/>
    </xf>
    <xf numFmtId="0" fontId="7" fillId="0" borderId="15" xfId="173" applyFont="1" applyFill="1" applyBorder="1" applyAlignment="1" applyProtection="1">
      <alignment horizontal="center"/>
    </xf>
    <xf numFmtId="0" fontId="7" fillId="0" borderId="14" xfId="173" applyFont="1" applyFill="1" applyBorder="1" applyAlignment="1" applyProtection="1">
      <alignment horizontal="center"/>
      <protection locked="0"/>
    </xf>
    <xf numFmtId="0" fontId="7" fillId="0" borderId="15" xfId="173" applyFont="1" applyFill="1" applyBorder="1" applyAlignment="1" applyProtection="1">
      <alignment horizontal="center"/>
      <protection locked="0"/>
    </xf>
    <xf numFmtId="0" fontId="4" fillId="0" borderId="14" xfId="173" quotePrefix="1" applyFont="1" applyFill="1" applyBorder="1" applyAlignment="1" applyProtection="1">
      <alignment horizontal="left"/>
      <protection locked="0"/>
    </xf>
    <xf numFmtId="0" fontId="4" fillId="0" borderId="0" xfId="0" applyFont="1" applyFill="1" applyBorder="1" applyProtection="1">
      <protection locked="0"/>
    </xf>
    <xf numFmtId="0" fontId="4" fillId="0" borderId="14" xfId="0" applyFont="1" applyFill="1" applyBorder="1" applyProtection="1">
      <protection locked="0"/>
    </xf>
    <xf numFmtId="173" fontId="15" fillId="0" borderId="16" xfId="51" applyNumberFormat="1" applyFont="1" applyFill="1" applyBorder="1" applyAlignment="1" applyProtection="1">
      <alignment horizontal="right"/>
      <protection locked="0"/>
    </xf>
    <xf numFmtId="0" fontId="4" fillId="0" borderId="14" xfId="173" quotePrefix="1" applyFont="1" applyFill="1" applyBorder="1" applyProtection="1">
      <protection locked="0"/>
    </xf>
    <xf numFmtId="0" fontId="16" fillId="0" borderId="0" xfId="0" applyFont="1" applyFill="1" applyBorder="1" applyProtection="1">
      <protection locked="0"/>
    </xf>
    <xf numFmtId="0" fontId="16" fillId="0" borderId="14" xfId="0" applyFont="1" applyFill="1" applyBorder="1" applyProtection="1">
      <protection locked="0"/>
    </xf>
    <xf numFmtId="174" fontId="15" fillId="0" borderId="16" xfId="51" applyNumberFormat="1" applyFont="1" applyFill="1" applyBorder="1" applyAlignment="1" applyProtection="1">
      <alignment horizontal="right"/>
      <protection locked="0"/>
    </xf>
    <xf numFmtId="173" fontId="4" fillId="0" borderId="16" xfId="51" applyNumberFormat="1" applyFont="1" applyFill="1" applyBorder="1" applyAlignment="1" applyProtection="1">
      <alignment horizontal="right"/>
      <protection locked="0"/>
    </xf>
    <xf numFmtId="174" fontId="13" fillId="0" borderId="16" xfId="51" applyNumberFormat="1" applyFont="1" applyFill="1" applyBorder="1" applyAlignment="1" applyProtection="1">
      <alignment horizontal="right"/>
      <protection locked="0"/>
    </xf>
    <xf numFmtId="0" fontId="4" fillId="0" borderId="0" xfId="0" applyFont="1"/>
    <xf numFmtId="0" fontId="4" fillId="0" borderId="14" xfId="173" applyFont="1" applyFill="1" applyBorder="1" applyAlignment="1" applyProtection="1">
      <alignment horizontal="left"/>
      <protection locked="0"/>
    </xf>
    <xf numFmtId="174" fontId="4" fillId="0" borderId="16" xfId="51" applyNumberFormat="1" applyFont="1" applyFill="1" applyBorder="1" applyAlignment="1" applyProtection="1">
      <alignment horizontal="right"/>
      <protection locked="0"/>
    </xf>
    <xf numFmtId="173" fontId="107" fillId="0" borderId="16" xfId="51" applyNumberFormat="1" applyFont="1" applyFill="1" applyBorder="1" applyAlignment="1" applyProtection="1">
      <alignment horizontal="right"/>
      <protection locked="0"/>
    </xf>
    <xf numFmtId="0" fontId="14" fillId="0" borderId="0" xfId="0" applyFont="1" applyFill="1" applyBorder="1" applyProtection="1">
      <protection locked="0"/>
    </xf>
    <xf numFmtId="0" fontId="14" fillId="0" borderId="14" xfId="0" applyFont="1" applyFill="1" applyBorder="1" applyProtection="1">
      <protection locked="0"/>
    </xf>
    <xf numFmtId="0" fontId="7" fillId="0" borderId="14" xfId="173" applyFont="1" applyFill="1" applyBorder="1" applyAlignment="1" applyProtection="1">
      <alignment horizontal="left"/>
      <protection locked="0"/>
    </xf>
    <xf numFmtId="0" fontId="16" fillId="0" borderId="0" xfId="0" applyFont="1" applyFill="1" applyBorder="1" applyAlignment="1" applyProtection="1">
      <alignment horizontal="justify" vertical="top" wrapText="1"/>
      <protection locked="0"/>
    </xf>
    <xf numFmtId="0" fontId="16" fillId="0" borderId="14" xfId="0" applyFont="1" applyFill="1" applyBorder="1" applyAlignment="1" applyProtection="1">
      <alignment horizontal="justify" vertical="top" wrapText="1"/>
      <protection locked="0"/>
    </xf>
    <xf numFmtId="0" fontId="17" fillId="0" borderId="14" xfId="173" quotePrefix="1" applyFont="1" applyFill="1" applyBorder="1" applyAlignment="1" applyProtection="1">
      <alignment horizontal="right"/>
      <protection locked="0"/>
    </xf>
    <xf numFmtId="0" fontId="17" fillId="0" borderId="0" xfId="0" applyFont="1" applyFill="1" applyBorder="1" applyProtection="1">
      <protection locked="0"/>
    </xf>
    <xf numFmtId="0" fontId="17" fillId="0" borderId="14" xfId="0" applyFont="1" applyFill="1" applyBorder="1" applyProtection="1">
      <protection locked="0"/>
    </xf>
    <xf numFmtId="0" fontId="17" fillId="0" borderId="0" xfId="173" applyFont="1" applyFill="1" applyBorder="1" applyAlignment="1" applyProtection="1">
      <alignment horizontal="center"/>
    </xf>
    <xf numFmtId="0" fontId="17" fillId="0" borderId="15" xfId="173" applyFont="1" applyFill="1" applyBorder="1" applyAlignment="1" applyProtection="1">
      <alignment horizontal="center"/>
    </xf>
    <xf numFmtId="0" fontId="18" fillId="0" borderId="14" xfId="173" applyFont="1" applyFill="1" applyBorder="1" applyAlignment="1" applyProtection="1">
      <alignment horizontal="center"/>
      <protection locked="0"/>
    </xf>
    <xf numFmtId="0" fontId="18" fillId="0" borderId="15" xfId="173" applyFont="1" applyFill="1" applyBorder="1" applyAlignment="1" applyProtection="1">
      <alignment horizontal="center"/>
      <protection locked="0"/>
    </xf>
    <xf numFmtId="173" fontId="19" fillId="0" borderId="16" xfId="51" applyNumberFormat="1" applyFont="1" applyFill="1" applyBorder="1" applyAlignment="1" applyProtection="1">
      <alignment horizontal="right"/>
      <protection locked="0"/>
    </xf>
    <xf numFmtId="174" fontId="109" fillId="0" borderId="16" xfId="51" applyNumberFormat="1" applyFont="1" applyFill="1" applyBorder="1" applyAlignment="1" applyProtection="1">
      <alignment horizontal="right"/>
      <protection locked="0"/>
    </xf>
    <xf numFmtId="0" fontId="17" fillId="0" borderId="0" xfId="173" applyFont="1" applyFill="1" applyBorder="1" applyAlignment="1" applyProtection="1">
      <alignment horizontal="center"/>
      <protection locked="0"/>
    </xf>
    <xf numFmtId="176" fontId="17" fillId="0" borderId="0" xfId="173" applyNumberFormat="1" applyFont="1" applyFill="1" applyBorder="1" applyProtection="1">
      <protection locked="0"/>
    </xf>
    <xf numFmtId="0" fontId="17" fillId="0" borderId="0" xfId="173" applyFont="1" applyFill="1" applyBorder="1" applyProtection="1">
      <protection locked="0"/>
    </xf>
    <xf numFmtId="174" fontId="19" fillId="0" borderId="16" xfId="51" applyNumberFormat="1" applyFont="1" applyFill="1" applyBorder="1" applyAlignment="1" applyProtection="1">
      <alignment horizontal="right"/>
      <protection locked="0"/>
    </xf>
    <xf numFmtId="0" fontId="7" fillId="0" borderId="14" xfId="173" quotePrefix="1" applyFont="1" applyFill="1" applyBorder="1" applyAlignment="1" applyProtection="1">
      <alignment horizontal="right"/>
      <protection locked="0"/>
    </xf>
    <xf numFmtId="0" fontId="7" fillId="0" borderId="0" xfId="0" applyFont="1"/>
    <xf numFmtId="0" fontId="4" fillId="0" borderId="14" xfId="173" quotePrefix="1" applyFont="1" applyFill="1" applyBorder="1" applyAlignment="1" applyProtection="1">
      <alignment horizontal="right"/>
      <protection locked="0"/>
    </xf>
    <xf numFmtId="0" fontId="8" fillId="0" borderId="0" xfId="0" applyFont="1"/>
    <xf numFmtId="0" fontId="16" fillId="0" borderId="0" xfId="0" applyFont="1" applyFill="1" applyBorder="1" applyAlignment="1" applyProtection="1">
      <alignment vertical="top" wrapText="1"/>
      <protection locked="0"/>
    </xf>
    <xf numFmtId="0" fontId="16" fillId="0" borderId="14" xfId="0" applyFont="1" applyFill="1" applyBorder="1" applyAlignment="1" applyProtection="1">
      <alignment vertical="top" wrapText="1"/>
      <protection locked="0"/>
    </xf>
    <xf numFmtId="0" fontId="16" fillId="0" borderId="15" xfId="0" applyFont="1" applyFill="1" applyBorder="1" applyAlignment="1" applyProtection="1">
      <alignment vertical="top" wrapText="1"/>
      <protection locked="0"/>
    </xf>
    <xf numFmtId="0" fontId="4" fillId="0" borderId="14" xfId="173" applyFont="1" applyFill="1" applyBorder="1" applyAlignment="1" applyProtection="1">
      <alignment horizontal="center"/>
      <protection locked="0"/>
    </xf>
    <xf numFmtId="0" fontId="4" fillId="0" borderId="15" xfId="173" applyFont="1" applyFill="1" applyBorder="1" applyAlignment="1" applyProtection="1">
      <alignment horizontal="center"/>
      <protection locked="0"/>
    </xf>
    <xf numFmtId="176" fontId="4" fillId="10" borderId="0" xfId="173" applyNumberFormat="1" applyFont="1" applyFill="1" applyBorder="1" applyProtection="1">
      <protection locked="0"/>
    </xf>
    <xf numFmtId="0" fontId="4" fillId="10" borderId="0" xfId="173" applyFont="1" applyFill="1" applyBorder="1" applyProtection="1">
      <protection locked="0"/>
    </xf>
    <xf numFmtId="0" fontId="4" fillId="0" borderId="17" xfId="173" quotePrefix="1" applyFont="1" applyFill="1" applyBorder="1" applyAlignment="1" applyProtection="1">
      <alignment horizontal="left"/>
      <protection locked="0"/>
    </xf>
    <xf numFmtId="0" fontId="4" fillId="0" borderId="18" xfId="0" applyFont="1" applyFill="1" applyBorder="1" applyProtection="1">
      <protection locked="0"/>
    </xf>
    <xf numFmtId="0" fontId="7" fillId="0" borderId="19" xfId="0" applyFont="1" applyFill="1" applyBorder="1" applyAlignment="1" applyProtection="1">
      <protection locked="0"/>
    </xf>
    <xf numFmtId="0" fontId="4" fillId="0" borderId="9" xfId="173" applyFont="1" applyFill="1" applyBorder="1" applyProtection="1">
      <protection locked="0"/>
    </xf>
    <xf numFmtId="0" fontId="7" fillId="0" borderId="6" xfId="173" applyFont="1" applyFill="1" applyBorder="1" applyAlignment="1" applyProtection="1">
      <alignment horizontal="center"/>
    </xf>
    <xf numFmtId="0" fontId="7" fillId="0" borderId="13" xfId="173" applyFont="1" applyFill="1" applyBorder="1" applyAlignment="1" applyProtection="1">
      <alignment horizontal="center"/>
    </xf>
    <xf numFmtId="0" fontId="7" fillId="0" borderId="12" xfId="173" applyFont="1" applyFill="1" applyBorder="1" applyAlignment="1" applyProtection="1">
      <alignment horizontal="center"/>
      <protection locked="0"/>
    </xf>
    <xf numFmtId="0" fontId="7" fillId="0" borderId="13" xfId="173" applyFont="1" applyFill="1" applyBorder="1" applyAlignment="1" applyProtection="1">
      <alignment horizontal="center"/>
      <protection locked="0"/>
    </xf>
    <xf numFmtId="173" fontId="13" fillId="0" borderId="9" xfId="51" applyNumberFormat="1" applyFont="1" applyFill="1" applyBorder="1" applyAlignment="1" applyProtection="1">
      <alignment horizontal="right"/>
      <protection locked="0"/>
    </xf>
    <xf numFmtId="174" fontId="107" fillId="0" borderId="9" xfId="51" applyNumberFormat="1" applyFont="1" applyFill="1" applyBorder="1" applyAlignment="1" applyProtection="1">
      <alignment horizontal="right"/>
      <protection locked="0"/>
    </xf>
    <xf numFmtId="0" fontId="4" fillId="0" borderId="3" xfId="173" applyFont="1" applyFill="1" applyBorder="1" applyProtection="1">
      <protection locked="0"/>
    </xf>
    <xf numFmtId="175" fontId="108" fillId="0" borderId="0" xfId="89" applyFont="1" applyFill="1" applyBorder="1" applyProtection="1">
      <protection locked="0"/>
    </xf>
    <xf numFmtId="170" fontId="108" fillId="0" borderId="0" xfId="51" applyFont="1" applyFill="1" applyBorder="1" applyProtection="1">
      <protection locked="0"/>
    </xf>
    <xf numFmtId="0" fontId="7" fillId="0" borderId="0" xfId="0" applyFont="1" applyFill="1" applyBorder="1" applyAlignment="1" applyProtection="1">
      <protection locked="0"/>
    </xf>
    <xf numFmtId="0" fontId="7" fillId="0" borderId="0" xfId="173" applyFont="1" applyFill="1" applyProtection="1">
      <protection locked="0"/>
    </xf>
    <xf numFmtId="0" fontId="7" fillId="0" borderId="0" xfId="173" applyFont="1" applyFill="1" applyAlignment="1" applyProtection="1">
      <alignment horizontal="center"/>
      <protection locked="0"/>
    </xf>
    <xf numFmtId="175" fontId="107" fillId="0" borderId="0" xfId="89" applyFont="1" applyFill="1" applyProtection="1">
      <protection locked="0"/>
    </xf>
    <xf numFmtId="176" fontId="107" fillId="0" borderId="0" xfId="89" applyNumberFormat="1" applyFont="1" applyFill="1" applyAlignment="1" applyProtection="1">
      <alignment horizontal="right"/>
      <protection locked="0"/>
    </xf>
    <xf numFmtId="0" fontId="4" fillId="0" borderId="0" xfId="0" applyFont="1" applyFill="1" applyBorder="1" applyAlignment="1" applyProtection="1">
      <protection locked="0"/>
    </xf>
    <xf numFmtId="171" fontId="4" fillId="0" borderId="0" xfId="51" applyNumberFormat="1" applyFont="1" applyFill="1" applyBorder="1" applyProtection="1">
      <protection locked="0"/>
    </xf>
    <xf numFmtId="171" fontId="4" fillId="0" borderId="0" xfId="51" applyNumberFormat="1" applyFont="1" applyFill="1" applyBorder="1" applyAlignment="1" applyProtection="1">
      <alignment horizontal="center"/>
      <protection locked="0"/>
    </xf>
    <xf numFmtId="171" fontId="108" fillId="0" borderId="0" xfId="51" applyNumberFormat="1" applyFont="1" applyFill="1" applyBorder="1" applyProtection="1">
      <protection locked="0"/>
    </xf>
    <xf numFmtId="176" fontId="108" fillId="0" borderId="0" xfId="89" applyNumberFormat="1" applyFont="1" applyFill="1" applyAlignment="1" applyProtection="1">
      <alignment horizontal="right"/>
      <protection locked="0"/>
    </xf>
    <xf numFmtId="0" fontId="20" fillId="0" borderId="8" xfId="0" applyFont="1" applyFill="1" applyBorder="1" applyAlignment="1" applyProtection="1">
      <alignment horizontal="centerContinuous"/>
      <protection locked="0"/>
    </xf>
    <xf numFmtId="0" fontId="4" fillId="0" borderId="8" xfId="172" applyFont="1" applyFill="1" applyBorder="1" applyAlignment="1" applyProtection="1">
      <alignment horizontal="centerContinuous"/>
      <protection locked="0"/>
    </xf>
    <xf numFmtId="171" fontId="108" fillId="0" borderId="8" xfId="51" applyNumberFormat="1" applyFont="1" applyFill="1" applyBorder="1" applyAlignment="1" applyProtection="1">
      <alignment horizontal="centerContinuous"/>
      <protection locked="0"/>
    </xf>
    <xf numFmtId="0" fontId="4" fillId="0" borderId="0" xfId="172" applyFont="1" applyFill="1" applyBorder="1" applyProtection="1">
      <protection locked="0"/>
    </xf>
    <xf numFmtId="0" fontId="6" fillId="0" borderId="0" xfId="0" applyFont="1" applyFill="1" applyBorder="1" applyAlignment="1" applyProtection="1">
      <alignment horizontal="left"/>
      <protection locked="0"/>
    </xf>
    <xf numFmtId="0" fontId="4" fillId="0" borderId="0" xfId="172" applyFont="1" applyFill="1" applyBorder="1" applyAlignment="1" applyProtection="1">
      <alignment horizontal="centerContinuous"/>
      <protection locked="0"/>
    </xf>
    <xf numFmtId="171" fontId="108" fillId="0" borderId="0" xfId="51" applyNumberFormat="1" applyFont="1" applyFill="1" applyBorder="1" applyAlignment="1" applyProtection="1">
      <alignment horizontal="centerContinuous"/>
      <protection locked="0"/>
    </xf>
    <xf numFmtId="0" fontId="7" fillId="0" borderId="0" xfId="0" applyFont="1" applyFill="1" applyBorder="1" applyAlignment="1" applyProtection="1">
      <alignment horizontal="centerContinuous"/>
      <protection locked="0"/>
    </xf>
    <xf numFmtId="0" fontId="7" fillId="0" borderId="0" xfId="172" applyFont="1" applyFill="1" applyAlignment="1" applyProtection="1">
      <alignment horizontal="center"/>
      <protection locked="0"/>
    </xf>
    <xf numFmtId="0" fontId="107" fillId="0" borderId="0" xfId="172" applyFont="1" applyFill="1" applyAlignment="1" applyProtection="1">
      <alignment horizontal="center"/>
      <protection locked="0"/>
    </xf>
    <xf numFmtId="174" fontId="108" fillId="0" borderId="0" xfId="0" applyNumberFormat="1" applyFont="1" applyFill="1" applyAlignment="1" applyProtection="1">
      <alignment horizontal="right"/>
      <protection locked="0"/>
    </xf>
    <xf numFmtId="0" fontId="7" fillId="0" borderId="9" xfId="0" applyFont="1" applyFill="1" applyBorder="1" applyAlignment="1" applyProtection="1">
      <alignment horizontal="left" vertical="center"/>
      <protection locked="0"/>
    </xf>
    <xf numFmtId="0" fontId="7" fillId="0" borderId="6" xfId="0" applyFont="1" applyFill="1" applyBorder="1" applyAlignment="1" applyProtection="1">
      <alignment horizontal="center" wrapText="1"/>
      <protection locked="0"/>
    </xf>
    <xf numFmtId="3" fontId="7" fillId="0" borderId="9" xfId="51" applyNumberFormat="1" applyFont="1" applyFill="1" applyBorder="1" applyAlignment="1" applyProtection="1">
      <alignment horizontal="center" vertical="center" wrapText="1"/>
      <protection locked="0"/>
    </xf>
    <xf numFmtId="14" fontId="107" fillId="0" borderId="9" xfId="51" applyNumberFormat="1" applyFont="1" applyFill="1" applyBorder="1" applyAlignment="1" applyProtection="1">
      <alignment horizontal="right" vertical="center"/>
      <protection locked="0"/>
    </xf>
    <xf numFmtId="174" fontId="11" fillId="0" borderId="12" xfId="173" quotePrefix="1" applyNumberFormat="1" applyFont="1" applyFill="1" applyBorder="1" applyAlignment="1" applyProtection="1">
      <alignment horizontal="center"/>
      <protection locked="0"/>
    </xf>
    <xf numFmtId="174" fontId="107" fillId="0" borderId="9" xfId="89" applyNumberFormat="1" applyFont="1" applyFill="1" applyBorder="1" applyAlignment="1" applyProtection="1">
      <alignment horizontal="center"/>
      <protection locked="0"/>
    </xf>
    <xf numFmtId="175" fontId="108" fillId="0" borderId="16" xfId="89" applyFont="1" applyFill="1" applyBorder="1" applyAlignment="1" applyProtection="1">
      <alignment horizontal="right"/>
      <protection locked="0"/>
    </xf>
    <xf numFmtId="0" fontId="15" fillId="0" borderId="0" xfId="0" applyFont="1" applyFill="1" applyBorder="1" applyProtection="1">
      <protection locked="0"/>
    </xf>
    <xf numFmtId="0" fontId="15" fillId="0" borderId="14" xfId="0" applyFont="1" applyFill="1" applyBorder="1" applyAlignment="1" applyProtection="1">
      <alignment horizontal="justify" vertical="top" wrapText="1"/>
      <protection locked="0"/>
    </xf>
    <xf numFmtId="0" fontId="15" fillId="0" borderId="0" xfId="0" applyFont="1" applyFill="1" applyBorder="1" applyAlignment="1" applyProtection="1">
      <alignment horizontal="justify" vertical="top" wrapText="1"/>
      <protection locked="0"/>
    </xf>
    <xf numFmtId="0" fontId="7" fillId="0" borderId="0" xfId="0" applyFont="1" applyFill="1" applyBorder="1" applyAlignment="1" applyProtection="1">
      <alignment vertical="top"/>
      <protection locked="0"/>
    </xf>
    <xf numFmtId="0" fontId="7" fillId="0" borderId="14" xfId="0" applyFont="1" applyFill="1" applyBorder="1" applyAlignment="1" applyProtection="1">
      <alignment vertical="top"/>
      <protection locked="0"/>
    </xf>
    <xf numFmtId="173" fontId="21" fillId="0" borderId="16" xfId="51" applyNumberFormat="1" applyFont="1" applyFill="1" applyBorder="1" applyAlignment="1" applyProtection="1">
      <alignment horizontal="right"/>
      <protection locked="0"/>
    </xf>
    <xf numFmtId="174" fontId="13" fillId="0" borderId="15" xfId="51" applyNumberFormat="1" applyFont="1" applyFill="1" applyBorder="1" applyAlignment="1" applyProtection="1">
      <alignment horizontal="right"/>
      <protection locked="0"/>
    </xf>
    <xf numFmtId="174" fontId="107" fillId="0" borderId="15" xfId="51" applyNumberFormat="1" applyFont="1" applyFill="1" applyBorder="1" applyAlignment="1" applyProtection="1">
      <alignment horizontal="right"/>
      <protection locked="0"/>
    </xf>
    <xf numFmtId="173" fontId="108" fillId="0" borderId="16" xfId="51" applyNumberFormat="1" applyFont="1" applyFill="1" applyBorder="1" applyAlignment="1" applyProtection="1">
      <alignment horizontal="right"/>
      <protection locked="0"/>
    </xf>
    <xf numFmtId="0" fontId="17" fillId="0" borderId="14" xfId="173" quotePrefix="1" applyFont="1" applyFill="1" applyBorder="1" applyAlignment="1" applyProtection="1">
      <alignment horizontal="left"/>
      <protection locked="0"/>
    </xf>
    <xf numFmtId="0" fontId="22" fillId="0" borderId="0" xfId="0" applyFont="1"/>
    <xf numFmtId="0" fontId="23" fillId="0" borderId="14" xfId="0" applyFont="1" applyFill="1" applyBorder="1" applyProtection="1">
      <protection locked="0"/>
    </xf>
    <xf numFmtId="0" fontId="17" fillId="0" borderId="0" xfId="0" applyFont="1"/>
    <xf numFmtId="0" fontId="15" fillId="0" borderId="14" xfId="0" applyFont="1" applyFill="1" applyBorder="1" applyProtection="1">
      <protection locked="0"/>
    </xf>
    <xf numFmtId="0" fontId="7" fillId="0" borderId="9" xfId="0" applyFont="1" applyFill="1" applyBorder="1" applyAlignment="1" applyProtection="1">
      <protection locked="0"/>
    </xf>
    <xf numFmtId="0" fontId="4" fillId="0" borderId="13" xfId="173" applyFont="1" applyFill="1" applyBorder="1" applyProtection="1">
      <protection locked="0"/>
    </xf>
    <xf numFmtId="173" fontId="107" fillId="0" borderId="9" xfId="51" applyNumberFormat="1" applyFont="1" applyFill="1" applyBorder="1" applyAlignment="1" applyProtection="1">
      <alignment horizontal="right"/>
      <protection locked="0"/>
    </xf>
    <xf numFmtId="3" fontId="4" fillId="0" borderId="0" xfId="173" applyNumberFormat="1" applyFont="1" applyFill="1" applyBorder="1" applyProtection="1">
      <protection locked="0"/>
    </xf>
    <xf numFmtId="0" fontId="17" fillId="0" borderId="0" xfId="173" applyFont="1" applyFill="1" applyProtection="1">
      <protection locked="0"/>
    </xf>
    <xf numFmtId="174" fontId="13" fillId="0" borderId="0" xfId="51" applyNumberFormat="1" applyFont="1" applyFill="1" applyAlignment="1" applyProtection="1">
      <alignment horizontal="right"/>
      <protection locked="0"/>
    </xf>
    <xf numFmtId="0" fontId="17" fillId="0" borderId="0" xfId="0" applyFont="1" applyFill="1" applyAlignment="1" applyProtection="1">
      <alignment horizontal="right"/>
      <protection locked="0"/>
    </xf>
    <xf numFmtId="0" fontId="7" fillId="0" borderId="0" xfId="173" applyFont="1" applyFill="1" applyAlignment="1" applyProtection="1">
      <alignment horizontal="centerContinuous"/>
      <protection locked="0"/>
    </xf>
    <xf numFmtId="0" fontId="4" fillId="0" borderId="0" xfId="0" applyFont="1" applyFill="1" applyProtection="1">
      <protection locked="0"/>
    </xf>
    <xf numFmtId="0" fontId="4" fillId="0" borderId="0" xfId="173" applyFont="1" applyFill="1" applyAlignment="1" applyProtection="1">
      <alignment horizontal="centerContinuous"/>
      <protection locked="0"/>
    </xf>
    <xf numFmtId="171" fontId="2" fillId="0" borderId="0" xfId="51" applyNumberFormat="1" applyFont="1" applyProtection="1">
      <protection locked="0"/>
    </xf>
    <xf numFmtId="171" fontId="2" fillId="0" borderId="0" xfId="51" applyNumberFormat="1" applyFont="1" applyAlignment="1" applyProtection="1">
      <alignment horizontal="center"/>
      <protection locked="0"/>
    </xf>
    <xf numFmtId="174" fontId="2" fillId="0" borderId="0" xfId="51" applyNumberFormat="1" applyFont="1" applyAlignment="1" applyProtection="1">
      <alignment horizontal="right"/>
      <protection locked="0"/>
    </xf>
    <xf numFmtId="171" fontId="7" fillId="0" borderId="0" xfId="51" applyNumberFormat="1" applyFont="1" applyBorder="1" applyProtection="1">
      <protection locked="0"/>
    </xf>
    <xf numFmtId="171" fontId="7" fillId="0" borderId="0" xfId="51" applyNumberFormat="1" applyFont="1" applyProtection="1">
      <protection locked="0"/>
    </xf>
    <xf numFmtId="171" fontId="3" fillId="0" borderId="0" xfId="51" applyNumberFormat="1" applyFont="1" applyBorder="1" applyProtection="1">
      <protection locked="0"/>
    </xf>
    <xf numFmtId="0" fontId="3" fillId="0" borderId="0" xfId="172" applyFont="1" applyBorder="1" applyProtection="1">
      <protection locked="0"/>
    </xf>
    <xf numFmtId="0" fontId="3" fillId="0" borderId="0" xfId="172" applyFont="1" applyBorder="1" applyAlignment="1" applyProtection="1">
      <alignment horizontal="center"/>
      <protection locked="0"/>
    </xf>
    <xf numFmtId="174" fontId="3" fillId="0" borderId="0" xfId="51" applyNumberFormat="1" applyFont="1" applyBorder="1" applyAlignment="1" applyProtection="1">
      <alignment horizontal="right"/>
      <protection locked="0"/>
    </xf>
    <xf numFmtId="0" fontId="4" fillId="0" borderId="0" xfId="172" applyFont="1" applyBorder="1" applyProtection="1">
      <protection locked="0"/>
    </xf>
    <xf numFmtId="171" fontId="4" fillId="0" borderId="0" xfId="51" applyNumberFormat="1" applyFont="1" applyBorder="1" applyProtection="1">
      <protection locked="0"/>
    </xf>
    <xf numFmtId="0" fontId="4" fillId="0" borderId="0" xfId="172" applyFont="1" applyProtection="1">
      <protection locked="0"/>
    </xf>
    <xf numFmtId="174" fontId="5" fillId="0" borderId="0" xfId="51" applyNumberFormat="1" applyFont="1" applyBorder="1" applyAlignment="1" applyProtection="1">
      <alignment horizontal="right"/>
      <protection locked="0"/>
    </xf>
    <xf numFmtId="171" fontId="4" fillId="0" borderId="8" xfId="51" applyNumberFormat="1" applyFont="1" applyBorder="1" applyProtection="1">
      <protection locked="0"/>
    </xf>
    <xf numFmtId="0" fontId="4" fillId="0" borderId="8" xfId="172" applyFont="1" applyBorder="1" applyProtection="1">
      <protection locked="0"/>
    </xf>
    <xf numFmtId="0" fontId="4" fillId="0" borderId="8" xfId="172" applyFont="1" applyBorder="1" applyAlignment="1" applyProtection="1">
      <alignment horizontal="center"/>
      <protection locked="0"/>
    </xf>
    <xf numFmtId="171" fontId="4" fillId="0" borderId="8" xfId="51" applyNumberFormat="1" applyFont="1" applyBorder="1" applyAlignment="1" applyProtection="1">
      <alignment horizontal="right"/>
      <protection locked="0"/>
    </xf>
    <xf numFmtId="0" fontId="100" fillId="0" borderId="0" xfId="172" applyFont="1" applyProtection="1">
      <protection locked="0"/>
    </xf>
    <xf numFmtId="171" fontId="4" fillId="0" borderId="0" xfId="51" applyNumberFormat="1" applyFont="1" applyProtection="1">
      <protection locked="0"/>
    </xf>
    <xf numFmtId="0" fontId="7" fillId="0" borderId="0" xfId="0" applyFont="1" applyAlignment="1" applyProtection="1">
      <alignment horizontal="centerContinuous"/>
      <protection locked="0"/>
    </xf>
    <xf numFmtId="0" fontId="7" fillId="0" borderId="0" xfId="172" applyFont="1" applyAlignment="1" applyProtection="1">
      <alignment horizontal="center"/>
      <protection locked="0"/>
    </xf>
    <xf numFmtId="171" fontId="7" fillId="0" borderId="0" xfId="0" applyNumberFormat="1" applyFont="1" applyAlignment="1" applyProtection="1">
      <alignment horizontal="centerContinuous"/>
      <protection locked="0"/>
    </xf>
    <xf numFmtId="0" fontId="4" fillId="0" borderId="0" xfId="0" applyFont="1" applyProtection="1">
      <protection locked="0"/>
    </xf>
    <xf numFmtId="0" fontId="7" fillId="0" borderId="0" xfId="0" applyFont="1" applyAlignment="1" applyProtection="1">
      <alignment horizontal="center"/>
      <protection locked="0"/>
    </xf>
    <xf numFmtId="0" fontId="7" fillId="0" borderId="0" xfId="0" applyFont="1" applyBorder="1" applyProtection="1">
      <protection locked="0"/>
    </xf>
    <xf numFmtId="0" fontId="7" fillId="0" borderId="0" xfId="0" applyFont="1" applyProtection="1">
      <protection locked="0"/>
    </xf>
    <xf numFmtId="0" fontId="15" fillId="0" borderId="0" xfId="0" applyFont="1" applyProtection="1">
      <protection locked="0"/>
    </xf>
    <xf numFmtId="174" fontId="9" fillId="0" borderId="0" xfId="0" applyNumberFormat="1" applyFont="1" applyAlignment="1" applyProtection="1">
      <alignment horizontal="right"/>
      <protection locked="0"/>
    </xf>
    <xf numFmtId="201" fontId="15" fillId="0" borderId="0" xfId="94" applyFont="1" applyProtection="1">
      <protection locked="0"/>
    </xf>
    <xf numFmtId="0" fontId="4" fillId="0" borderId="0" xfId="173" applyFont="1" applyProtection="1">
      <protection locked="0"/>
    </xf>
    <xf numFmtId="0" fontId="4" fillId="0" borderId="12" xfId="173" applyFont="1" applyBorder="1" applyProtection="1">
      <protection locked="0"/>
    </xf>
    <xf numFmtId="0" fontId="7" fillId="0" borderId="13" xfId="173" applyFont="1" applyBorder="1" applyAlignment="1" applyProtection="1">
      <alignment horizontal="center" vertical="center"/>
      <protection locked="0"/>
    </xf>
    <xf numFmtId="0" fontId="4" fillId="0" borderId="6" xfId="173" applyFont="1" applyBorder="1" applyProtection="1">
      <protection locked="0"/>
    </xf>
    <xf numFmtId="0" fontId="7" fillId="0" borderId="6" xfId="0" applyFont="1" applyBorder="1" applyAlignment="1" applyProtection="1">
      <alignment horizontal="center" wrapText="1"/>
      <protection locked="0"/>
    </xf>
    <xf numFmtId="0" fontId="7" fillId="0" borderId="13" xfId="0" applyFont="1" applyBorder="1" applyAlignment="1" applyProtection="1">
      <alignment horizontal="center" wrapText="1"/>
      <protection locked="0"/>
    </xf>
    <xf numFmtId="0" fontId="2" fillId="0" borderId="12" xfId="0" applyFont="1" applyBorder="1" applyAlignment="1" applyProtection="1">
      <alignment horizontal="center" wrapText="1"/>
      <protection locked="0"/>
    </xf>
    <xf numFmtId="0" fontId="7" fillId="0" borderId="9" xfId="0" applyFont="1" applyBorder="1" applyAlignment="1" applyProtection="1">
      <alignment horizontal="center" wrapText="1"/>
      <protection locked="0"/>
    </xf>
    <xf numFmtId="0" fontId="7" fillId="0" borderId="9" xfId="0" applyFont="1" applyBorder="1" applyAlignment="1" applyProtection="1">
      <alignment horizontal="right" wrapText="1"/>
      <protection locked="0"/>
    </xf>
    <xf numFmtId="0" fontId="7" fillId="0" borderId="0" xfId="48" applyFont="1" applyProtection="1">
      <alignment horizontal="center"/>
      <protection locked="0"/>
    </xf>
    <xf numFmtId="174" fontId="11" fillId="0" borderId="12" xfId="173" applyNumberFormat="1" applyFont="1" applyBorder="1" applyAlignment="1" applyProtection="1">
      <alignment horizontal="center"/>
      <protection locked="0"/>
    </xf>
    <xf numFmtId="174" fontId="11" fillId="0" borderId="13" xfId="173" applyNumberFormat="1" applyFont="1" applyBorder="1" applyAlignment="1" applyProtection="1">
      <alignment horizontal="center"/>
      <protection locked="0"/>
    </xf>
    <xf numFmtId="174" fontId="11" fillId="0" borderId="6" xfId="173" applyNumberFormat="1" applyFont="1" applyBorder="1" applyAlignment="1" applyProtection="1">
      <alignment horizontal="center"/>
      <protection locked="0"/>
    </xf>
    <xf numFmtId="174" fontId="11" fillId="0" borderId="6" xfId="173" applyNumberFormat="1" applyFont="1" applyBorder="1" applyAlignment="1" applyProtection="1">
      <alignment horizontal="center"/>
    </xf>
    <xf numFmtId="174" fontId="11" fillId="0" borderId="13" xfId="173" applyNumberFormat="1" applyFont="1" applyBorder="1" applyAlignment="1" applyProtection="1">
      <alignment horizontal="center"/>
    </xf>
    <xf numFmtId="174" fontId="11" fillId="0" borderId="9" xfId="173" applyNumberFormat="1" applyFont="1" applyBorder="1" applyAlignment="1" applyProtection="1">
      <alignment horizontal="center"/>
      <protection locked="0"/>
    </xf>
    <xf numFmtId="174" fontId="101" fillId="0" borderId="9" xfId="51" applyNumberFormat="1" applyFont="1" applyBorder="1" applyAlignment="1" applyProtection="1">
      <alignment horizontal="center"/>
      <protection locked="0"/>
    </xf>
    <xf numFmtId="0" fontId="4" fillId="0" borderId="14" xfId="173" applyFont="1" applyBorder="1" applyProtection="1">
      <protection locked="0"/>
    </xf>
    <xf numFmtId="0" fontId="4" fillId="0" borderId="15" xfId="173" applyFont="1" applyBorder="1" applyProtection="1">
      <protection locked="0"/>
    </xf>
    <xf numFmtId="0" fontId="4" fillId="0" borderId="0" xfId="173" applyFont="1" applyBorder="1" applyProtection="1">
      <protection locked="0"/>
    </xf>
    <xf numFmtId="0" fontId="4" fillId="0" borderId="0" xfId="173" applyFont="1" applyBorder="1" applyProtection="1"/>
    <xf numFmtId="0" fontId="4" fillId="0" borderId="15" xfId="173" applyFont="1" applyBorder="1" applyProtection="1"/>
    <xf numFmtId="0" fontId="4" fillId="0" borderId="16" xfId="173" applyFont="1" applyBorder="1" applyProtection="1">
      <protection locked="0"/>
    </xf>
    <xf numFmtId="174" fontId="15" fillId="0" borderId="16" xfId="51" applyNumberFormat="1" applyFont="1" applyBorder="1" applyProtection="1">
      <protection locked="0"/>
    </xf>
    <xf numFmtId="0" fontId="7" fillId="0" borderId="14" xfId="173" applyFont="1" applyBorder="1" applyAlignment="1" applyProtection="1">
      <alignment vertical="top" wrapText="1"/>
      <protection locked="0"/>
    </xf>
    <xf numFmtId="0" fontId="7" fillId="0" borderId="15" xfId="0" applyFont="1" applyBorder="1" applyAlignment="1" applyProtection="1">
      <protection locked="0"/>
    </xf>
    <xf numFmtId="0" fontId="7" fillId="0" borderId="0" xfId="0" applyFont="1" applyBorder="1" applyAlignment="1" applyProtection="1">
      <protection locked="0"/>
    </xf>
    <xf numFmtId="0" fontId="7" fillId="0" borderId="0" xfId="173" quotePrefix="1" applyFont="1" applyBorder="1" applyAlignment="1" applyProtection="1">
      <alignment horizontal="center"/>
    </xf>
    <xf numFmtId="0" fontId="7" fillId="0" borderId="15" xfId="173" quotePrefix="1" applyFont="1" applyBorder="1" applyAlignment="1" applyProtection="1">
      <alignment horizontal="center"/>
    </xf>
    <xf numFmtId="0" fontId="7" fillId="0" borderId="14" xfId="173" applyFont="1" applyBorder="1" applyAlignment="1" applyProtection="1">
      <alignment horizontal="center"/>
      <protection locked="0"/>
    </xf>
    <xf numFmtId="0" fontId="7" fillId="0" borderId="15" xfId="173" applyFont="1" applyBorder="1" applyAlignment="1" applyProtection="1">
      <alignment horizontal="center"/>
      <protection locked="0"/>
    </xf>
    <xf numFmtId="173" fontId="7" fillId="0" borderId="16" xfId="51" applyNumberFormat="1" applyFont="1" applyBorder="1" applyAlignment="1" applyProtection="1">
      <alignment horizontal="right"/>
      <protection locked="0"/>
    </xf>
    <xf numFmtId="174" fontId="7" fillId="0" borderId="16" xfId="51" applyNumberFormat="1" applyFont="1" applyBorder="1" applyAlignment="1" applyProtection="1">
      <alignment horizontal="right"/>
      <protection locked="0"/>
    </xf>
    <xf numFmtId="0" fontId="4" fillId="0" borderId="15" xfId="0" applyFont="1" applyBorder="1" applyProtection="1">
      <protection locked="0"/>
    </xf>
    <xf numFmtId="0" fontId="4" fillId="0" borderId="0" xfId="0" applyFont="1" applyBorder="1" applyProtection="1">
      <protection locked="0"/>
    </xf>
    <xf numFmtId="0" fontId="4" fillId="0" borderId="0" xfId="173" applyFont="1" applyBorder="1" applyAlignment="1" applyProtection="1">
      <alignment horizontal="center"/>
    </xf>
    <xf numFmtId="0" fontId="4" fillId="0" borderId="15" xfId="173" applyFont="1" applyBorder="1" applyAlignment="1" applyProtection="1">
      <alignment horizontal="center"/>
    </xf>
    <xf numFmtId="173" fontId="102" fillId="0" borderId="16" xfId="51" applyNumberFormat="1" applyFont="1" applyBorder="1" applyAlignment="1" applyProtection="1">
      <alignment horizontal="right"/>
      <protection locked="0"/>
    </xf>
    <xf numFmtId="174" fontId="102" fillId="0" borderId="16" xfId="51" applyNumberFormat="1" applyFont="1" applyBorder="1" applyAlignment="1" applyProtection="1">
      <alignment horizontal="right"/>
      <protection locked="0"/>
    </xf>
    <xf numFmtId="0" fontId="4" fillId="0" borderId="14" xfId="173" quotePrefix="1" applyFont="1" applyBorder="1" applyProtection="1">
      <protection locked="0"/>
    </xf>
    <xf numFmtId="0" fontId="4" fillId="0" borderId="15" xfId="0" applyFont="1" applyBorder="1" applyAlignment="1" applyProtection="1">
      <protection locked="0"/>
    </xf>
    <xf numFmtId="0" fontId="4" fillId="0" borderId="0" xfId="0" applyFont="1" applyBorder="1" applyAlignment="1" applyProtection="1">
      <protection locked="0"/>
    </xf>
    <xf numFmtId="0" fontId="4" fillId="0" borderId="0" xfId="173" quotePrefix="1" applyFont="1" applyBorder="1" applyAlignment="1" applyProtection="1">
      <alignment horizontal="center"/>
    </xf>
    <xf numFmtId="0" fontId="4" fillId="0" borderId="15" xfId="173" quotePrefix="1" applyFont="1" applyBorder="1" applyAlignment="1" applyProtection="1">
      <alignment horizontal="center"/>
    </xf>
    <xf numFmtId="0" fontId="4" fillId="0" borderId="15" xfId="173" applyFont="1" applyBorder="1" applyAlignment="1" applyProtection="1">
      <alignment horizontal="center"/>
      <protection locked="0"/>
    </xf>
    <xf numFmtId="173" fontId="4" fillId="0" borderId="16" xfId="51" applyNumberFormat="1" applyFont="1" applyBorder="1" applyAlignment="1" applyProtection="1">
      <alignment horizontal="right"/>
      <protection locked="0"/>
    </xf>
    <xf numFmtId="174" fontId="4" fillId="0" borderId="16" xfId="51" applyNumberFormat="1" applyFont="1" applyBorder="1" applyAlignment="1" applyProtection="1">
      <alignment horizontal="right"/>
      <protection locked="0"/>
    </xf>
    <xf numFmtId="0" fontId="7" fillId="0" borderId="14" xfId="173" quotePrefix="1" applyFont="1" applyBorder="1" applyAlignment="1" applyProtection="1">
      <alignment vertical="top"/>
      <protection locked="0"/>
    </xf>
    <xf numFmtId="0" fontId="7" fillId="0" borderId="15" xfId="0" applyFont="1" applyBorder="1" applyAlignment="1" applyProtection="1">
      <alignment vertical="top"/>
      <protection locked="0"/>
    </xf>
    <xf numFmtId="0" fontId="7" fillId="0" borderId="0" xfId="0" applyFont="1" applyBorder="1" applyAlignment="1" applyProtection="1">
      <alignment vertical="top"/>
      <protection locked="0"/>
    </xf>
    <xf numFmtId="0" fontId="7" fillId="0" borderId="0" xfId="173" applyFont="1" applyBorder="1" applyAlignment="1" applyProtection="1">
      <alignment horizontal="center" vertical="top"/>
    </xf>
    <xf numFmtId="0" fontId="7" fillId="0" borderId="15" xfId="173" applyFont="1" applyBorder="1" applyAlignment="1" applyProtection="1">
      <alignment horizontal="center" vertical="top"/>
    </xf>
    <xf numFmtId="0" fontId="7" fillId="0" borderId="15" xfId="173" applyFont="1" applyBorder="1" applyAlignment="1" applyProtection="1">
      <alignment horizontal="center" vertical="top"/>
      <protection locked="0"/>
    </xf>
    <xf numFmtId="173" fontId="7" fillId="0" borderId="16" xfId="51" applyNumberFormat="1" applyFont="1" applyBorder="1" applyAlignment="1" applyProtection="1">
      <alignment horizontal="right" vertical="top"/>
      <protection locked="0"/>
    </xf>
    <xf numFmtId="174" fontId="7" fillId="0" borderId="16" xfId="51" applyNumberFormat="1" applyFont="1" applyBorder="1" applyAlignment="1" applyProtection="1">
      <alignment horizontal="right" vertical="top"/>
      <protection locked="0"/>
    </xf>
    <xf numFmtId="0" fontId="14" fillId="0" borderId="15" xfId="0" applyFont="1" applyBorder="1" applyAlignment="1" applyProtection="1">
      <alignment vertical="top"/>
      <protection locked="0"/>
    </xf>
    <xf numFmtId="0" fontId="14" fillId="0" borderId="0" xfId="0" applyFont="1" applyAlignment="1" applyProtection="1">
      <alignment vertical="top"/>
      <protection locked="0"/>
    </xf>
    <xf numFmtId="0" fontId="4" fillId="0" borderId="14" xfId="173" applyFont="1" applyBorder="1" applyAlignment="1" applyProtection="1">
      <alignment horizontal="center"/>
      <protection locked="0"/>
    </xf>
    <xf numFmtId="0" fontId="7" fillId="0" borderId="14" xfId="173" quotePrefix="1" applyFont="1" applyBorder="1" applyProtection="1">
      <protection locked="0"/>
    </xf>
    <xf numFmtId="0" fontId="7" fillId="0" borderId="0" xfId="173" applyFont="1" applyBorder="1" applyAlignment="1" applyProtection="1">
      <alignment horizontal="center"/>
    </xf>
    <xf numFmtId="0" fontId="7" fillId="0" borderId="15" xfId="173" applyFont="1" applyBorder="1" applyAlignment="1" applyProtection="1">
      <alignment horizontal="center"/>
    </xf>
    <xf numFmtId="0" fontId="7" fillId="0" borderId="15" xfId="0" applyFont="1" applyBorder="1" applyProtection="1">
      <protection locked="0"/>
    </xf>
    <xf numFmtId="0" fontId="7" fillId="0" borderId="0" xfId="173" applyFont="1" applyProtection="1">
      <protection locked="0"/>
    </xf>
    <xf numFmtId="0" fontId="17" fillId="0" borderId="15" xfId="0" applyFont="1" applyBorder="1" applyProtection="1">
      <protection locked="0"/>
    </xf>
    <xf numFmtId="0" fontId="17" fillId="0" borderId="0" xfId="0" applyFont="1" applyBorder="1" applyProtection="1">
      <protection locked="0"/>
    </xf>
    <xf numFmtId="0" fontId="17" fillId="0" borderId="0" xfId="173" applyFont="1" applyBorder="1" applyAlignment="1" applyProtection="1">
      <alignment horizontal="center"/>
    </xf>
    <xf numFmtId="0" fontId="17" fillId="0" borderId="15" xfId="173" applyFont="1" applyBorder="1" applyAlignment="1" applyProtection="1">
      <alignment horizontal="center"/>
    </xf>
    <xf numFmtId="0" fontId="18" fillId="0" borderId="14" xfId="173" applyFont="1" applyBorder="1" applyAlignment="1" applyProtection="1">
      <alignment horizontal="center"/>
      <protection locked="0"/>
    </xf>
    <xf numFmtId="0" fontId="18" fillId="0" borderId="15" xfId="173" applyFont="1" applyBorder="1" applyAlignment="1" applyProtection="1">
      <alignment horizontal="center"/>
      <protection locked="0"/>
    </xf>
    <xf numFmtId="174" fontId="17" fillId="0" borderId="16" xfId="51" applyNumberFormat="1" applyFont="1" applyBorder="1" applyAlignment="1" applyProtection="1">
      <alignment horizontal="right"/>
      <protection locked="0"/>
    </xf>
    <xf numFmtId="0" fontId="17" fillId="0" borderId="0" xfId="173" applyFont="1" applyProtection="1">
      <protection locked="0"/>
    </xf>
    <xf numFmtId="0" fontId="7" fillId="0" borderId="14" xfId="173" applyFont="1" applyBorder="1" applyProtection="1">
      <protection locked="0"/>
    </xf>
    <xf numFmtId="0" fontId="7" fillId="0" borderId="15" xfId="0" applyFont="1" applyBorder="1" applyAlignment="1" applyProtection="1">
      <alignment wrapText="1"/>
      <protection locked="0"/>
    </xf>
    <xf numFmtId="0" fontId="7" fillId="0" borderId="0" xfId="0" applyFont="1" applyBorder="1" applyAlignment="1" applyProtection="1">
      <alignment wrapText="1"/>
      <protection locked="0"/>
    </xf>
    <xf numFmtId="258" fontId="7" fillId="0" borderId="16" xfId="51" applyNumberFormat="1" applyFont="1" applyBorder="1" applyAlignment="1" applyProtection="1">
      <alignment horizontal="right"/>
      <protection locked="0"/>
    </xf>
    <xf numFmtId="0" fontId="4" fillId="0" borderId="15" xfId="0" applyFont="1" applyFill="1" applyBorder="1" applyProtection="1">
      <protection locked="0"/>
    </xf>
    <xf numFmtId="258" fontId="4" fillId="0" borderId="16" xfId="51" applyNumberFormat="1" applyFont="1" applyFill="1" applyBorder="1" applyAlignment="1" applyProtection="1">
      <alignment horizontal="right"/>
      <protection locked="0"/>
    </xf>
    <xf numFmtId="0" fontId="7" fillId="0" borderId="16" xfId="173" applyFont="1" applyBorder="1" applyAlignment="1" applyProtection="1">
      <alignment horizontal="center"/>
      <protection locked="0"/>
    </xf>
    <xf numFmtId="174" fontId="21" fillId="0" borderId="16" xfId="51" applyNumberFormat="1" applyFont="1" applyBorder="1" applyProtection="1">
      <protection locked="0"/>
    </xf>
    <xf numFmtId="259" fontId="15" fillId="0" borderId="0" xfId="61" applyFont="1" applyProtection="1">
      <protection locked="0"/>
    </xf>
    <xf numFmtId="0" fontId="103" fillId="0" borderId="15" xfId="0" applyFont="1" applyBorder="1"/>
    <xf numFmtId="0" fontId="7" fillId="0" borderId="17" xfId="173" quotePrefix="1" applyFont="1" applyBorder="1" applyProtection="1">
      <protection locked="0"/>
    </xf>
    <xf numFmtId="0" fontId="7" fillId="0" borderId="18" xfId="173" applyFont="1" applyBorder="1" applyProtection="1">
      <protection locked="0"/>
    </xf>
    <xf numFmtId="0" fontId="7" fillId="0" borderId="8" xfId="173" applyFont="1" applyBorder="1" applyProtection="1">
      <protection locked="0"/>
    </xf>
    <xf numFmtId="0" fontId="7" fillId="0" borderId="8" xfId="173" applyFont="1" applyBorder="1" applyAlignment="1" applyProtection="1">
      <alignment horizontal="center"/>
    </xf>
    <xf numFmtId="0" fontId="7" fillId="0" borderId="18" xfId="173" applyFont="1" applyBorder="1" applyAlignment="1" applyProtection="1">
      <alignment horizontal="center"/>
    </xf>
    <xf numFmtId="0" fontId="7" fillId="0" borderId="17" xfId="173" applyFont="1" applyBorder="1" applyProtection="1">
      <protection locked="0"/>
    </xf>
    <xf numFmtId="0" fontId="7" fillId="0" borderId="19" xfId="173" applyFont="1" applyBorder="1" applyProtection="1">
      <protection locked="0"/>
    </xf>
    <xf numFmtId="3" fontId="4" fillId="0" borderId="19" xfId="173" applyNumberFormat="1" applyFont="1" applyBorder="1" applyProtection="1">
      <protection locked="0"/>
    </xf>
    <xf numFmtId="201" fontId="104" fillId="0" borderId="0" xfId="94" applyFont="1" applyProtection="1">
      <protection locked="0"/>
    </xf>
    <xf numFmtId="0" fontId="7" fillId="0" borderId="0" xfId="173" quotePrefix="1" applyFont="1" applyProtection="1">
      <protection locked="0"/>
    </xf>
    <xf numFmtId="0" fontId="7" fillId="0" borderId="0" xfId="173" applyFont="1" applyAlignment="1" applyProtection="1">
      <alignment horizontal="center"/>
      <protection locked="0"/>
    </xf>
    <xf numFmtId="218" fontId="13" fillId="0" borderId="0" xfId="114" applyFont="1" applyAlignment="1" applyProtection="1">
      <alignment horizontal="right"/>
      <protection locked="0"/>
    </xf>
    <xf numFmtId="0" fontId="7" fillId="0" borderId="0" xfId="173" applyFont="1" applyAlignment="1" applyProtection="1">
      <alignment horizontal="centerContinuous"/>
      <protection locked="0"/>
    </xf>
    <xf numFmtId="0" fontId="4" fillId="0" borderId="0" xfId="173" applyFont="1" applyAlignment="1" applyProtection="1">
      <alignment horizontal="center"/>
      <protection locked="0"/>
    </xf>
    <xf numFmtId="218" fontId="7" fillId="0" borderId="0" xfId="114" applyFont="1" applyAlignment="1" applyProtection="1">
      <alignment horizontal="center"/>
      <protection locked="0"/>
    </xf>
    <xf numFmtId="0" fontId="4" fillId="0" borderId="0" xfId="173" applyFont="1" applyAlignment="1" applyProtection="1">
      <alignment horizontal="centerContinuous"/>
      <protection locked="0"/>
    </xf>
    <xf numFmtId="171" fontId="4" fillId="0" borderId="3" xfId="51" applyNumberFormat="1" applyFont="1" applyBorder="1" applyProtection="1">
      <protection locked="0"/>
    </xf>
    <xf numFmtId="176" fontId="107" fillId="0" borderId="8" xfId="89" applyNumberFormat="1" applyFont="1" applyFill="1" applyBorder="1" applyAlignment="1" applyProtection="1">
      <alignment horizontal="right"/>
      <protection locked="0"/>
    </xf>
    <xf numFmtId="170" fontId="4" fillId="0" borderId="0" xfId="51" applyFont="1" applyProtection="1">
      <protection locked="0"/>
    </xf>
    <xf numFmtId="170" fontId="4" fillId="0" borderId="0" xfId="51" applyFont="1" applyBorder="1" applyProtection="1">
      <protection locked="0"/>
    </xf>
    <xf numFmtId="170" fontId="7" fillId="0" borderId="0" xfId="51" applyFont="1" applyProtection="1">
      <protection locked="0"/>
    </xf>
    <xf numFmtId="170" fontId="17" fillId="0" borderId="0" xfId="51" applyFont="1" applyProtection="1">
      <protection locked="0"/>
    </xf>
    <xf numFmtId="170" fontId="4" fillId="0" borderId="0" xfId="51" applyFont="1" applyFill="1" applyProtection="1">
      <protection locked="0"/>
    </xf>
    <xf numFmtId="174" fontId="7" fillId="0" borderId="14" xfId="51" applyNumberFormat="1" applyFont="1" applyBorder="1" applyAlignment="1" applyProtection="1">
      <alignment horizontal="right"/>
      <protection locked="0"/>
    </xf>
    <xf numFmtId="174" fontId="102" fillId="0" borderId="14" xfId="51" applyNumberFormat="1" applyFont="1" applyBorder="1" applyAlignment="1" applyProtection="1">
      <alignment horizontal="right"/>
      <protection locked="0"/>
    </xf>
    <xf numFmtId="174" fontId="4" fillId="0" borderId="14" xfId="51" applyNumberFormat="1" applyFont="1" applyBorder="1" applyAlignment="1" applyProtection="1">
      <alignment horizontal="right"/>
      <protection locked="0"/>
    </xf>
    <xf numFmtId="174" fontId="7" fillId="0" borderId="14" xfId="51" applyNumberFormat="1" applyFont="1" applyBorder="1" applyAlignment="1" applyProtection="1">
      <alignment horizontal="right" vertical="top"/>
      <protection locked="0"/>
    </xf>
    <xf numFmtId="174" fontId="17" fillId="0" borderId="14" xfId="51" applyNumberFormat="1" applyFont="1" applyBorder="1" applyAlignment="1" applyProtection="1">
      <alignment horizontal="right"/>
      <protection locked="0"/>
    </xf>
    <xf numFmtId="173" fontId="7" fillId="0" borderId="14" xfId="51" applyNumberFormat="1" applyFont="1" applyBorder="1" applyAlignment="1" applyProtection="1">
      <alignment horizontal="right"/>
      <protection locked="0"/>
    </xf>
    <xf numFmtId="174" fontId="4" fillId="0" borderId="14" xfId="51" applyNumberFormat="1" applyFont="1" applyFill="1" applyBorder="1" applyAlignment="1" applyProtection="1">
      <alignment horizontal="right"/>
      <protection locked="0"/>
    </xf>
    <xf numFmtId="174" fontId="21" fillId="0" borderId="14" xfId="51" applyNumberFormat="1" applyFont="1" applyBorder="1" applyProtection="1">
      <protection locked="0"/>
    </xf>
    <xf numFmtId="171" fontId="2" fillId="0" borderId="0" xfId="51" applyNumberFormat="1" applyFont="1" applyAlignment="1">
      <alignment horizontal="left"/>
    </xf>
    <xf numFmtId="0" fontId="2" fillId="0" borderId="0" xfId="258" applyFont="1" applyAlignment="1"/>
    <xf numFmtId="173" fontId="2" fillId="0" borderId="0" xfId="51" applyNumberFormat="1" applyFont="1" applyAlignment="1">
      <alignment horizontal="right"/>
    </xf>
    <xf numFmtId="0" fontId="4" fillId="0" borderId="0" xfId="258" applyFont="1" applyAlignment="1">
      <alignment vertical="center"/>
    </xf>
    <xf numFmtId="171" fontId="3" fillId="0" borderId="0" xfId="51" applyNumberFormat="1" applyFont="1" applyBorder="1" applyAlignment="1"/>
    <xf numFmtId="0" fontId="3" fillId="0" borderId="0" xfId="258" applyFont="1" applyBorder="1" applyAlignment="1"/>
    <xf numFmtId="0" fontId="3" fillId="0" borderId="0" xfId="258" applyFont="1" applyBorder="1" applyAlignment="1">
      <alignment horizontal="left"/>
    </xf>
    <xf numFmtId="0" fontId="111" fillId="0" borderId="0" xfId="258" applyFont="1" applyBorder="1" applyAlignment="1">
      <alignment horizontal="right"/>
    </xf>
    <xf numFmtId="173" fontId="3" fillId="0" borderId="0" xfId="51" applyNumberFormat="1" applyFont="1" applyBorder="1" applyAlignment="1">
      <alignment horizontal="right"/>
    </xf>
    <xf numFmtId="0" fontId="3" fillId="0" borderId="0" xfId="258" applyFont="1" applyBorder="1" applyAlignment="1">
      <alignment vertical="center"/>
    </xf>
    <xf numFmtId="173" fontId="5" fillId="0" borderId="0" xfId="258" applyNumberFormat="1" applyFont="1" applyBorder="1" applyAlignment="1">
      <alignment horizontal="right" vertical="center"/>
    </xf>
    <xf numFmtId="0" fontId="4" fillId="0" borderId="8" xfId="258" applyFont="1" applyBorder="1" applyAlignment="1">
      <alignment vertical="center"/>
    </xf>
    <xf numFmtId="0" fontId="100" fillId="0" borderId="0" xfId="258" applyFont="1" applyAlignment="1">
      <alignment vertical="center"/>
    </xf>
    <xf numFmtId="0" fontId="2" fillId="0" borderId="0" xfId="0" applyFont="1" applyAlignment="1">
      <alignment horizontal="right"/>
    </xf>
    <xf numFmtId="0" fontId="7" fillId="0" borderId="0" xfId="0" applyFont="1" applyAlignment="1">
      <alignment horizontal="centerContinuous"/>
    </xf>
    <xf numFmtId="0" fontId="17" fillId="0" borderId="0" xfId="0" applyFont="1" applyAlignment="1">
      <alignment horizontal="centerContinuous"/>
    </xf>
    <xf numFmtId="171" fontId="4" fillId="0" borderId="0" xfId="0" applyNumberFormat="1" applyFont="1" applyAlignment="1">
      <alignment horizontal="centerContinuous"/>
    </xf>
    <xf numFmtId="0" fontId="4" fillId="0" borderId="0" xfId="0" applyFont="1" applyAlignment="1">
      <alignment horizontal="right"/>
    </xf>
    <xf numFmtId="174" fontId="9" fillId="0" borderId="8" xfId="0" applyNumberFormat="1" applyFont="1" applyBorder="1" applyAlignment="1">
      <alignment horizontal="right"/>
    </xf>
    <xf numFmtId="0" fontId="4" fillId="0" borderId="12" xfId="258" applyFont="1" applyBorder="1" applyAlignment="1">
      <alignment vertical="center"/>
    </xf>
    <xf numFmtId="0" fontId="7" fillId="0" borderId="13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right" vertical="center" wrapText="1"/>
    </xf>
    <xf numFmtId="0" fontId="7" fillId="0" borderId="13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6" xfId="0" applyFont="1" applyBorder="1" applyAlignment="1">
      <alignment horizontal="center" wrapText="1"/>
    </xf>
    <xf numFmtId="0" fontId="7" fillId="0" borderId="13" xfId="0" applyFont="1" applyBorder="1" applyAlignment="1">
      <alignment horizontal="center" wrapText="1"/>
    </xf>
    <xf numFmtId="0" fontId="7" fillId="0" borderId="12" xfId="0" applyFont="1" applyBorder="1" applyAlignment="1">
      <alignment horizontal="center" wrapText="1"/>
    </xf>
    <xf numFmtId="0" fontId="7" fillId="0" borderId="9" xfId="0" applyFont="1" applyBorder="1" applyAlignment="1">
      <alignment horizontal="center" wrapText="1"/>
    </xf>
    <xf numFmtId="0" fontId="7" fillId="0" borderId="14" xfId="258" applyFont="1" applyBorder="1" applyAlignment="1">
      <alignment vertical="center"/>
    </xf>
    <xf numFmtId="0" fontId="7" fillId="0" borderId="15" xfId="258" applyFont="1" applyBorder="1" applyAlignment="1">
      <alignment horizontal="center" vertical="center"/>
    </xf>
    <xf numFmtId="0" fontId="7" fillId="0" borderId="0" xfId="258" applyFont="1" applyBorder="1" applyAlignment="1">
      <alignment horizontal="center" vertical="center"/>
    </xf>
    <xf numFmtId="0" fontId="7" fillId="0" borderId="14" xfId="258" applyFont="1" applyBorder="1" applyAlignment="1">
      <alignment horizontal="center" vertical="center"/>
    </xf>
    <xf numFmtId="174" fontId="7" fillId="0" borderId="16" xfId="258" applyNumberFormat="1" applyFont="1" applyBorder="1" applyAlignment="1">
      <alignment horizontal="center" vertical="center"/>
    </xf>
    <xf numFmtId="0" fontId="7" fillId="0" borderId="0" xfId="258" applyFont="1" applyBorder="1" applyAlignment="1">
      <alignment vertical="center"/>
    </xf>
    <xf numFmtId="0" fontId="7" fillId="0" borderId="15" xfId="0" applyFont="1" applyBorder="1" applyAlignment="1">
      <alignment horizontal="justify" wrapText="1"/>
    </xf>
    <xf numFmtId="0" fontId="7" fillId="0" borderId="0" xfId="0" applyFont="1" applyBorder="1" applyAlignment="1">
      <alignment horizontal="justify" wrapText="1"/>
    </xf>
    <xf numFmtId="0" fontId="4" fillId="0" borderId="0" xfId="258" applyFont="1" applyBorder="1" applyAlignment="1">
      <alignment horizontal="center" vertical="center"/>
    </xf>
    <xf numFmtId="0" fontId="4" fillId="0" borderId="15" xfId="258" applyFont="1" applyBorder="1" applyAlignment="1">
      <alignment horizontal="center" vertical="center"/>
    </xf>
    <xf numFmtId="0" fontId="4" fillId="0" borderId="14" xfId="258" applyFont="1" applyBorder="1" applyAlignment="1">
      <alignment horizontal="center" vertical="center"/>
    </xf>
    <xf numFmtId="174" fontId="7" fillId="0" borderId="16" xfId="258" applyNumberFormat="1" applyFont="1" applyBorder="1" applyAlignment="1">
      <alignment horizontal="right" vertical="center"/>
    </xf>
    <xf numFmtId="0" fontId="7" fillId="0" borderId="14" xfId="258" quotePrefix="1" applyFont="1" applyBorder="1" applyAlignment="1">
      <alignment horizontal="center" vertical="center"/>
    </xf>
    <xf numFmtId="0" fontId="7" fillId="0" borderId="0" xfId="258" quotePrefix="1" applyFont="1" applyBorder="1" applyAlignment="1">
      <alignment horizontal="center" vertical="center"/>
    </xf>
    <xf numFmtId="0" fontId="7" fillId="0" borderId="15" xfId="258" quotePrefix="1" applyFont="1" applyBorder="1" applyAlignment="1">
      <alignment horizontal="center" vertical="center"/>
    </xf>
    <xf numFmtId="174" fontId="7" fillId="0" borderId="16" xfId="51" applyNumberFormat="1" applyFont="1" applyBorder="1" applyAlignment="1">
      <alignment horizontal="right" vertical="center"/>
    </xf>
    <xf numFmtId="0" fontId="4" fillId="0" borderId="14" xfId="258" quotePrefix="1" applyFont="1" applyBorder="1" applyAlignment="1">
      <alignment horizontal="center" vertical="center"/>
    </xf>
    <xf numFmtId="0" fontId="4" fillId="0" borderId="15" xfId="0" applyFont="1" applyBorder="1" applyAlignment="1">
      <alignment horizontal="justify" wrapText="1"/>
    </xf>
    <xf numFmtId="0" fontId="4" fillId="0" borderId="0" xfId="0" applyFont="1" applyBorder="1" applyAlignment="1">
      <alignment horizontal="justify" wrapText="1"/>
    </xf>
    <xf numFmtId="174" fontId="4" fillId="0" borderId="16" xfId="51" applyNumberFormat="1" applyFont="1" applyBorder="1" applyAlignment="1">
      <alignment horizontal="right" vertical="center"/>
    </xf>
    <xf numFmtId="0" fontId="4" fillId="0" borderId="0" xfId="258" quotePrefix="1" applyFont="1" applyBorder="1" applyAlignment="1">
      <alignment horizontal="center" vertical="center"/>
    </xf>
    <xf numFmtId="0" fontId="4" fillId="0" borderId="15" xfId="258" quotePrefix="1" applyFont="1" applyBorder="1" applyAlignment="1">
      <alignment horizontal="center" vertical="center"/>
    </xf>
    <xf numFmtId="176" fontId="4" fillId="0" borderId="0" xfId="258" applyNumberFormat="1" applyFont="1" applyAlignment="1">
      <alignment vertical="center"/>
    </xf>
    <xf numFmtId="174" fontId="7" fillId="0" borderId="16" xfId="257" applyNumberFormat="1" applyFont="1" applyBorder="1" applyAlignment="1">
      <alignment horizontal="right" vertical="center"/>
    </xf>
    <xf numFmtId="174" fontId="4" fillId="0" borderId="16" xfId="258" applyNumberFormat="1" applyFont="1" applyBorder="1" applyAlignment="1">
      <alignment horizontal="right" vertical="center"/>
    </xf>
    <xf numFmtId="3" fontId="63" fillId="0" borderId="0" xfId="0" applyNumberFormat="1" applyFont="1"/>
    <xf numFmtId="0" fontId="4" fillId="0" borderId="17" xfId="258" applyFont="1" applyBorder="1" applyAlignment="1">
      <alignment horizontal="center" vertical="center"/>
    </xf>
    <xf numFmtId="0" fontId="7" fillId="0" borderId="18" xfId="0" applyFont="1" applyBorder="1" applyAlignment="1">
      <alignment horizontal="justify" wrapText="1"/>
    </xf>
    <xf numFmtId="0" fontId="7" fillId="0" borderId="8" xfId="0" applyFont="1" applyBorder="1" applyAlignment="1">
      <alignment horizontal="justify" wrapText="1"/>
    </xf>
    <xf numFmtId="0" fontId="7" fillId="0" borderId="8" xfId="258" applyFont="1" applyBorder="1" applyAlignment="1">
      <alignment horizontal="center" vertical="center"/>
    </xf>
    <xf numFmtId="0" fontId="7" fillId="0" borderId="18" xfId="258" applyFont="1" applyBorder="1" applyAlignment="1">
      <alignment horizontal="center" vertical="center"/>
    </xf>
    <xf numFmtId="0" fontId="7" fillId="0" borderId="17" xfId="258" applyFont="1" applyBorder="1" applyAlignment="1">
      <alignment horizontal="center" vertical="center"/>
    </xf>
    <xf numFmtId="174" fontId="7" fillId="0" borderId="19" xfId="258" applyNumberFormat="1" applyFont="1" applyBorder="1" applyAlignment="1">
      <alignment horizontal="right" vertical="center"/>
    </xf>
    <xf numFmtId="174" fontId="7" fillId="0" borderId="19" xfId="51" applyNumberFormat="1" applyFont="1" applyBorder="1" applyAlignment="1">
      <alignment horizontal="right" vertical="center"/>
    </xf>
    <xf numFmtId="173" fontId="4" fillId="0" borderId="0" xfId="258" applyNumberFormat="1" applyFont="1" applyAlignment="1">
      <alignment vertical="center"/>
    </xf>
    <xf numFmtId="173" fontId="63" fillId="0" borderId="0" xfId="0" applyNumberFormat="1" applyFont="1"/>
    <xf numFmtId="0" fontId="4" fillId="0" borderId="0" xfId="258" applyFont="1" applyAlignment="1">
      <alignment horizontal="center" vertical="center"/>
    </xf>
    <xf numFmtId="218" fontId="13" fillId="0" borderId="0" xfId="114" applyFont="1" applyAlignment="1">
      <alignment horizontal="right"/>
    </xf>
    <xf numFmtId="3" fontId="4" fillId="0" borderId="0" xfId="258" applyNumberFormat="1" applyFont="1" applyAlignment="1">
      <alignment vertical="center"/>
    </xf>
    <xf numFmtId="0" fontId="17" fillId="0" borderId="0" xfId="258" applyFont="1" applyAlignment="1">
      <alignment vertical="center"/>
    </xf>
    <xf numFmtId="176" fontId="17" fillId="0" borderId="0" xfId="0" applyNumberFormat="1" applyFont="1" applyBorder="1" applyAlignment="1">
      <alignment horizontal="right"/>
    </xf>
    <xf numFmtId="0" fontId="7" fillId="0" borderId="0" xfId="173" applyFont="1" applyAlignment="1" applyProtection="1">
      <alignment horizontal="center"/>
    </xf>
    <xf numFmtId="0" fontId="7" fillId="0" borderId="0" xfId="173" applyFont="1" applyAlignment="1" applyProtection="1">
      <alignment horizontal="centerContinuous"/>
    </xf>
    <xf numFmtId="175" fontId="7" fillId="0" borderId="0" xfId="89" applyFont="1" applyAlignment="1">
      <alignment horizontal="center"/>
    </xf>
    <xf numFmtId="0" fontId="7" fillId="0" borderId="0" xfId="258" applyFont="1" applyAlignment="1">
      <alignment horizontal="centerContinuous" vertical="center"/>
    </xf>
    <xf numFmtId="0" fontId="18" fillId="0" borderId="0" xfId="258" applyFont="1" applyAlignment="1">
      <alignment horizontal="centerContinuous" vertical="center"/>
    </xf>
    <xf numFmtId="176" fontId="18" fillId="0" borderId="0" xfId="258" applyNumberFormat="1" applyFont="1" applyAlignment="1">
      <alignment horizontal="center" vertical="center"/>
    </xf>
    <xf numFmtId="0" fontId="18" fillId="0" borderId="0" xfId="258" applyFont="1" applyAlignment="1">
      <alignment horizontal="center" vertical="center"/>
    </xf>
    <xf numFmtId="0" fontId="4" fillId="0" borderId="0" xfId="258" applyFont="1" applyBorder="1" applyAlignment="1">
      <alignment vertical="center"/>
    </xf>
    <xf numFmtId="0" fontId="100" fillId="0" borderId="0" xfId="258" applyFont="1" applyBorder="1" applyAlignment="1">
      <alignment vertical="center"/>
    </xf>
    <xf numFmtId="0" fontId="17" fillId="0" borderId="0" xfId="258" applyFont="1" applyBorder="1" applyAlignment="1">
      <alignment vertical="center"/>
    </xf>
    <xf numFmtId="176" fontId="4" fillId="0" borderId="0" xfId="257" applyNumberFormat="1" applyFont="1" applyBorder="1" applyAlignment="1">
      <alignment horizontal="center" vertical="center"/>
    </xf>
    <xf numFmtId="0" fontId="17" fillId="0" borderId="0" xfId="0" applyFont="1" applyBorder="1" applyAlignment="1"/>
    <xf numFmtId="0" fontId="4" fillId="0" borderId="6" xfId="258" applyFont="1" applyBorder="1" applyAlignment="1">
      <alignment vertical="center"/>
    </xf>
    <xf numFmtId="0" fontId="4" fillId="0" borderId="6" xfId="0" applyFont="1" applyBorder="1" applyAlignment="1">
      <alignment horizontal="right"/>
    </xf>
    <xf numFmtId="0" fontId="4" fillId="0" borderId="6" xfId="0" applyFont="1" applyBorder="1"/>
    <xf numFmtId="174" fontId="4" fillId="0" borderId="0" xfId="173" applyNumberFormat="1" applyFont="1" applyProtection="1">
      <protection locked="0"/>
    </xf>
    <xf numFmtId="174" fontId="17" fillId="0" borderId="0" xfId="173" applyNumberFormat="1" applyFont="1" applyProtection="1">
      <protection locked="0"/>
    </xf>
    <xf numFmtId="0" fontId="7" fillId="0" borderId="0" xfId="0" applyFont="1" applyFill="1" applyAlignment="1" applyProtection="1">
      <alignment horizontal="center"/>
      <protection locked="0"/>
    </xf>
    <xf numFmtId="175" fontId="7" fillId="0" borderId="0" xfId="89" applyFont="1" applyFill="1" applyAlignment="1" applyProtection="1">
      <alignment horizontal="center"/>
      <protection locked="0"/>
    </xf>
    <xf numFmtId="0" fontId="7" fillId="0" borderId="0" xfId="0" applyFont="1" applyBorder="1" applyProtection="1">
      <protection locked="0"/>
    </xf>
    <xf numFmtId="218" fontId="17" fillId="0" borderId="0" xfId="114" applyFont="1" applyAlignment="1" applyProtection="1">
      <alignment horizontal="left"/>
      <protection locked="0"/>
    </xf>
    <xf numFmtId="218" fontId="7" fillId="0" borderId="0" xfId="114" applyFont="1" applyAlignment="1" applyProtection="1">
      <alignment horizontal="center"/>
      <protection locked="0"/>
    </xf>
    <xf numFmtId="175" fontId="7" fillId="0" borderId="0" xfId="89" applyFont="1" applyAlignment="1">
      <alignment horizontal="center"/>
    </xf>
    <xf numFmtId="176" fontId="7" fillId="0" borderId="0" xfId="257" applyNumberFormat="1" applyFont="1" applyAlignment="1">
      <alignment horizontal="center" vertical="center"/>
    </xf>
    <xf numFmtId="0" fontId="7" fillId="0" borderId="12" xfId="0" applyFont="1" applyBorder="1" applyAlignment="1">
      <alignment horizontal="center"/>
    </xf>
    <xf numFmtId="0" fontId="7" fillId="0" borderId="13" xfId="0" applyFont="1" applyBorder="1" applyAlignment="1">
      <alignment horizontal="center"/>
    </xf>
  </cellXfs>
  <cellStyles count="259">
    <cellStyle name="          _x000d_&#10;shell=progman.exe_x000d_&#10;m" xfId="1"/>
    <cellStyle name="# ##0" xfId="2"/>
    <cellStyle name="??" xfId="3"/>
    <cellStyle name="?? [0.00]_ Att. 1- Cover" xfId="4"/>
    <cellStyle name="?? [0]" xfId="5"/>
    <cellStyle name="?_x001d_??%U©÷u&amp;H©÷9_x0008_? s&#10;_x0007__x0001__x0001_" xfId="6"/>
    <cellStyle name="???? [0.00]_PRODUCT DETAIL Q1" xfId="7"/>
    <cellStyle name="????_PRODUCT DETAIL Q1" xfId="8"/>
    <cellStyle name="???[0]_?? DI" xfId="9"/>
    <cellStyle name="???_?? DI" xfId="10"/>
    <cellStyle name="??[0]_BRE" xfId="11"/>
    <cellStyle name="??_ Att. 1- Cover" xfId="12"/>
    <cellStyle name="??A? [0]_ÿÿÿÿÿÿ_1_¢¬???¢â? " xfId="13"/>
    <cellStyle name="??A?_ÿÿÿÿÿÿ_1_¢¬???¢â? " xfId="14"/>
    <cellStyle name="?¡±¢¥?_?¨ù??¢´¢¥_¢¬???¢â? " xfId="15"/>
    <cellStyle name="?ðÇ%U?&amp;H?_x0008_?s&#10;_x0007__x0001__x0001_" xfId="16"/>
    <cellStyle name="•W_’·Šú‰p•¶" xfId="17"/>
    <cellStyle name="0,0_x000d_&#10;NA_x000d_&#10;" xfId="18"/>
    <cellStyle name="00" xfId="19"/>
    <cellStyle name="1" xfId="20"/>
    <cellStyle name="¹éºÐÀ²_±âÅ¸" xfId="21"/>
    <cellStyle name="2" xfId="22"/>
    <cellStyle name="20" xfId="23"/>
    <cellStyle name="3" xfId="24"/>
    <cellStyle name="4" xfId="25"/>
    <cellStyle name="6" xfId="26"/>
    <cellStyle name="a" xfId="27"/>
    <cellStyle name="ÅëÈ­ [0]_¿ì¹°Åë" xfId="28"/>
    <cellStyle name="AeE­ [0]_INQUIRY ¿µ¾÷AßAø " xfId="29"/>
    <cellStyle name="ÅëÈ­ [0]_laroux" xfId="30"/>
    <cellStyle name="ÅëÈ­_¿ì¹°Åë" xfId="31"/>
    <cellStyle name="AeE­_INQUIRY ¿µ¾÷AßAø " xfId="32"/>
    <cellStyle name="ÅëÈ­_laroux" xfId="33"/>
    <cellStyle name="args.style" xfId="34"/>
    <cellStyle name="ÄÞ¸¶ [0]_¿ì¹°Åë" xfId="35"/>
    <cellStyle name="AÞ¸¶ [0]_INQUIRY ¿?¾÷AßAø " xfId="36"/>
    <cellStyle name="ÄÞ¸¶ [0]_laroux" xfId="37"/>
    <cellStyle name="ÄÞ¸¶_¿ì¹°Åë" xfId="38"/>
    <cellStyle name="AÞ¸¶_INQUIRY ¿?¾÷AßAø " xfId="39"/>
    <cellStyle name="ÄÞ¸¶_laroux" xfId="40"/>
    <cellStyle name="Body" xfId="41"/>
    <cellStyle name="C?AØ_¿?¾÷CoE² " xfId="42"/>
    <cellStyle name="Ç¥ÁØ_´çÃÊ±¸ÀÔ»ý»ê" xfId="43"/>
    <cellStyle name="C￥AØ_¿μ¾÷CoE² " xfId="44"/>
    <cellStyle name="Ç¥ÁØ_°èÈ¹" xfId="45"/>
    <cellStyle name="Calc Currency (0)" xfId="46"/>
    <cellStyle name="category" xfId="47"/>
    <cellStyle name="Centered Heading" xfId="48"/>
    <cellStyle name="CenterHead" xfId="49"/>
    <cellStyle name="Column_Title" xfId="50"/>
    <cellStyle name="Comma" xfId="51" builtinId="3"/>
    <cellStyle name="Comma  - Style1" xfId="52"/>
    <cellStyle name="Comma  - Style2" xfId="53"/>
    <cellStyle name="Comma  - Style3" xfId="54"/>
    <cellStyle name="Comma  - Style4" xfId="55"/>
    <cellStyle name="Comma  - Style5" xfId="56"/>
    <cellStyle name="Comma  - Style6" xfId="57"/>
    <cellStyle name="Comma  - Style7" xfId="58"/>
    <cellStyle name="Comma  - Style8" xfId="59"/>
    <cellStyle name="Comma %" xfId="60"/>
    <cellStyle name="Comma [0] 2" xfId="61"/>
    <cellStyle name="Comma [1]" xfId="62"/>
    <cellStyle name="Comma 0.0" xfId="63"/>
    <cellStyle name="Comma 0.0%" xfId="64"/>
    <cellStyle name="Comma 0.0_22310 Draf Financial Statements - Hop nhat PDC" xfId="65"/>
    <cellStyle name="Comma 0.00" xfId="66"/>
    <cellStyle name="Comma 0.00%" xfId="67"/>
    <cellStyle name="Comma 0.00_22310 Draf Financial Statements - Hop nhat PDC" xfId="68"/>
    <cellStyle name="Comma 0.000" xfId="69"/>
    <cellStyle name="Comma 0.000%" xfId="70"/>
    <cellStyle name="Comma 0.000_22310 Draf Financial Statements - Hop nhat PDC" xfId="71"/>
    <cellStyle name="Comma 10" xfId="72"/>
    <cellStyle name="Comma 2" xfId="73"/>
    <cellStyle name="Comma 2 2" xfId="74"/>
    <cellStyle name="Comma 2 2 2" xfId="75"/>
    <cellStyle name="Comma 2 3" xfId="76"/>
    <cellStyle name="Comma 2 4" xfId="77"/>
    <cellStyle name="Comma 2 5" xfId="78"/>
    <cellStyle name="Comma 3" xfId="79"/>
    <cellStyle name="Comma 3 2" xfId="80"/>
    <cellStyle name="Comma 4" xfId="81"/>
    <cellStyle name="Comma 5" xfId="82"/>
    <cellStyle name="Comma 5 2" xfId="83"/>
    <cellStyle name="Comma 6" xfId="84"/>
    <cellStyle name="Comma 7" xfId="85"/>
    <cellStyle name="Comma 8" xfId="86"/>
    <cellStyle name="Comma 9" xfId="87"/>
    <cellStyle name="comma zerodec" xfId="88"/>
    <cellStyle name="Comma_Mau BCLCTT" xfId="257"/>
    <cellStyle name="Comma_Worksheet in  US Financial Statements Ref. Workbook - Single Co" xfId="89"/>
    <cellStyle name="Comma0" xfId="90"/>
    <cellStyle name="Company Name" xfId="91"/>
    <cellStyle name="Copied" xfId="92"/>
    <cellStyle name="COST1" xfId="93"/>
    <cellStyle name="CR Comma" xfId="94"/>
    <cellStyle name="CR Currency" xfId="95"/>
    <cellStyle name="Credit" xfId="96"/>
    <cellStyle name="Credit subtotal" xfId="97"/>
    <cellStyle name="Credit Total" xfId="98"/>
    <cellStyle name="Credit_22310 Draf Financial Statements - Hop nhat PDC" xfId="99"/>
    <cellStyle name="Currency %" xfId="100"/>
    <cellStyle name="Currency 0.0" xfId="101"/>
    <cellStyle name="Currency 0.0%" xfId="102"/>
    <cellStyle name="Currency 0.0_22310 Draf Financial Statements - Hop nhat PDC" xfId="103"/>
    <cellStyle name="Currency 0.00" xfId="104"/>
    <cellStyle name="Currency 0.00%" xfId="105"/>
    <cellStyle name="Currency 0.00_22310 Draf Financial Statements - Hop nhat PDC" xfId="106"/>
    <cellStyle name="Currency 0.000" xfId="107"/>
    <cellStyle name="Currency 0.000%" xfId="108"/>
    <cellStyle name="Currency 0.000_22310 Draf Financial Statements - Hop nhat PDC" xfId="109"/>
    <cellStyle name="Currency0" xfId="110"/>
    <cellStyle name="Currency1" xfId="111"/>
    <cellStyle name="Date" xfId="112"/>
    <cellStyle name="ddmmyy" xfId="113"/>
    <cellStyle name="Debit" xfId="114"/>
    <cellStyle name="Debit subtotal" xfId="115"/>
    <cellStyle name="Debit Total" xfId="116"/>
    <cellStyle name="Debit_22310 Draf Financial Statements - Hop nhat PDC" xfId="117"/>
    <cellStyle name="Dezimal [0]_Compiling Utility Macros" xfId="118"/>
    <cellStyle name="Dezimal_Compiling Utility Macros" xfId="119"/>
    <cellStyle name="Dollar (zero dec)" xfId="120"/>
    <cellStyle name="Dung" xfId="121"/>
    <cellStyle name="e" xfId="122"/>
    <cellStyle name="Entered" xfId="123"/>
    <cellStyle name="Euro" xfId="124"/>
    <cellStyle name="f" xfId="125"/>
    <cellStyle name="Fixed" xfId="126"/>
    <cellStyle name="Grey" xfId="127"/>
    <cellStyle name="Head 1" xfId="128"/>
    <cellStyle name="HEADER" xfId="129"/>
    <cellStyle name="Header1" xfId="130"/>
    <cellStyle name="Header2" xfId="131"/>
    <cellStyle name="Heading" xfId="132"/>
    <cellStyle name="Heading No Underline" xfId="133"/>
    <cellStyle name="Heading With Underline" xfId="134"/>
    <cellStyle name="HEADING1" xfId="135"/>
    <cellStyle name="HEADING2" xfId="136"/>
    <cellStyle name="HEADINGS" xfId="137"/>
    <cellStyle name="HEADINGSTOP" xfId="138"/>
    <cellStyle name="Hoa-Scholl" xfId="139"/>
    <cellStyle name="Input [yellow]" xfId="140"/>
    <cellStyle name="Input Cells" xfId="141"/>
    <cellStyle name="Ledger 17 x 11 in" xfId="142"/>
    <cellStyle name="Linked Cells" xfId="143"/>
    <cellStyle name="MainHead" xfId="144"/>
    <cellStyle name="Millares [0]_Well Timing" xfId="145"/>
    <cellStyle name="Millares_Well Timing" xfId="146"/>
    <cellStyle name="Milliers [0]_      " xfId="147"/>
    <cellStyle name="Milliers_      " xfId="148"/>
    <cellStyle name="Model" xfId="149"/>
    <cellStyle name="moi" xfId="150"/>
    <cellStyle name="Mon?aire [0]_      " xfId="151"/>
    <cellStyle name="Mon?aire_      " xfId="152"/>
    <cellStyle name="Moneda [0]_Well Timing" xfId="153"/>
    <cellStyle name="Moneda_Well Timing" xfId="154"/>
    <cellStyle name="Monétaire [0]_      " xfId="155"/>
    <cellStyle name="Monétaire_      " xfId="156"/>
    <cellStyle name="n" xfId="157"/>
    <cellStyle name="New Times Roman" xfId="158"/>
    <cellStyle name="no dec" xfId="159"/>
    <cellStyle name="Normal" xfId="0" builtinId="0"/>
    <cellStyle name="Normal - Style1" xfId="160"/>
    <cellStyle name="Normal - Style1 2" xfId="161"/>
    <cellStyle name="Normal 2" xfId="162"/>
    <cellStyle name="Normal 2 2" xfId="163"/>
    <cellStyle name="Normal 2 2 2" xfId="164"/>
    <cellStyle name="Normal 3" xfId="165"/>
    <cellStyle name="Normal 3 2" xfId="166"/>
    <cellStyle name="Normal 4" xfId="167"/>
    <cellStyle name="Normal 5" xfId="168"/>
    <cellStyle name="Normal 6" xfId="169"/>
    <cellStyle name="Normal VN" xfId="170"/>
    <cellStyle name="Normal_BCLCTT" xfId="171"/>
    <cellStyle name="Normal_Mau BCLCTT" xfId="258"/>
    <cellStyle name="Normal_SHEET" xfId="172"/>
    <cellStyle name="Normal_Worksheet in  US Financial Statements Ref. Workbook - Single Co" xfId="173"/>
    <cellStyle name="Normal1" xfId="174"/>
    <cellStyle name="Œ…‹æØ‚è [0.00]_laroux" xfId="175"/>
    <cellStyle name="Œ…‹æØ‚è_laroux" xfId="176"/>
    <cellStyle name="oft Excel]_x000d_&#10;Comment=The open=/f lines load custom functions into the Paste Function list._x000d_&#10;Maximized=2_x000d_&#10;Basics=1_x000d_&#10;A" xfId="177"/>
    <cellStyle name="oft Excel]_x000d_&#10;Comment=The open=/f lines load custom functions into the Paste Function list._x000d_&#10;Maximized=3_x000d_&#10;Basics=1_x000d_&#10;A" xfId="178"/>
    <cellStyle name="per.style" xfId="179"/>
    <cellStyle name="Percent %" xfId="180"/>
    <cellStyle name="Percent % Long Underline" xfId="181"/>
    <cellStyle name="Percent %_22310 Draf Financial Statements - Hop nhat PDC" xfId="182"/>
    <cellStyle name="Percent (0)" xfId="183"/>
    <cellStyle name="Percent [2]" xfId="184"/>
    <cellStyle name="Percent 0.0%" xfId="185"/>
    <cellStyle name="Percent 0.0% Long Underline" xfId="186"/>
    <cellStyle name="Percent 0.0%_22310 Draf Financial Statements - Hop nhat PDC" xfId="187"/>
    <cellStyle name="Percent 0.00%" xfId="188"/>
    <cellStyle name="Percent 0.00% Long Underline" xfId="189"/>
    <cellStyle name="Percent 0.00%_22310 Draf Financial Statements - Hop nhat PDC" xfId="190"/>
    <cellStyle name="Percent 0.000%" xfId="191"/>
    <cellStyle name="Percent 0.000% Long Underline" xfId="192"/>
    <cellStyle name="Percent 0.000%_22310 Draf Financial Statements - Hop nhat PDC" xfId="193"/>
    <cellStyle name="Percent 2" xfId="194"/>
    <cellStyle name="PERCENTAGE" xfId="195"/>
    <cellStyle name="pricing" xfId="196"/>
    <cellStyle name="PSChar" xfId="197"/>
    <cellStyle name="regstoresfromspecstores" xfId="198"/>
    <cellStyle name="RevList" xfId="199"/>
    <cellStyle name="s]_x000d_&#10;spooler=yes_x000d_&#10;load=_x000d_&#10;Beep=yes_x000d_&#10;NullPort=None_x000d_&#10;BorderWidth=3_x000d_&#10;CursorBlinkRate=1200_x000d_&#10;DoubleClickSpeed=452_x000d_&#10;Programs=co" xfId="200"/>
    <cellStyle name="SHADEDSTORES" xfId="201"/>
    <cellStyle name="specstores" xfId="202"/>
    <cellStyle name="Standard_Anpassen der Amortisation" xfId="203"/>
    <cellStyle name="Style Date" xfId="204"/>
    <cellStyle name="SubHead" xfId="205"/>
    <cellStyle name="Subtotal" xfId="206"/>
    <cellStyle name="T" xfId="207"/>
    <cellStyle name="T_Bang tinh lai NH, TH NMG den 30.9.06" xfId="208"/>
    <cellStyle name="T_Book1" xfId="209"/>
    <cellStyle name="T_Book1_1" xfId="210"/>
    <cellStyle name="T_Mau W.P moi" xfId="211"/>
    <cellStyle name="th" xfId="213"/>
    <cellStyle name="þ_x001d_ð·_x000c_æþ'_x000d_ßþU_x0001_Ø_x0005_ü_x0014__x0007__x0001__x0001_" xfId="214"/>
    <cellStyle name="Tickmark" xfId="212"/>
    <cellStyle name="viet" xfId="215"/>
    <cellStyle name="viet2" xfId="216"/>
    <cellStyle name="Vietnam 1" xfId="217"/>
    <cellStyle name="Währung [0]_Compiling Utility Macros" xfId="218"/>
    <cellStyle name="Währung_Compiling Utility Macros" xfId="219"/>
    <cellStyle name="XComma" xfId="220"/>
    <cellStyle name="XComma 0.0" xfId="221"/>
    <cellStyle name="XComma 0.00" xfId="222"/>
    <cellStyle name="XComma 0.000" xfId="223"/>
    <cellStyle name="XCurrency" xfId="224"/>
    <cellStyle name="XCurrency 0.0" xfId="225"/>
    <cellStyle name="XCurrency 0.00" xfId="226"/>
    <cellStyle name="XCurrency 0.000" xfId="227"/>
    <cellStyle name="xuan" xfId="228"/>
    <cellStyle name="センター" xfId="229"/>
    <cellStyle name="똿뗦먛귟 [0.00]_PRODUCT DETAIL Q1" xfId="233"/>
    <cellStyle name="똿뗦먛귟_PRODUCT DETAIL Q1" xfId="234"/>
    <cellStyle name="믅됞 [0.00]_PRODUCT DETAIL Q1" xfId="235"/>
    <cellStyle name="믅됞_PRODUCT DETAIL Q1" xfId="236"/>
    <cellStyle name="백분율_95" xfId="237"/>
    <cellStyle name="뷭?_BOOKSHIP" xfId="238"/>
    <cellStyle name="一般_00Q3902REV.1" xfId="244"/>
    <cellStyle name="千分位[0]_00Q3902REV.1" xfId="245"/>
    <cellStyle name="千分位_00Q3902REV.1" xfId="246"/>
    <cellStyle name="콤마 [0]_1202" xfId="239"/>
    <cellStyle name="콤마_1202" xfId="240"/>
    <cellStyle name="통화 [0]_1202" xfId="241"/>
    <cellStyle name="통화_1202" xfId="242"/>
    <cellStyle name="표준_(정보부문)월별인원계획" xfId="243"/>
    <cellStyle name="桁区切り [0.00]_††††† " xfId="247"/>
    <cellStyle name="桁区切り_††††† " xfId="248"/>
    <cellStyle name="標準_††††† " xfId="249"/>
    <cellStyle name="貨幣 [0]_00Q3902REV.1" xfId="250"/>
    <cellStyle name="貨幣[0]_BRE" xfId="251"/>
    <cellStyle name="貨幣_00Q3902REV.1" xfId="252"/>
    <cellStyle name="超連結_Book1" xfId="253"/>
    <cellStyle name="通貨 [0.00]_††††† " xfId="254"/>
    <cellStyle name="通貨_††††† " xfId="255"/>
    <cellStyle name="隨後的超連結_Book1" xfId="256"/>
    <cellStyle name=" [0.00]_ Att. 1- Cover" xfId="230"/>
    <cellStyle name="_ Att. 1- Cover" xfId="231"/>
    <cellStyle name="?_ Att. 1- Cover" xfId="232"/>
  </cellStyles>
  <dxfs count="3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2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1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161</xdr:row>
      <xdr:rowOff>0</xdr:rowOff>
    </xdr:from>
    <xdr:to>
      <xdr:col>1</xdr:col>
      <xdr:colOff>1076325</xdr:colOff>
      <xdr:row>161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76200" y="28536900"/>
          <a:ext cx="12954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sz="1100" b="1" i="0" strike="noStrike">
              <a:solidFill>
                <a:srgbClr val="000000"/>
              </a:solidFill>
              <a:latin typeface=".VnTime"/>
            </a:rPr>
            <a:t>Ng­êi lËp biÓu</a:t>
          </a:r>
        </a:p>
      </xdr:txBody>
    </xdr:sp>
    <xdr:clientData/>
  </xdr:twoCellAnchor>
  <xdr:twoCellAnchor editAs="oneCell">
    <xdr:from>
      <xdr:col>1</xdr:col>
      <xdr:colOff>2476500</xdr:colOff>
      <xdr:row>189</xdr:row>
      <xdr:rowOff>38100</xdr:rowOff>
    </xdr:from>
    <xdr:to>
      <xdr:col>1</xdr:col>
      <xdr:colOff>2543175</xdr:colOff>
      <xdr:row>190</xdr:row>
      <xdr:rowOff>66675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2771775" y="33708975"/>
          <a:ext cx="666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res/Downloads/1.%20Mau%20TB%20rieng%20&amp;%20BCTC%20VietAnh%20(28.6.2015)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AppData/Local/Microsoft/Windows/Temporary%20Internet%20Files/Content.Outlook/WO1D8Y55/1.%20Mau%20TB%20rieng%20&amp;%20BCTC%20VietAnh%20(28.6.2015)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res/Downloads/AR%20Consolidate%20DHT%202015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AppData/Local/Microsoft/Windows/Temporary%20Internet%20Files/Content.Outlook/WO1D8Y55/H&#7907;p%20nh&#7845;t%20qu&#253;%2022015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vil/Desktop/Phong%201%20sua%20WPs/Phong%201%20sua%20WPs/D-Kiem%20tra%20chi%20tiet%20tai%20san%20(7-2013)/D500-Hang%20ton%20kho%20(7-2013)/D540%20INVENTORY%20WPs%20(7-2013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Huong dan"/>
      <sheetName val="Thông tin K.H"/>
      <sheetName val="TB"/>
      <sheetName val="FS_Lines"/>
      <sheetName val="Leadsheets"/>
      <sheetName val="But toan dieu chinh"/>
      <sheetName val="AJE"/>
      <sheetName val="Ko.Dieu chinh"/>
      <sheetName val="Dieu chinh 1 TK"/>
      <sheetName val="Loc_TK doi ung 1 TK"/>
      <sheetName val="PHAN WORD BC"/>
      <sheetName val="BS_E"/>
      <sheetName val="P&amp;L_E"/>
      <sheetName val="Cash Flow Indirect"/>
      <sheetName val="Cash Flow Direct"/>
      <sheetName val="LCTT"/>
      <sheetName val="CDKT"/>
      <sheetName val="KQKD"/>
      <sheetName val="LCGT"/>
      <sheetName val="Wp LCGT _R"/>
      <sheetName val="THUYET MINH"/>
      <sheetName val="VCSH"/>
      <sheetName val="DAU TU-VAY NO-DU PHONG"/>
      <sheetName val="TSCD"/>
      <sheetName val="P.tich BCDKT"/>
      <sheetName val="P.tich_KQKD"/>
      <sheetName val="P.tich_Chi so"/>
      <sheetName val="Soat xet BCDKT"/>
      <sheetName val="Soat xet KQKD"/>
      <sheetName val="Soat xet Chi so"/>
      <sheetName val="BC LCTT_Truc tiep"/>
      <sheetName val="Related"/>
      <sheetName val="Note"/>
    </sheetNames>
    <sheetDataSet>
      <sheetData sheetId="0" refreshError="1"/>
      <sheetData sheetId="1">
        <row r="27">
          <cell r="B27" t="str">
            <v>01/01/2013</v>
          </cell>
        </row>
      </sheetData>
      <sheetData sheetId="2">
        <row r="4">
          <cell r="K4">
            <v>11</v>
          </cell>
        </row>
      </sheetData>
      <sheetData sheetId="3">
        <row r="114">
          <cell r="C114" t="str">
            <v xml:space="preserve">D100    TIỀN VÀ CÁC KHOẢN TƯƠNG ĐƯƠNG TIỀN </v>
          </cell>
          <cell r="F114" t="str">
            <v>D100</v>
          </cell>
        </row>
        <row r="115">
          <cell r="C115" t="str">
            <v>D200    ĐẦU TƯ TÀI CHÍNH NGẮN HẠN VÀ DÀI HẠN</v>
          </cell>
          <cell r="F115" t="str">
            <v>D200</v>
          </cell>
        </row>
        <row r="116">
          <cell r="C116" t="str">
            <v>D300    PHẢI THU KHÁCH HÀNG NGẮN HẠN VÀ DÀI HẠN</v>
          </cell>
          <cell r="F116" t="str">
            <v>D300</v>
          </cell>
        </row>
        <row r="117">
          <cell r="C117" t="str">
            <v>D400    PHẢI THU NỘI BỘ VÀ PHẢI THU KHÁC NGẮN HẠN VÀ DÀI HẠN</v>
          </cell>
          <cell r="F117" t="str">
            <v>D400</v>
          </cell>
        </row>
        <row r="118">
          <cell r="C118" t="str">
            <v>D500    HÀNG TỒN KHO; CH PHÍ SXKD DÀI HẠN</v>
          </cell>
          <cell r="F118" t="str">
            <v>D500</v>
          </cell>
        </row>
        <row r="119">
          <cell r="C119" t="str">
            <v>D600    CHI PHÍ TRẢ TRƯỚC &amp; TÀI SẢN KHÁC NGẮN HẠN, DÀI HẠN</v>
          </cell>
          <cell r="F119" t="str">
            <v>D600</v>
          </cell>
        </row>
        <row r="120">
          <cell r="C120" t="str">
            <v>D700    TSCĐ HỮU HÌNH, VÔ HÌNH, XDCB DỞ DANG VÀ BẤT ĐỘNG SẢN ĐẦU TƯ</v>
          </cell>
          <cell r="F120" t="str">
            <v>D700</v>
          </cell>
        </row>
        <row r="121">
          <cell r="C121" t="str">
            <v>D800    TSCĐ THUÊ TÀI CHÍNH</v>
          </cell>
          <cell r="F121" t="str">
            <v>D800</v>
          </cell>
        </row>
        <row r="122">
          <cell r="C122" t="str">
            <v>E100    VAY VÀ NỢ NGẮN HẠN VÀ DÀI HẠN</v>
          </cell>
          <cell r="F122" t="str">
            <v>E100</v>
          </cell>
        </row>
        <row r="123">
          <cell r="C123" t="str">
            <v>E200    PHẢI TRẢ NHÀ CUNG CẤP NGẮN HẠN VÀ DÀI HẠN</v>
          </cell>
          <cell r="F123" t="str">
            <v>E200</v>
          </cell>
        </row>
        <row r="124">
          <cell r="C124" t="str">
            <v xml:space="preserve">E300    THUẾ VÀ CÁC KHOẢN PHẢI NỘP NHÀ NƯỚC  </v>
          </cell>
          <cell r="F124" t="str">
            <v>E300</v>
          </cell>
        </row>
        <row r="125">
          <cell r="C125" t="str">
            <v>E400     PHẢI TRẢ NGƯỜI LAO ĐỘNG, CÁC KHOẢN TRÍCH THEO LƯƠNG</v>
          </cell>
          <cell r="F125" t="str">
            <v>E400</v>
          </cell>
        </row>
        <row r="126">
          <cell r="C126" t="str">
            <v>E500     CHI PHÍ PHẢI TRẢ NGẮN HẠN VÀ DÀI HẠN; DỰ PHÒNG PHẢI TRẢ</v>
          </cell>
          <cell r="F126" t="str">
            <v>E500</v>
          </cell>
        </row>
        <row r="127">
          <cell r="C127" t="str">
            <v>E600     PHẢI TRẢ NỘI BỘ VÀ PHẢI TRẢ KHÁC NGẮN HẠN VÀ DÀI HẠN</v>
          </cell>
          <cell r="F127" t="str">
            <v>E600</v>
          </cell>
        </row>
        <row r="128">
          <cell r="C128" t="str">
            <v xml:space="preserve">F100    VỐN  CHỦ SỞ HỮU </v>
          </cell>
          <cell r="F128" t="str">
            <v>F100</v>
          </cell>
        </row>
        <row r="129">
          <cell r="C129" t="str">
            <v>F200     CỔ PHIẾU QUỸ</v>
          </cell>
          <cell r="F129" t="str">
            <v>F200</v>
          </cell>
        </row>
        <row r="130">
          <cell r="C130" t="str">
            <v>F300     NGUỒN KINH PHÍ</v>
          </cell>
          <cell r="F130" t="str">
            <v>F300</v>
          </cell>
        </row>
        <row r="131">
          <cell r="C131" t="str">
            <v>F400     TÀI KHOẢN NGOẠI BẢNG CÂN ĐỐI KẾ TOÁN</v>
          </cell>
          <cell r="F131" t="str">
            <v>F400</v>
          </cell>
        </row>
        <row r="132">
          <cell r="C132" t="str">
            <v>G100    DOANH THU</v>
          </cell>
          <cell r="F132" t="str">
            <v>G100</v>
          </cell>
        </row>
        <row r="133">
          <cell r="C133" t="str">
            <v>G200    GIÁ VỐN HÀNG BÁN</v>
          </cell>
          <cell r="F133" t="str">
            <v>G200</v>
          </cell>
        </row>
        <row r="134">
          <cell r="C134" t="str">
            <v>G300    CHI PHÍ BÁN HÀNG</v>
          </cell>
          <cell r="F134" t="str">
            <v>G300</v>
          </cell>
        </row>
        <row r="135">
          <cell r="C135" t="str">
            <v>G400    CHI PHÍ QUẢN LÝ DOANH NGHIỆP</v>
          </cell>
          <cell r="F135" t="str">
            <v>G400</v>
          </cell>
        </row>
        <row r="136">
          <cell r="C136" t="str">
            <v>G500     DOANH THU VÀ CHI PHÍ HOẠT ĐỘNG TÀI CHÍNH</v>
          </cell>
          <cell r="F136" t="str">
            <v>G500</v>
          </cell>
        </row>
        <row r="137">
          <cell r="C137" t="str">
            <v>G600    THU NHẬP VÀ CHI PHÍ KHÁC</v>
          </cell>
          <cell r="F137" t="str">
            <v>G600</v>
          </cell>
        </row>
        <row r="138">
          <cell r="C138" t="str">
            <v>G700    LÃI TRÊN CỔ PHIẾU</v>
          </cell>
          <cell r="F138" t="str">
            <v>G700</v>
          </cell>
        </row>
        <row r="139">
          <cell r="C139" t="str">
            <v>G800    CHI PHÍ THUẾ</v>
          </cell>
          <cell r="F139" t="str">
            <v>G800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Huong dan"/>
      <sheetName val="Thông tin K.H"/>
      <sheetName val="TB"/>
      <sheetName val="FS_Lines"/>
      <sheetName val="Leadsheets"/>
      <sheetName val="But toan dieu chinh"/>
      <sheetName val="AJE"/>
      <sheetName val="Ko.Dieu chinh"/>
      <sheetName val="Dieu chinh 1 TK"/>
      <sheetName val="Loc_TK doi ung 1 TK"/>
      <sheetName val="PHAN WORD BC"/>
      <sheetName val="BS_E"/>
      <sheetName val="P&amp;L_E"/>
      <sheetName val="Cash Flow Indirect"/>
      <sheetName val="Cash Flow Direct"/>
      <sheetName val="LCTT"/>
      <sheetName val="CDKT"/>
      <sheetName val="KQKD"/>
      <sheetName val="LCGT"/>
      <sheetName val="Wp LCGT _R"/>
      <sheetName val="THUYET MINH"/>
      <sheetName val="VCSH"/>
      <sheetName val="DAU TU-VAY NO-DU PHONG"/>
      <sheetName val="TSCD"/>
      <sheetName val="P.tich BCDKT"/>
      <sheetName val="P.tich_KQKD"/>
      <sheetName val="P.tich_Chi so"/>
      <sheetName val="Soat xet BCDKT"/>
      <sheetName val="Soat xet KQKD"/>
      <sheetName val="Soat xet Chi so"/>
      <sheetName val="BC LCTT_Truc tiep"/>
      <sheetName val="Related"/>
      <sheetName val="Note"/>
    </sheetNames>
    <sheetDataSet>
      <sheetData sheetId="0" refreshError="1"/>
      <sheetData sheetId="1"/>
      <sheetData sheetId="2"/>
      <sheetData sheetId="3">
        <row r="114">
          <cell r="C114" t="str">
            <v xml:space="preserve">D100    TIỀN VÀ CÁC KHOẢN TƯƠNG ĐƯƠNG TIỀN </v>
          </cell>
          <cell r="F114" t="str">
            <v>D100</v>
          </cell>
        </row>
        <row r="115">
          <cell r="C115" t="str">
            <v>D200    ĐẦU TƯ TÀI CHÍNH NGẮN HẠN VÀ DÀI HẠN</v>
          </cell>
          <cell r="F115" t="str">
            <v>D200</v>
          </cell>
        </row>
        <row r="116">
          <cell r="C116" t="str">
            <v>D300    PHẢI THU KHÁCH HÀNG NGẮN HẠN VÀ DÀI HẠN</v>
          </cell>
          <cell r="F116" t="str">
            <v>D300</v>
          </cell>
        </row>
        <row r="117">
          <cell r="C117" t="str">
            <v>D400    PHẢI THU NỘI BỘ VÀ PHẢI THU KHÁC NGẮN HẠN VÀ DÀI HẠN</v>
          </cell>
          <cell r="F117" t="str">
            <v>D400</v>
          </cell>
        </row>
        <row r="118">
          <cell r="C118" t="str">
            <v>D500    HÀNG TỒN KHO; CH PHÍ SXKD DÀI HẠN</v>
          </cell>
          <cell r="F118" t="str">
            <v>D500</v>
          </cell>
        </row>
        <row r="119">
          <cell r="C119" t="str">
            <v>D600    CHI PHÍ TRẢ TRƯỚC &amp; TÀI SẢN KHÁC NGẮN HẠN, DÀI HẠN</v>
          </cell>
          <cell r="F119" t="str">
            <v>D600</v>
          </cell>
        </row>
        <row r="120">
          <cell r="C120" t="str">
            <v>D700    TSCĐ HỮU HÌNH, VÔ HÌNH, XDCB DỞ DANG VÀ BẤT ĐỘNG SẢN ĐẦU TƯ</v>
          </cell>
          <cell r="F120" t="str">
            <v>D700</v>
          </cell>
        </row>
        <row r="121">
          <cell r="C121" t="str">
            <v>D800    TSCĐ THUÊ TÀI CHÍNH</v>
          </cell>
          <cell r="F121" t="str">
            <v>D800</v>
          </cell>
        </row>
        <row r="122">
          <cell r="C122" t="str">
            <v>E100    VAY VÀ NỢ NGẮN HẠN VÀ DÀI HẠN</v>
          </cell>
          <cell r="F122" t="str">
            <v>E100</v>
          </cell>
        </row>
        <row r="123">
          <cell r="C123" t="str">
            <v>E200    PHẢI TRẢ NHÀ CUNG CẤP NGẮN HẠN VÀ DÀI HẠN</v>
          </cell>
          <cell r="F123" t="str">
            <v>E200</v>
          </cell>
        </row>
        <row r="124">
          <cell r="C124" t="str">
            <v xml:space="preserve">E300    THUẾ VÀ CÁC KHOẢN PHẢI NỘP NHÀ NƯỚC  </v>
          </cell>
          <cell r="F124" t="str">
            <v>E300</v>
          </cell>
        </row>
        <row r="125">
          <cell r="C125" t="str">
            <v>E400     PHẢI TRẢ NGƯỜI LAO ĐỘNG, CÁC KHOẢN TRÍCH THEO LƯƠNG</v>
          </cell>
          <cell r="F125" t="str">
            <v>E400</v>
          </cell>
        </row>
        <row r="126">
          <cell r="C126" t="str">
            <v>E500     CHI PHÍ PHẢI TRẢ NGẮN HẠN VÀ DÀI HẠN; DỰ PHÒNG PHẢI TRẢ</v>
          </cell>
          <cell r="F126" t="str">
            <v>E500</v>
          </cell>
        </row>
        <row r="127">
          <cell r="C127" t="str">
            <v>E600     PHẢI TRẢ NỘI BỘ VÀ PHẢI TRẢ KHÁC NGẮN HẠN VÀ DÀI HẠN</v>
          </cell>
          <cell r="F127" t="str">
            <v>E600</v>
          </cell>
        </row>
        <row r="128">
          <cell r="C128" t="str">
            <v xml:space="preserve">F100    VỐN  CHỦ SỞ HỮU </v>
          </cell>
          <cell r="F128" t="str">
            <v>F100</v>
          </cell>
        </row>
        <row r="129">
          <cell r="C129" t="str">
            <v>F200     CỔ PHIẾU QUỸ</v>
          </cell>
          <cell r="F129" t="str">
            <v>F200</v>
          </cell>
        </row>
        <row r="130">
          <cell r="C130" t="str">
            <v>F300     NGUỒN KINH PHÍ</v>
          </cell>
          <cell r="F130" t="str">
            <v>F300</v>
          </cell>
        </row>
        <row r="131">
          <cell r="C131" t="str">
            <v>F400     TÀI KHOẢN NGOẠI BẢNG CÂN ĐỐI KẾ TOÁN</v>
          </cell>
          <cell r="F131" t="str">
            <v>F400</v>
          </cell>
        </row>
        <row r="132">
          <cell r="C132" t="str">
            <v>G100    DOANH THU</v>
          </cell>
          <cell r="F132" t="str">
            <v>G100</v>
          </cell>
        </row>
        <row r="133">
          <cell r="C133" t="str">
            <v>G200    GIÁ VỐN HÀNG BÁN</v>
          </cell>
          <cell r="F133" t="str">
            <v>G200</v>
          </cell>
        </row>
        <row r="134">
          <cell r="C134" t="str">
            <v>G300    CHI PHÍ BÁN HÀNG</v>
          </cell>
          <cell r="F134" t="str">
            <v>G300</v>
          </cell>
        </row>
        <row r="135">
          <cell r="C135" t="str">
            <v>G400    CHI PHÍ QUẢN LÝ DOANH NGHIỆP</v>
          </cell>
          <cell r="F135" t="str">
            <v>G400</v>
          </cell>
        </row>
        <row r="136">
          <cell r="C136" t="str">
            <v>G500     DOANH THU VÀ CHI PHÍ HOẠT ĐỘNG TÀI CHÍNH</v>
          </cell>
          <cell r="F136" t="str">
            <v>G500</v>
          </cell>
        </row>
        <row r="137">
          <cell r="C137" t="str">
            <v>G600    THU NHẬP VÀ CHI PHÍ KHÁC</v>
          </cell>
          <cell r="F137" t="str">
            <v>G600</v>
          </cell>
        </row>
        <row r="138">
          <cell r="C138" t="str">
            <v>G700    LÃI TRÊN CỔ PHIẾU</v>
          </cell>
          <cell r="F138" t="str">
            <v>G700</v>
          </cell>
        </row>
        <row r="139">
          <cell r="C139" t="str">
            <v>G800    CHI PHÍ THUẾ</v>
          </cell>
          <cell r="F139" t="str">
            <v>G800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Huong dan_HN"/>
      <sheetName val="Thông tin K.H"/>
      <sheetName val="TB_Consolidation"/>
      <sheetName val="FS_Lines"/>
      <sheetName val="P.tich BCDKT"/>
      <sheetName val="P.tich_KQKD"/>
      <sheetName val="P.tich_Chi so"/>
      <sheetName val="Soat xet BCDKT"/>
      <sheetName val="Soat xet KQKD"/>
      <sheetName val="Soat xet Chi so"/>
      <sheetName val="Leadsheets"/>
      <sheetName val="But toan dieu chinh"/>
      <sheetName val="Bút toán điều chỉnh đầu kỳ"/>
      <sheetName val="AJE"/>
      <sheetName val="Ko.Dieu chinh"/>
      <sheetName val="Loc Dieu chinh"/>
      <sheetName val="Dieu chinh 1 TK"/>
      <sheetName val="Loc_TK doi ung 1 TK"/>
      <sheetName val="CDKT_TH"/>
      <sheetName val="KQKD_TH"/>
      <sheetName val="LCTTGT_TH"/>
      <sheetName val="CDKT_HN"/>
      <sheetName val="KQKD_HN"/>
      <sheetName val="LCTT_HN"/>
      <sheetName val="LCGT_HN"/>
      <sheetName val="BS_HN_E"/>
      <sheetName val="P&amp;L_HN_E"/>
      <sheetName val="Cash Flow Indirect_HN_E"/>
      <sheetName val="Wp LCTT_HN"/>
      <sheetName val="TM Hop nhat"/>
      <sheetName val="VCSH- HN"/>
      <sheetName val="BC LCTT_Truc tiep"/>
      <sheetName val="Cash Flow Direct"/>
      <sheetName val="Related"/>
      <sheetName val="Note"/>
      <sheetName val="DAU TU-VAY NO-DU PHONG"/>
      <sheetName val="TSCD-HN"/>
      <sheetName val="TBYT Hà Tây"/>
      <sheetName val="Trường và Hataphar MN"/>
      <sheetName val="Phụ lục 1"/>
    </sheetNames>
    <sheetDataSet>
      <sheetData sheetId="0"/>
      <sheetData sheetId="1">
        <row r="1">
          <cell r="B1" t="str">
            <v>CÔNG TY CỔ PHẦN DƯỢC PHẨM HÀ TÂY</v>
          </cell>
        </row>
        <row r="3">
          <cell r="B3" t="str">
            <v>Số 10A Quang Trung, Hà Đông, Hà Nội</v>
          </cell>
        </row>
        <row r="7">
          <cell r="B7">
            <v>42369</v>
          </cell>
        </row>
        <row r="9">
          <cell r="B9" t="str">
            <v>01/01/2015</v>
          </cell>
        </row>
        <row r="12">
          <cell r="B12" t="str">
            <v>Hà Nội</v>
          </cell>
        </row>
        <row r="13">
          <cell r="B13" t="str">
            <v>ngày 02 tháng 02 năm 2016</v>
          </cell>
        </row>
        <row r="14">
          <cell r="A14" t="str">
            <v>Giám đốc</v>
          </cell>
          <cell r="B14" t="str">
            <v>Lê Văn Lớ</v>
          </cell>
        </row>
        <row r="15">
          <cell r="A15" t="str">
            <v>Kế toán trưởng</v>
          </cell>
          <cell r="B15" t="str">
            <v>Hoàng Văn Tuế</v>
          </cell>
        </row>
        <row r="16">
          <cell r="A16" t="str">
            <v>Người lập biểu</v>
          </cell>
          <cell r="B16" t="str">
            <v>Hoàng Thành</v>
          </cell>
        </row>
        <row r="27">
          <cell r="B27" t="str">
            <v>30/06/2015</v>
          </cell>
        </row>
      </sheetData>
      <sheetData sheetId="2">
        <row r="7">
          <cell r="A7" t="str">
            <v>111:   Tiền mặt</v>
          </cell>
        </row>
        <row r="8">
          <cell r="A8" t="str">
            <v>112:   Tiền gửi Ngân hàng</v>
          </cell>
        </row>
        <row r="9">
          <cell r="A9" t="str">
            <v>113:   Tiền đang chuyển</v>
          </cell>
        </row>
        <row r="11">
          <cell r="A11" t="str">
            <v>128a:  Các khoản tương đương tiền</v>
          </cell>
        </row>
        <row r="13">
          <cell r="A13" t="str">
            <v>121:   Chứng khoán kinh doanh</v>
          </cell>
        </row>
        <row r="14">
          <cell r="A14" t="str">
            <v>2291:   Dự phòng giảm giá chứng khoán kinh doanh</v>
          </cell>
        </row>
        <row r="15">
          <cell r="A15" t="str">
            <v>128b:   Đầu tư nắm giữ đến ngày đáo hạn (Ngắn hạn)</v>
          </cell>
        </row>
        <row r="17">
          <cell r="A17" t="str">
            <v>131a:   Phải thu ngắn hạn của khách hàng</v>
          </cell>
        </row>
        <row r="18">
          <cell r="A18" t="str">
            <v>331c: Trả trước cho người bán ngắn hạn</v>
          </cell>
        </row>
        <row r="19">
          <cell r="A19" t="str">
            <v>136a:  Phải thu nội bộ ngắn hạn</v>
          </cell>
        </row>
        <row r="20">
          <cell r="A20" t="str">
            <v>337a:   Phải thu theo tiến độ kế hoạch hợp đồng xây dựng</v>
          </cell>
        </row>
        <row r="21">
          <cell r="A21" t="str">
            <v>128c: Phải thu về cho vay ngắn hạn</v>
          </cell>
        </row>
        <row r="23">
          <cell r="A23" t="str">
            <v>1388a:  Phải thu về cổ phần hóa</v>
          </cell>
        </row>
        <row r="24">
          <cell r="A24" t="str">
            <v>1388b:  Phải thu về cổ tức và lợi nhuận được chia</v>
          </cell>
        </row>
        <row r="25">
          <cell r="A25" t="str">
            <v>1388c:  Phải thu người lao động</v>
          </cell>
        </row>
        <row r="26">
          <cell r="A26" t="str">
            <v>1388e:  Cho mượn</v>
          </cell>
        </row>
        <row r="27">
          <cell r="A27" t="str">
            <v>1388f:  Các khoản chi hộ</v>
          </cell>
        </row>
        <row r="28">
          <cell r="A28" t="str">
            <v>1388g:  Phải thu khác</v>
          </cell>
        </row>
        <row r="29">
          <cell r="A29" t="str">
            <v>3383a:  Số dư nợ phải nộp BH</v>
          </cell>
        </row>
        <row r="30">
          <cell r="A30" t="str">
            <v>3388x:  Số dư nợ phải trả khác</v>
          </cell>
        </row>
        <row r="31">
          <cell r="A31" t="str">
            <v>244a:  Ký cược, ký quỹ</v>
          </cell>
        </row>
        <row r="32">
          <cell r="A32" t="str">
            <v>141:   Tạm ứng</v>
          </cell>
        </row>
        <row r="34">
          <cell r="A34" t="str">
            <v>2293a:   Dự phòng phải thu ngắn hạn khó đòi</v>
          </cell>
        </row>
        <row r="35">
          <cell r="A35" t="str">
            <v>1381:   Tài sản thiếu chờ xử lý</v>
          </cell>
        </row>
        <row r="37">
          <cell r="A37" t="str">
            <v>151:   Hàng mua đang đi đường</v>
          </cell>
        </row>
        <row r="38">
          <cell r="A38" t="str">
            <v>152:   Nguyên liệu, vật liệu</v>
          </cell>
        </row>
        <row r="39">
          <cell r="A39" t="str">
            <v>153:   Công cụ, dụng cụ</v>
          </cell>
        </row>
        <row r="40">
          <cell r="A40" t="str">
            <v>154:   Chi phí sản xuất, kinh doanh dở dang</v>
          </cell>
        </row>
        <row r="41">
          <cell r="A41" t="str">
            <v>155:   Thành phẩm</v>
          </cell>
        </row>
        <row r="42">
          <cell r="A42" t="str">
            <v xml:space="preserve">156:   Hàng hoá </v>
          </cell>
        </row>
        <row r="43">
          <cell r="A43" t="str">
            <v>157:   Hàng gửi đi bán</v>
          </cell>
        </row>
        <row r="44">
          <cell r="A44" t="str">
            <v>158:   Hàng hóa kho bảo thuế</v>
          </cell>
        </row>
        <row r="45">
          <cell r="A45" t="str">
            <v>2294: Dự phòng giảm giá hàng tồn kho</v>
          </cell>
        </row>
        <row r="47">
          <cell r="A47" t="str">
            <v>242a:   Chi phí trả trước ngắn hạn</v>
          </cell>
        </row>
        <row r="48">
          <cell r="A48" t="str">
            <v>133:   Thuế giá trị gia tăng được khấu trừ</v>
          </cell>
        </row>
        <row r="50">
          <cell r="A50" t="str">
            <v>3331b: Thuế giá trị gia tăng nộp thừa</v>
          </cell>
        </row>
        <row r="51">
          <cell r="A51" t="str">
            <v>3332b: Thuế tiêu thụ đặc biệt nộp thừa</v>
          </cell>
        </row>
        <row r="52">
          <cell r="A52" t="str">
            <v>3333b: Thuế xuất, nhập khẩu nộp thừa</v>
          </cell>
        </row>
        <row r="53">
          <cell r="A53" t="str">
            <v>3334b: Thuế thu nhập doanh nghiệp nộp thừa</v>
          </cell>
        </row>
        <row r="54">
          <cell r="A54" t="str">
            <v>3335b: Thuế thu nhập cá nhân nộp thừa</v>
          </cell>
        </row>
        <row r="55">
          <cell r="A55" t="str">
            <v>3336b: Thuế tài nguyên nộp thừa</v>
          </cell>
        </row>
        <row r="56">
          <cell r="A56" t="str">
            <v>3337b: Thuế nhà đất và tiền thuê đất nộp thừa</v>
          </cell>
        </row>
        <row r="57">
          <cell r="A57" t="str">
            <v>33381b: Thuế bảo vệ môi trường nộp thừa</v>
          </cell>
        </row>
        <row r="58">
          <cell r="A58" t="str">
            <v>33382b: Các loại thuế khác nộp thừa</v>
          </cell>
        </row>
        <row r="60">
          <cell r="A60" t="str">
            <v>171a:   Giao dịch mua bán lại trái phiếu Chính phủ</v>
          </cell>
        </row>
        <row r="61">
          <cell r="A61" t="str">
            <v>2288a: Tài sản ngắn hạn khác</v>
          </cell>
        </row>
        <row r="63">
          <cell r="A63" t="str">
            <v>131b:   Phải thu dài hạn của khách hàng</v>
          </cell>
        </row>
        <row r="64">
          <cell r="A64" t="str">
            <v>331d: Trả trước cho người bán dài hạn</v>
          </cell>
        </row>
        <row r="65">
          <cell r="A65" t="str">
            <v>136b:  Vốn kinh doanh ở các đơn vị trực thuộc</v>
          </cell>
        </row>
        <row r="67">
          <cell r="A67" t="str">
            <v>136c:   Cho vay dài hạn nội bộ</v>
          </cell>
        </row>
        <row r="68">
          <cell r="A68" t="str">
            <v>136d:   Phải thu dài hạn nội bộ khác</v>
          </cell>
        </row>
        <row r="70">
          <cell r="A70" t="str">
            <v>128d: Phải thu về cho vay dài hạn</v>
          </cell>
        </row>
        <row r="72">
          <cell r="A72" t="str">
            <v>1388h:  Phải thu về cổ phần hóa (Dài hạn)</v>
          </cell>
        </row>
        <row r="73">
          <cell r="A73" t="str">
            <v>1388i:  Phải thu về cổ tức và lợi nhuận được chia (Dài hạn)</v>
          </cell>
        </row>
        <row r="74">
          <cell r="A74" t="str">
            <v>1388j:  Phải thu người lao động (Dài hạn)</v>
          </cell>
        </row>
        <row r="75">
          <cell r="A75" t="str">
            <v>1388k:  Cho mượn (Dài hạn)</v>
          </cell>
        </row>
        <row r="76">
          <cell r="A76" t="str">
            <v>1388l:  Các khoản chi hộ (Dài hạn)</v>
          </cell>
        </row>
        <row r="77">
          <cell r="A77" t="str">
            <v>1388m:  Phải thu khác (Dài hạn)</v>
          </cell>
        </row>
        <row r="78">
          <cell r="A78" t="str">
            <v>3388xx:  Số dư nợ phải trả khác (Dài hạn)</v>
          </cell>
        </row>
        <row r="79">
          <cell r="A79" t="str">
            <v>244b:  Ký cược, ký quỹ (Dài hạn)</v>
          </cell>
        </row>
        <row r="81">
          <cell r="A81" t="str">
            <v>2293b:  Dự phòng phải thu dài hạn khó đòi</v>
          </cell>
        </row>
        <row r="82">
          <cell r="A82" t="str">
            <v>211:   Nguyên giá TSCĐHH</v>
          </cell>
        </row>
        <row r="83">
          <cell r="A83" t="str">
            <v>2141: Giá trị hao mòn luỹ kế TSCĐ HH</v>
          </cell>
        </row>
        <row r="84">
          <cell r="A84" t="str">
            <v>212:   Nguyên giá tài sản cố định thuê tài chính</v>
          </cell>
        </row>
        <row r="85">
          <cell r="A85" t="str">
            <v>2142: Giá trị hao mòn luỹ kế TSCĐ thuê tài chính</v>
          </cell>
        </row>
        <row r="86">
          <cell r="A86" t="str">
            <v>213:   Nguyên giá tài sản cố định vô hình</v>
          </cell>
        </row>
        <row r="87">
          <cell r="A87" t="str">
            <v>2143: Giá trị hao mòn luỹ kế tài sản cố định vô hình</v>
          </cell>
        </row>
        <row r="88">
          <cell r="A88" t="str">
            <v>217:   Nguyên giá bất động sản đầu tư</v>
          </cell>
        </row>
        <row r="89">
          <cell r="A89" t="str">
            <v>2147: Giá trị hao mòn luỹ kế BĐS đầu tư</v>
          </cell>
        </row>
        <row r="90">
          <cell r="A90" t="str">
            <v>154a: Chi phí sản xuất kinh doanh dở dang dài hạn</v>
          </cell>
        </row>
        <row r="91">
          <cell r="A91" t="str">
            <v>241:   Chi phí xây dựng cơ bản dở dang</v>
          </cell>
        </row>
        <row r="92">
          <cell r="A92" t="str">
            <v>221:   Đầu tư vào công ty con</v>
          </cell>
        </row>
        <row r="94">
          <cell r="A94" t="str">
            <v>222a:   Vốn góp liên doanh</v>
          </cell>
        </row>
        <row r="95">
          <cell r="A95" t="str">
            <v>222b:   Đầu tư vào công ty liên kết</v>
          </cell>
        </row>
        <row r="97">
          <cell r="A97" t="str">
            <v>2281:  Đầu tư góp vốn vào đơn vị khác</v>
          </cell>
        </row>
        <row r="98">
          <cell r="A98" t="str">
            <v>2292:  Dự phòng giảm giá đầu tư tài chính dài hạn</v>
          </cell>
        </row>
        <row r="99">
          <cell r="A99" t="str">
            <v>128e: Đầu tư nắm giữ đến ngày đáo hạn (Dài hạn)</v>
          </cell>
        </row>
        <row r="101">
          <cell r="A101" t="str">
            <v>242b: Chi phí trả trước về thuê hoạt động TSCĐ</v>
          </cell>
        </row>
        <row r="102">
          <cell r="A102" t="str">
            <v>242c: Công cụ dụng cụ xuất dùng</v>
          </cell>
        </row>
        <row r="103">
          <cell r="A103" t="str">
            <v>242d: Chi phí đi vay</v>
          </cell>
        </row>
        <row r="104">
          <cell r="A104" t="str">
            <v>242e: Chi phí trả trước dài hạn khác</v>
          </cell>
        </row>
        <row r="106">
          <cell r="A106" t="str">
            <v>243a: Tài sản thuế thu nhập hoãn lại liên quan đến khoản chênh lệch tạm thời được khấu trừ</v>
          </cell>
        </row>
        <row r="107">
          <cell r="A107" t="str">
            <v>243b: Tài sản thuế thu nhập hoãn lại liên quan đến khoản lỗ tính thuế chưa sử dụng</v>
          </cell>
        </row>
        <row r="108">
          <cell r="A108" t="str">
            <v>243c: Tài sản thuế thu nhập hoãn lại liên quan đến khoản ưu đãi tính thuế chưa sử dụng</v>
          </cell>
        </row>
        <row r="109">
          <cell r="A109" t="str">
            <v>243d: Khoản hoàn nhập tài sản thuế thu nhập hoãn lại đã được ghi nhận từ các năm trước</v>
          </cell>
        </row>
        <row r="111">
          <cell r="A111" t="str">
            <v>1534: Thiết bị, vật tư, phụ tùng thay thế dài hạn</v>
          </cell>
        </row>
        <row r="112">
          <cell r="A112" t="str">
            <v>2288b:   Tài sản dài hạn khác</v>
          </cell>
        </row>
        <row r="114">
          <cell r="A114" t="str">
            <v>269:   Lợi thế thương mại</v>
          </cell>
        </row>
        <row r="115">
          <cell r="A115" t="str">
            <v>TỔNG CỘNG TÀI SẢN</v>
          </cell>
        </row>
        <row r="116">
          <cell r="A116" t="str">
            <v>331a:   Phải trả người bán ngắn hạn</v>
          </cell>
        </row>
        <row r="117">
          <cell r="A117" t="str">
            <v>131c: Người mua trả tiền trước ngắn hạn</v>
          </cell>
        </row>
        <row r="119">
          <cell r="A119" t="str">
            <v>33311: Thuế giá trị gia tăng đầu ra</v>
          </cell>
        </row>
        <row r="120">
          <cell r="A120" t="str">
            <v>33312: Thuế giá trị gia tăng hàng nhập khẩu</v>
          </cell>
        </row>
        <row r="121">
          <cell r="A121" t="str">
            <v>3332a: Thuế tiêu thụ đặc biệt</v>
          </cell>
        </row>
        <row r="122">
          <cell r="A122" t="str">
            <v>3333a: Thuế xuất, nhập khẩu</v>
          </cell>
        </row>
        <row r="123">
          <cell r="A123" t="str">
            <v>3334a: Thuế thu nhập doanh nghiệp</v>
          </cell>
        </row>
        <row r="124">
          <cell r="A124" t="str">
            <v>3335a: Thuế thu nhập cá nhân</v>
          </cell>
        </row>
        <row r="125">
          <cell r="A125" t="str">
            <v>3336a: Thuế tài nguyên</v>
          </cell>
        </row>
        <row r="126">
          <cell r="A126" t="str">
            <v>3337a: Thuế nhà đất và tiền thuê đất</v>
          </cell>
        </row>
        <row r="127">
          <cell r="A127" t="str">
            <v>33381a: Thuế bảo vệ môi trường</v>
          </cell>
        </row>
        <row r="128">
          <cell r="A128" t="str">
            <v>33382a: Các loại thuế khác</v>
          </cell>
        </row>
        <row r="129">
          <cell r="A129" t="str">
            <v>3339a: Các khoản phí, lệ phí và các khoản phải nộp khác</v>
          </cell>
        </row>
        <row r="131">
          <cell r="A131" t="str">
            <v>334:   Phải trả người lao động</v>
          </cell>
        </row>
        <row r="133">
          <cell r="A133" t="str">
            <v>335a: Trích trước chi phí tiền lương trong thời gian nghỉ phép</v>
          </cell>
        </row>
        <row r="134">
          <cell r="A134" t="str">
            <v>335b: Chi phí trong thời gian ngừng kinh doanh</v>
          </cell>
        </row>
        <row r="135">
          <cell r="A135" t="str">
            <v>335c: Chi phí trích trước tạm tính giá vốn hàng hoá, thành phẩm BĐS đã bán</v>
          </cell>
        </row>
        <row r="136">
          <cell r="A136" t="str">
            <v>335d: Chi phí sửa chữa lớn TSCĐ</v>
          </cell>
        </row>
        <row r="137">
          <cell r="A137" t="str">
            <v>335e: Các khoản khác</v>
          </cell>
        </row>
        <row r="139">
          <cell r="A139" t="str">
            <v>3362a:   Phải trả nội bộ về chênh lệch tỷ giá (Ngắn hạn)</v>
          </cell>
        </row>
        <row r="140">
          <cell r="A140" t="str">
            <v>3363a:   Phải trả nội bộ chi phí đi vay đủ điều kiện vốn hoá (Ngắn hạn)</v>
          </cell>
        </row>
        <row r="141">
          <cell r="A141" t="str">
            <v>3368a:   Phải trả nội bộ khác (Ngắn hạn)</v>
          </cell>
        </row>
        <row r="143">
          <cell r="A143" t="str">
            <v>337b:   Phải trả theo tiến độ kế hoạch hợp đồng xây dựng</v>
          </cell>
        </row>
        <row r="144">
          <cell r="A144" t="str">
            <v>3387a: Doanh thu chưa thực hiện ngắn hạn</v>
          </cell>
        </row>
        <row r="146">
          <cell r="A146" t="str">
            <v>3381:  Tài sản thừa chờ giải quyết</v>
          </cell>
        </row>
        <row r="147">
          <cell r="A147" t="str">
            <v>3382:  Kinh phí công đoàn</v>
          </cell>
        </row>
        <row r="148">
          <cell r="A148" t="str">
            <v>3383:  Bảo hiểm xã hội</v>
          </cell>
        </row>
        <row r="149">
          <cell r="A149" t="str">
            <v>3384:  Bảo hiểm y tế</v>
          </cell>
        </row>
        <row r="150">
          <cell r="A150" t="str">
            <v>3389:   Bảo hiểm thất nghiệp</v>
          </cell>
        </row>
        <row r="151">
          <cell r="A151" t="str">
            <v>3388a: Phải trả về cổ phần hóa</v>
          </cell>
        </row>
        <row r="152">
          <cell r="A152" t="str">
            <v>3388b: Các khoản phải trả, phải nộp khác</v>
          </cell>
        </row>
        <row r="153">
          <cell r="A153" t="str">
            <v>3388c:   Cổ tức, lợi nhuận phải trả</v>
          </cell>
        </row>
        <row r="154">
          <cell r="A154" t="str">
            <v>344a: Nhận ký quỹ, ký cược ngắn hạn</v>
          </cell>
        </row>
        <row r="155">
          <cell r="A155" t="str">
            <v>138x:   Dư có phải thu khác (TK 138)</v>
          </cell>
        </row>
        <row r="157">
          <cell r="A157" t="str">
            <v>3411a: Các khoản vay (Ngắn hạn)</v>
          </cell>
        </row>
        <row r="158">
          <cell r="A158" t="str">
            <v>3412a: Nợ thuê tài chính (Ngắn hạn)</v>
          </cell>
        </row>
        <row r="159">
          <cell r="A159" t="str">
            <v>3431a: Trái phiếu thường (Ngắn hạn)</v>
          </cell>
        </row>
        <row r="161">
          <cell r="A161" t="str">
            <v>3521a:    Dự phòng bảo hành sản phẩn, hàng hoá (ngắn hạn)</v>
          </cell>
        </row>
        <row r="162">
          <cell r="A162" t="str">
            <v>3522a:    Dự phòng bảo hành công trình xây dựng (ngắn hạn)</v>
          </cell>
        </row>
        <row r="163">
          <cell r="A163" t="str">
            <v>3523a:    Dự phòng tái cơ cấu doanh nghiệp (ngắn hạn)</v>
          </cell>
        </row>
        <row r="164">
          <cell r="A164" t="str">
            <v>3524a:    Dự phòng phải trả khác (ngắn hạn)</v>
          </cell>
        </row>
        <row r="166">
          <cell r="A166" t="str">
            <v>353:    Quỹ khen thưởng và phúc lợi</v>
          </cell>
        </row>
        <row r="167">
          <cell r="A167" t="str">
            <v>357:    Quỹ bình ổn giá</v>
          </cell>
        </row>
        <row r="168">
          <cell r="A168" t="str">
            <v>171b:  Giao dịch mua bán lại trái phiếu Chính phủ</v>
          </cell>
        </row>
        <row r="169">
          <cell r="A169" t="str">
            <v>331b:  Phải trả người bán dài hạn</v>
          </cell>
        </row>
        <row r="170">
          <cell r="A170" t="str">
            <v>131d: Người mua trả tiền trước dài hạn</v>
          </cell>
        </row>
        <row r="172">
          <cell r="A172" t="str">
            <v>335f:  Chi phí phải trả (Lãi vay dài hạn)</v>
          </cell>
        </row>
        <row r="173">
          <cell r="A173" t="str">
            <v>335g: Chi phí phải trả (Các khoản khác dài hạn)</v>
          </cell>
        </row>
        <row r="175">
          <cell r="A175" t="str">
            <v>3361: Phải trả nội bộ về vốn kinh doanh</v>
          </cell>
        </row>
        <row r="177">
          <cell r="A177" t="str">
            <v>3362b:   Phải trả nội bộ về chênh lệch tỷ giá (Dài hạn)</v>
          </cell>
        </row>
        <row r="178">
          <cell r="A178" t="str">
            <v>3363b:   Phải trả nội bộ chi phí đi vay đủ điều kiện vốn hoá (Dài hạn)</v>
          </cell>
        </row>
        <row r="179">
          <cell r="A179" t="str">
            <v>3368b:   Phải trả nội bộ khác (Dài hạn)</v>
          </cell>
        </row>
        <row r="181">
          <cell r="A181" t="str">
            <v>3387b: Doanh thu chưa thực hiện dài hạn</v>
          </cell>
        </row>
        <row r="183">
          <cell r="A183" t="str">
            <v>344b: Nhận ký quỹ, ký cược dài hạn</v>
          </cell>
        </row>
        <row r="184">
          <cell r="A184" t="str">
            <v>338x:   Phải trả dài hạn khác</v>
          </cell>
        </row>
        <row r="186">
          <cell r="A186" t="str">
            <v>3411b: Các khoản vay (Dài hạn)</v>
          </cell>
        </row>
        <row r="187">
          <cell r="A187" t="str">
            <v>3412b: Nợ thuê tài chính (Dài hạn)</v>
          </cell>
        </row>
        <row r="188">
          <cell r="A188" t="str">
            <v>3431b: Trái phiếu thường (Dài hạn)</v>
          </cell>
        </row>
        <row r="190">
          <cell r="A190" t="str">
            <v>3432b: Trái phiếu chuyển đổi (Dài hạn)</v>
          </cell>
        </row>
        <row r="191">
          <cell r="A191" t="str">
            <v>41112b: Cổ phiếu ưu đãi</v>
          </cell>
        </row>
        <row r="193">
          <cell r="A193" t="str">
            <v>347a: Thuế thu nhập hoãn lại phải trả phát sinh từ các khoản chênh lệch tạm thời chịu thuế</v>
          </cell>
        </row>
        <row r="194">
          <cell r="A194" t="str">
            <v>347b: Khoản hoàn nhập thuế thu nhập hoãn lại phải trả đã được ghi nhận từ các năm trước</v>
          </cell>
        </row>
        <row r="196">
          <cell r="A196" t="str">
            <v>3521b:    Dự phòng bảo hành sản phẩn, hàng hoá (dài hạn)</v>
          </cell>
        </row>
        <row r="197">
          <cell r="A197" t="str">
            <v>3522b:    Dự phòng bảo hành công trình xây dựng (dài hạn)</v>
          </cell>
        </row>
        <row r="198">
          <cell r="A198" t="str">
            <v>3523b:    Dự phòng tái cơ cấu doanh nghiệp (dài hạn)</v>
          </cell>
        </row>
        <row r="199">
          <cell r="A199" t="str">
            <v>3524b:    Dự phòng phải trả khác (dài hạn)</v>
          </cell>
        </row>
        <row r="201">
          <cell r="A201" t="str">
            <v>356:   Quỹ phát triển khoa học và công nghệ</v>
          </cell>
        </row>
        <row r="203">
          <cell r="A203" t="str">
            <v>41111: Cổ phiếu phổ thông có quyền biểu quyết</v>
          </cell>
        </row>
        <row r="204">
          <cell r="A204" t="str">
            <v>41112a: Cổ phiếu ưu đãi</v>
          </cell>
        </row>
        <row r="206">
          <cell r="A206" t="str">
            <v>4112: Thặng dư vốn cổ phần</v>
          </cell>
        </row>
        <row r="207">
          <cell r="A207" t="str">
            <v>4113: Quyền chọn chuyển đổi trái phiếu</v>
          </cell>
        </row>
        <row r="208">
          <cell r="A208" t="str">
            <v>4118: Vốn khác của chủ sở hữu</v>
          </cell>
        </row>
        <row r="209">
          <cell r="A209" t="str">
            <v>419:   Cổ phiếu quỹ</v>
          </cell>
        </row>
        <row r="210">
          <cell r="A210" t="str">
            <v>412:   Chênh lệch đánh giá lại tài sản</v>
          </cell>
        </row>
        <row r="211">
          <cell r="A211" t="str">
            <v>413:   Chênh lệch tỷ giá hối đoái</v>
          </cell>
        </row>
        <row r="212">
          <cell r="A212" t="str">
            <v>414:   Quỹ đầu tư phát triển</v>
          </cell>
        </row>
        <row r="213">
          <cell r="A213" t="str">
            <v>417:   Quỹ hỗ trợ sắp xếp doanh nghiệp</v>
          </cell>
        </row>
        <row r="214">
          <cell r="A214" t="str">
            <v>418:   Quỹ khác thuộc vốn chủ sở hữu</v>
          </cell>
        </row>
        <row r="216">
          <cell r="A216" t="str">
            <v>4211:   LNST chưa phân phối lũy kế đến cuối kỳ trước</v>
          </cell>
        </row>
        <row r="217">
          <cell r="A217" t="str">
            <v>4212:   LNST chưa phân phối kỳ này</v>
          </cell>
        </row>
        <row r="219">
          <cell r="A219" t="str">
            <v>441:   Nguồn vốn đầu tư XDCB</v>
          </cell>
        </row>
        <row r="220">
          <cell r="A220" t="str">
            <v>429: Lợi ích của cổ đông không kiểm soát</v>
          </cell>
        </row>
        <row r="222">
          <cell r="A222" t="str">
            <v>461:   Nguồn kinh phí sự nghiệp</v>
          </cell>
        </row>
        <row r="223">
          <cell r="A223" t="str">
            <v>161:   Chi sự nghiệp</v>
          </cell>
        </row>
        <row r="225">
          <cell r="A225" t="str">
            <v>466:   Nguồn kinh phí đã hình thành TSCĐ</v>
          </cell>
        </row>
        <row r="226">
          <cell r="A226" t="str">
            <v>TỔNG CỘNG NGUỒN VỐN</v>
          </cell>
        </row>
        <row r="227">
          <cell r="A227" t="str">
            <v>KIỂM TRA CÂN ĐỐI</v>
          </cell>
        </row>
        <row r="228">
          <cell r="A228" t="str">
            <v>5111: Doanh thu bán hàng hóa</v>
          </cell>
        </row>
        <row r="229">
          <cell r="A229" t="str">
            <v>5112: Doanh thu bán thành phẩm</v>
          </cell>
        </row>
        <row r="230">
          <cell r="A230" t="str">
            <v>5113: Doanh thu cung cấp dịch vụ</v>
          </cell>
        </row>
        <row r="231">
          <cell r="A231" t="str">
            <v>511x: Doanh thu hợp đồng xây dựng</v>
          </cell>
        </row>
        <row r="232">
          <cell r="A232" t="str">
            <v>5118: Doanh thu khác</v>
          </cell>
        </row>
        <row r="234">
          <cell r="A234" t="str">
            <v>5211: Chiết khấu thương mại</v>
          </cell>
        </row>
        <row r="235">
          <cell r="A235" t="str">
            <v>5212: Giảm giá hàng bán</v>
          </cell>
        </row>
        <row r="236">
          <cell r="A236" t="str">
            <v>5213:   Hàng bán bị trả lại</v>
          </cell>
        </row>
        <row r="238">
          <cell r="A238" t="str">
            <v>632a: Giá vốn của hàng hóa đã bán</v>
          </cell>
        </row>
        <row r="239">
          <cell r="A239" t="str">
            <v>632b: Giá vốn của thành phẩm đã bán</v>
          </cell>
        </row>
        <row r="240">
          <cell r="A240" t="str">
            <v>632c: Giá vốn của dịch vụ đã cung cấp</v>
          </cell>
        </row>
        <row r="241">
          <cell r="A241" t="str">
            <v>632d: Giá vốn hợp đồng xây dựng</v>
          </cell>
        </row>
        <row r="242">
          <cell r="A242" t="str">
            <v>632e: Giá trị còn lại, chi phí nhượng bán, thanh lý của BĐS đầu tư đã bán</v>
          </cell>
        </row>
        <row r="243">
          <cell r="A243" t="str">
            <v>632f: Chi phí kinh doanh bất động sản đầu tư</v>
          </cell>
        </row>
        <row r="244">
          <cell r="A244" t="str">
            <v>632g: Giá trị hàng tồn kho mất mát trong kỳ</v>
          </cell>
        </row>
        <row r="245">
          <cell r="A245" t="str">
            <v>632h: Giá trị từng loại hàng tồn kho hao hụt ngoài định mức</v>
          </cell>
        </row>
        <row r="246">
          <cell r="A246" t="str">
            <v>632i: Các khoản chi phí vượt mức bình thường khác được tính trực tiếp vào giá vốn</v>
          </cell>
        </row>
        <row r="247">
          <cell r="A247" t="str">
            <v>632k: Dự phòng giảm giá hàng tồn kho</v>
          </cell>
        </row>
        <row r="248">
          <cell r="A248" t="str">
            <v>632l: Các khoản ghi giảm giá vốn hàng bán</v>
          </cell>
        </row>
        <row r="250">
          <cell r="A250" t="str">
            <v>515a: Lãi tiền gửi, tiền cho vay</v>
          </cell>
        </row>
        <row r="251">
          <cell r="A251" t="str">
            <v>515b: Lãi bán các khoản đầu tư</v>
          </cell>
        </row>
        <row r="252">
          <cell r="A252" t="str">
            <v>515c: Cổ tức, lợi nhuận được chia</v>
          </cell>
        </row>
        <row r="253">
          <cell r="A253" t="str">
            <v>515e: Lãi chênh lệch tỷ giá</v>
          </cell>
        </row>
        <row r="254">
          <cell r="A254" t="str">
            <v>515f: Lãi bán hàng trả chậm, chiết khấu thanh toán</v>
          </cell>
        </row>
        <row r="255">
          <cell r="A255" t="str">
            <v>515g: Doanh thu hoạt động tài chính khác</v>
          </cell>
        </row>
        <row r="257">
          <cell r="A257" t="str">
            <v>635a: Lãi tiền vay</v>
          </cell>
        </row>
        <row r="258">
          <cell r="A258" t="str">
            <v>635b: Chiết khấu thanh toán, lãi bán hàng trả chậm</v>
          </cell>
        </row>
        <row r="259">
          <cell r="A259" t="str">
            <v>635c: Lỗ do thanh lý các khoản đầu tư tài chính</v>
          </cell>
        </row>
        <row r="260">
          <cell r="A260" t="str">
            <v>635d: Lỗ chênh lệch tỷ giá</v>
          </cell>
        </row>
        <row r="261">
          <cell r="A261" t="str">
            <v>635e: Dự phòng giảm giá chứng khoán kinh doanh và tổn thất đầu tư</v>
          </cell>
        </row>
        <row r="262">
          <cell r="A262" t="str">
            <v>635f: Các khoản ghi giảm chi phí tài chính</v>
          </cell>
        </row>
        <row r="263">
          <cell r="A263" t="str">
            <v>635g: Chi phí tài chính khác</v>
          </cell>
        </row>
        <row r="265">
          <cell r="A265" t="str">
            <v>24:   Phần lợi nhuận hoặc lỗ trong công ty liên kết, liên doanh</v>
          </cell>
        </row>
        <row r="266">
          <cell r="A266" t="str">
            <v>641:   Chi phí bán hàng</v>
          </cell>
        </row>
        <row r="267">
          <cell r="A267" t="str">
            <v>642:   Chi phí quản lý doanh nghiệp</v>
          </cell>
        </row>
        <row r="268">
          <cell r="A268" t="str">
            <v>711:   Thu nhập khác</v>
          </cell>
        </row>
        <row r="269">
          <cell r="A269" t="str">
            <v>811:   Chi phí khác</v>
          </cell>
        </row>
        <row r="270">
          <cell r="A270" t="str">
            <v>8211: Chi phí thuế TNDN hiện hành</v>
          </cell>
        </row>
        <row r="272">
          <cell r="A272" t="str">
            <v>8212a: Chi phí thuế thu nhập doanh nghiệp hoãn lại phát sinh từ các khoản chênh lệch tạm thời chịu thuế</v>
          </cell>
        </row>
        <row r="273">
          <cell r="A273" t="str">
            <v>8212b: Chi phí thuế thu nhập doanh nghiệp hoãn lại phát sinh từ việc hoàn nhập tài sản thuế thu nhập hoãn lại</v>
          </cell>
        </row>
        <row r="274">
          <cell r="A274" t="str">
            <v>8212c: Thu nhập thuế thu nhập doanh nghiệp hoãn lại phát sinh từ các khoản chênh lệch tạm thời được khấu trừ</v>
          </cell>
        </row>
        <row r="275">
          <cell r="A275" t="str">
            <v>8212d: Thu nhập thuế thu nhập doanh nghiệp hoãn lại phát sinh từ các khoản lỗ tính thuế và ưu đãi thuế chưa sử dụng</v>
          </cell>
        </row>
        <row r="276">
          <cell r="A276" t="str">
            <v>8212e: Thu nhập thuế thu nhập doanh nghiệp hoãn lại phát sinh từ việc hoàn nhập thuế thu nhập hoãn lại phải trả</v>
          </cell>
        </row>
        <row r="278">
          <cell r="A278" t="str">
            <v>841:   Lợi ích của cổ đông không kiểm soát</v>
          </cell>
        </row>
        <row r="279">
          <cell r="A279" t="str">
            <v>911:   Lợi nhuận sau thuế của công ty mẹ</v>
          </cell>
        </row>
      </sheetData>
      <sheetData sheetId="3">
        <row r="2">
          <cell r="B2">
            <v>111</v>
          </cell>
          <cell r="C2">
            <v>19686710186</v>
          </cell>
          <cell r="D2">
            <v>0</v>
          </cell>
          <cell r="E2">
            <v>19686710186</v>
          </cell>
          <cell r="F2">
            <v>38659893686</v>
          </cell>
        </row>
        <row r="3">
          <cell r="B3">
            <v>112</v>
          </cell>
          <cell r="C3">
            <v>0</v>
          </cell>
          <cell r="D3">
            <v>0</v>
          </cell>
          <cell r="E3">
            <v>0</v>
          </cell>
          <cell r="F3">
            <v>0</v>
          </cell>
        </row>
        <row r="4">
          <cell r="B4">
            <v>121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</row>
        <row r="5">
          <cell r="B5">
            <v>122</v>
          </cell>
          <cell r="C5">
            <v>0</v>
          </cell>
          <cell r="D5">
            <v>0</v>
          </cell>
          <cell r="E5">
            <v>0</v>
          </cell>
          <cell r="F5">
            <v>0</v>
          </cell>
        </row>
        <row r="6">
          <cell r="B6">
            <v>123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</row>
        <row r="7">
          <cell r="B7">
            <v>131</v>
          </cell>
          <cell r="C7">
            <v>94026239283</v>
          </cell>
          <cell r="D7">
            <v>-1445910001</v>
          </cell>
          <cell r="E7">
            <v>92580329282</v>
          </cell>
          <cell r="F7">
            <v>69458053090</v>
          </cell>
        </row>
        <row r="8">
          <cell r="B8">
            <v>132</v>
          </cell>
          <cell r="C8">
            <v>33397170020</v>
          </cell>
          <cell r="D8">
            <v>0</v>
          </cell>
          <cell r="E8">
            <v>33397170020</v>
          </cell>
          <cell r="F8">
            <v>23320362109</v>
          </cell>
        </row>
        <row r="9">
          <cell r="B9">
            <v>133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</row>
        <row r="10">
          <cell r="B10">
            <v>134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</row>
        <row r="11">
          <cell r="B11">
            <v>135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</row>
        <row r="12">
          <cell r="B12">
            <v>136</v>
          </cell>
          <cell r="C12">
            <v>7709922104</v>
          </cell>
          <cell r="D12">
            <v>0</v>
          </cell>
          <cell r="E12">
            <v>7709922104</v>
          </cell>
          <cell r="F12">
            <v>8587582684</v>
          </cell>
        </row>
        <row r="13">
          <cell r="B13">
            <v>137</v>
          </cell>
          <cell r="C13">
            <v>-2519335405</v>
          </cell>
          <cell r="D13">
            <v>0</v>
          </cell>
          <cell r="E13">
            <v>-2519335405</v>
          </cell>
          <cell r="F13">
            <v>-1532730714</v>
          </cell>
        </row>
        <row r="14">
          <cell r="B14">
            <v>139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</row>
        <row r="15">
          <cell r="B15">
            <v>141</v>
          </cell>
          <cell r="C15">
            <v>221617921977</v>
          </cell>
          <cell r="D15">
            <v>-178768745</v>
          </cell>
          <cell r="E15">
            <v>221439153232</v>
          </cell>
          <cell r="F15">
            <v>157010373126</v>
          </cell>
        </row>
        <row r="16">
          <cell r="B16">
            <v>149</v>
          </cell>
          <cell r="C16">
            <v>-1712529648</v>
          </cell>
          <cell r="D16">
            <v>0</v>
          </cell>
          <cell r="E16">
            <v>-1712529648</v>
          </cell>
          <cell r="F16">
            <v>0</v>
          </cell>
        </row>
        <row r="17">
          <cell r="B17">
            <v>151</v>
          </cell>
          <cell r="C17">
            <v>0</v>
          </cell>
          <cell r="D17">
            <v>0</v>
          </cell>
          <cell r="E17">
            <v>0</v>
          </cell>
          <cell r="F17">
            <v>194994900</v>
          </cell>
        </row>
        <row r="18">
          <cell r="B18">
            <v>152</v>
          </cell>
          <cell r="C18">
            <v>1874885370</v>
          </cell>
          <cell r="D18">
            <v>0</v>
          </cell>
          <cell r="E18">
            <v>1874885370</v>
          </cell>
          <cell r="F18">
            <v>647091345</v>
          </cell>
        </row>
        <row r="19">
          <cell r="B19">
            <v>153</v>
          </cell>
          <cell r="C19">
            <v>374421645</v>
          </cell>
          <cell r="D19">
            <v>0</v>
          </cell>
          <cell r="E19">
            <v>374421645</v>
          </cell>
          <cell r="F19">
            <v>199902341</v>
          </cell>
        </row>
        <row r="20">
          <cell r="B20">
            <v>154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</row>
        <row r="21">
          <cell r="B21">
            <v>155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</row>
        <row r="22">
          <cell r="B22">
            <v>211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</row>
        <row r="23">
          <cell r="B23">
            <v>212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</row>
        <row r="24">
          <cell r="B24">
            <v>213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</row>
        <row r="25">
          <cell r="B25">
            <v>214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</row>
        <row r="26">
          <cell r="B26">
            <v>215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</row>
        <row r="27">
          <cell r="B27">
            <v>216</v>
          </cell>
          <cell r="C27">
            <v>10000000</v>
          </cell>
          <cell r="D27">
            <v>0</v>
          </cell>
          <cell r="E27">
            <v>10000000</v>
          </cell>
          <cell r="F27">
            <v>10000000</v>
          </cell>
        </row>
        <row r="28">
          <cell r="B28">
            <v>219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</row>
        <row r="29">
          <cell r="B29">
            <v>222</v>
          </cell>
          <cell r="C29">
            <v>215275993693</v>
          </cell>
          <cell r="D29">
            <v>0</v>
          </cell>
          <cell r="E29">
            <v>215275993693</v>
          </cell>
          <cell r="F29">
            <v>205675225029</v>
          </cell>
        </row>
        <row r="30">
          <cell r="B30">
            <v>223</v>
          </cell>
          <cell r="C30">
            <v>-159326170566</v>
          </cell>
          <cell r="D30">
            <v>0</v>
          </cell>
          <cell r="E30">
            <v>-159326170566</v>
          </cell>
          <cell r="F30">
            <v>-149648852852</v>
          </cell>
        </row>
        <row r="31">
          <cell r="B31">
            <v>225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</row>
        <row r="32">
          <cell r="B32">
            <v>226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</row>
        <row r="33">
          <cell r="B33">
            <v>228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</row>
        <row r="34">
          <cell r="B34">
            <v>229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</row>
        <row r="35">
          <cell r="B35">
            <v>231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</row>
        <row r="36">
          <cell r="B36">
            <v>232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</row>
        <row r="37">
          <cell r="B37">
            <v>241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</row>
        <row r="38">
          <cell r="B38">
            <v>242</v>
          </cell>
          <cell r="C38">
            <v>0</v>
          </cell>
          <cell r="D38">
            <v>0</v>
          </cell>
          <cell r="E38">
            <v>0</v>
          </cell>
          <cell r="F38">
            <v>1075181818</v>
          </cell>
        </row>
        <row r="39">
          <cell r="B39">
            <v>251</v>
          </cell>
          <cell r="C39">
            <v>22743525000</v>
          </cell>
          <cell r="D39">
            <v>-22743525000</v>
          </cell>
          <cell r="E39">
            <v>0</v>
          </cell>
          <cell r="F39">
            <v>0</v>
          </cell>
        </row>
        <row r="40">
          <cell r="B40">
            <v>252</v>
          </cell>
          <cell r="C40">
            <v>3987565579</v>
          </cell>
          <cell r="D40">
            <v>1048734308</v>
          </cell>
          <cell r="E40">
            <v>5036299887</v>
          </cell>
          <cell r="F40">
            <v>4796272340</v>
          </cell>
        </row>
        <row r="41">
          <cell r="B41">
            <v>253</v>
          </cell>
          <cell r="C41">
            <v>9411623027</v>
          </cell>
          <cell r="D41">
            <v>-9411623027</v>
          </cell>
          <cell r="E41">
            <v>0</v>
          </cell>
          <cell r="F41">
            <v>0</v>
          </cell>
        </row>
        <row r="42">
          <cell r="B42">
            <v>254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</row>
        <row r="43">
          <cell r="B43">
            <v>255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</row>
        <row r="44">
          <cell r="B44">
            <v>261</v>
          </cell>
          <cell r="C44">
            <v>2347501326</v>
          </cell>
          <cell r="D44">
            <v>0</v>
          </cell>
          <cell r="E44">
            <v>2347501326</v>
          </cell>
          <cell r="F44">
            <v>1394447889</v>
          </cell>
        </row>
        <row r="45">
          <cell r="B45">
            <v>262</v>
          </cell>
          <cell r="C45">
            <v>355117545</v>
          </cell>
          <cell r="D45">
            <v>35753749</v>
          </cell>
          <cell r="E45">
            <v>390871294</v>
          </cell>
          <cell r="F45">
            <v>215510606</v>
          </cell>
        </row>
        <row r="46">
          <cell r="B46">
            <v>263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</row>
        <row r="47">
          <cell r="B47">
            <v>268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</row>
        <row r="48">
          <cell r="B48">
            <v>269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</row>
        <row r="49">
          <cell r="B49">
            <v>311</v>
          </cell>
          <cell r="C49">
            <v>-64511253097</v>
          </cell>
          <cell r="D49">
            <v>1445910001</v>
          </cell>
          <cell r="E49">
            <v>-63065343096</v>
          </cell>
          <cell r="F49">
            <v>-36978980798</v>
          </cell>
        </row>
        <row r="50">
          <cell r="B50">
            <v>312</v>
          </cell>
          <cell r="C50">
            <v>-29442908466</v>
          </cell>
          <cell r="D50">
            <v>0</v>
          </cell>
          <cell r="E50">
            <v>-29442908466</v>
          </cell>
          <cell r="F50">
            <v>-21927233438</v>
          </cell>
        </row>
        <row r="51">
          <cell r="B51">
            <v>313</v>
          </cell>
          <cell r="C51">
            <v>-4617203201</v>
          </cell>
          <cell r="D51">
            <v>0</v>
          </cell>
          <cell r="E51">
            <v>-4617203201</v>
          </cell>
          <cell r="F51">
            <v>-3024123616</v>
          </cell>
        </row>
        <row r="52">
          <cell r="B52">
            <v>314</v>
          </cell>
          <cell r="C52">
            <v>-6156924304</v>
          </cell>
          <cell r="D52">
            <v>0</v>
          </cell>
          <cell r="E52">
            <v>-6156924304</v>
          </cell>
          <cell r="F52">
            <v>-4078341901</v>
          </cell>
        </row>
        <row r="53">
          <cell r="B53">
            <v>315</v>
          </cell>
          <cell r="C53">
            <v>-219026848</v>
          </cell>
          <cell r="D53">
            <v>0</v>
          </cell>
          <cell r="E53">
            <v>-219026848</v>
          </cell>
          <cell r="F53">
            <v>-158874832</v>
          </cell>
        </row>
        <row r="54">
          <cell r="B54">
            <v>316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</row>
        <row r="55">
          <cell r="B55">
            <v>317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</row>
        <row r="56">
          <cell r="B56">
            <v>318</v>
          </cell>
          <cell r="C56">
            <v>-735454546</v>
          </cell>
          <cell r="D56">
            <v>0</v>
          </cell>
          <cell r="E56">
            <v>-735454546</v>
          </cell>
          <cell r="F56">
            <v>-526443637</v>
          </cell>
        </row>
        <row r="57">
          <cell r="B57">
            <v>319</v>
          </cell>
          <cell r="C57">
            <v>-3244958256</v>
          </cell>
          <cell r="D57">
            <v>0</v>
          </cell>
          <cell r="E57">
            <v>-3244958256</v>
          </cell>
          <cell r="F57">
            <v>-5433897154</v>
          </cell>
        </row>
        <row r="58">
          <cell r="B58">
            <v>320</v>
          </cell>
          <cell r="C58">
            <v>-155859177500</v>
          </cell>
          <cell r="D58">
            <v>0</v>
          </cell>
          <cell r="E58">
            <v>-155859177500</v>
          </cell>
          <cell r="F58">
            <v>-129963746497</v>
          </cell>
        </row>
        <row r="59">
          <cell r="B59">
            <v>321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</row>
        <row r="60">
          <cell r="B60">
            <v>322</v>
          </cell>
          <cell r="C60">
            <v>-455592780</v>
          </cell>
          <cell r="D60">
            <v>0</v>
          </cell>
          <cell r="E60">
            <v>-455592780</v>
          </cell>
          <cell r="F60">
            <v>-698533943</v>
          </cell>
        </row>
        <row r="61">
          <cell r="B61">
            <v>323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</row>
        <row r="62">
          <cell r="B62">
            <v>324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</row>
        <row r="63">
          <cell r="B63">
            <v>331</v>
          </cell>
          <cell r="C63">
            <v>0</v>
          </cell>
          <cell r="D63">
            <v>0</v>
          </cell>
          <cell r="E63">
            <v>0</v>
          </cell>
          <cell r="F63">
            <v>0</v>
          </cell>
        </row>
        <row r="64">
          <cell r="B64">
            <v>332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</row>
        <row r="65">
          <cell r="B65">
            <v>333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</row>
        <row r="66">
          <cell r="B66">
            <v>334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</row>
        <row r="67">
          <cell r="B67">
            <v>335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</row>
        <row r="68">
          <cell r="B68">
            <v>336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</row>
        <row r="69">
          <cell r="B69">
            <v>337</v>
          </cell>
          <cell r="C69">
            <v>-2406700000</v>
          </cell>
          <cell r="D69">
            <v>0</v>
          </cell>
          <cell r="E69">
            <v>-2406700000</v>
          </cell>
          <cell r="F69">
            <v>-1620100000</v>
          </cell>
        </row>
        <row r="70">
          <cell r="B70">
            <v>338</v>
          </cell>
          <cell r="C70">
            <v>-210000000</v>
          </cell>
          <cell r="D70">
            <v>0</v>
          </cell>
          <cell r="E70">
            <v>-210000000</v>
          </cell>
          <cell r="F70">
            <v>-210000000</v>
          </cell>
        </row>
        <row r="71">
          <cell r="B71">
            <v>339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</row>
        <row r="72">
          <cell r="B72">
            <v>340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</row>
        <row r="73">
          <cell r="B73">
            <v>341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</row>
        <row r="74">
          <cell r="B74">
            <v>342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</row>
        <row r="75">
          <cell r="B75">
            <v>343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</row>
        <row r="76">
          <cell r="B76" t="str">
            <v>411a</v>
          </cell>
          <cell r="C76">
            <v>-104026020000</v>
          </cell>
          <cell r="D76">
            <v>41200000000</v>
          </cell>
          <cell r="E76">
            <v>-62826020000</v>
          </cell>
          <cell r="F76">
            <v>-62826020000</v>
          </cell>
        </row>
        <row r="77">
          <cell r="B77" t="str">
            <v>411b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</row>
        <row r="78">
          <cell r="B78">
            <v>412</v>
          </cell>
          <cell r="C78">
            <v>-30335312000</v>
          </cell>
          <cell r="D78">
            <v>1000000000</v>
          </cell>
          <cell r="E78">
            <v>-29335312000</v>
          </cell>
          <cell r="F78">
            <v>-29335312000</v>
          </cell>
        </row>
        <row r="79">
          <cell r="B79">
            <v>413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</row>
        <row r="80">
          <cell r="B80">
            <v>414</v>
          </cell>
          <cell r="C80">
            <v>-26974599251</v>
          </cell>
          <cell r="D80">
            <v>98740000</v>
          </cell>
          <cell r="E80">
            <v>-26875859251</v>
          </cell>
          <cell r="F80">
            <v>-23858927106</v>
          </cell>
        </row>
        <row r="81">
          <cell r="B81">
            <v>415</v>
          </cell>
          <cell r="C81">
            <v>15130000</v>
          </cell>
          <cell r="D81">
            <v>9411623027</v>
          </cell>
          <cell r="E81">
            <v>9426753027</v>
          </cell>
          <cell r="F81">
            <v>8269753027</v>
          </cell>
        </row>
        <row r="82">
          <cell r="B82">
            <v>416</v>
          </cell>
          <cell r="C82">
            <v>0</v>
          </cell>
          <cell r="D82">
            <v>0</v>
          </cell>
          <cell r="E82">
            <v>0</v>
          </cell>
          <cell r="F82">
            <v>0</v>
          </cell>
        </row>
        <row r="83">
          <cell r="B83">
            <v>417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</row>
        <row r="84">
          <cell r="B84">
            <v>418</v>
          </cell>
          <cell r="C84">
            <v>-10381434109</v>
          </cell>
          <cell r="D84">
            <v>3366521467</v>
          </cell>
          <cell r="E84">
            <v>-7014912642</v>
          </cell>
          <cell r="F84">
            <v>-6902367132</v>
          </cell>
        </row>
        <row r="85">
          <cell r="B85">
            <v>419</v>
          </cell>
          <cell r="C85">
            <v>0</v>
          </cell>
          <cell r="D85">
            <v>0</v>
          </cell>
          <cell r="E85">
            <v>0</v>
          </cell>
          <cell r="F85">
            <v>0</v>
          </cell>
        </row>
        <row r="86">
          <cell r="B86">
            <v>420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</row>
        <row r="87">
          <cell r="B87" t="str">
            <v>421a</v>
          </cell>
          <cell r="C87">
            <v>0</v>
          </cell>
          <cell r="D87">
            <v>-341165677</v>
          </cell>
          <cell r="E87">
            <v>-341165677</v>
          </cell>
          <cell r="F87">
            <v>0</v>
          </cell>
        </row>
        <row r="88">
          <cell r="B88" t="str">
            <v>421b</v>
          </cell>
          <cell r="C88">
            <v>-29699126778</v>
          </cell>
          <cell r="D88">
            <v>2900921197</v>
          </cell>
          <cell r="E88">
            <v>-26798205581</v>
          </cell>
          <cell r="F88">
            <v>-16642602801</v>
          </cell>
        </row>
        <row r="89">
          <cell r="B89">
            <v>422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</row>
        <row r="90">
          <cell r="B90">
            <v>429</v>
          </cell>
          <cell r="C90">
            <v>0</v>
          </cell>
          <cell r="D90">
            <v>-26387211299</v>
          </cell>
          <cell r="E90">
            <v>-26387211299</v>
          </cell>
          <cell r="F90">
            <v>-24147555569</v>
          </cell>
        </row>
        <row r="91">
          <cell r="B91">
            <v>431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</row>
        <row r="92">
          <cell r="B92">
            <v>432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</row>
        <row r="93">
          <cell r="B93">
            <v>1</v>
          </cell>
          <cell r="C93">
            <v>-994963012071</v>
          </cell>
          <cell r="D93">
            <v>25582525663</v>
          </cell>
          <cell r="E93">
            <v>-969380486408</v>
          </cell>
          <cell r="F93">
            <v>-823294626510</v>
          </cell>
        </row>
        <row r="94">
          <cell r="B94">
            <v>2</v>
          </cell>
          <cell r="C94">
            <v>28808908946</v>
          </cell>
          <cell r="D94">
            <v>0</v>
          </cell>
          <cell r="E94">
            <v>28808908946</v>
          </cell>
          <cell r="F94">
            <v>3240952706</v>
          </cell>
        </row>
        <row r="95">
          <cell r="B95">
            <v>11</v>
          </cell>
          <cell r="C95">
            <v>817806691517</v>
          </cell>
          <cell r="D95">
            <v>-25586157263</v>
          </cell>
          <cell r="E95">
            <v>792220534254</v>
          </cell>
          <cell r="F95">
            <v>689838453837</v>
          </cell>
        </row>
        <row r="96">
          <cell r="B96">
            <v>21</v>
          </cell>
          <cell r="C96">
            <v>-10351934798</v>
          </cell>
          <cell r="D96">
            <v>2813235500</v>
          </cell>
          <cell r="E96">
            <v>-7538699298</v>
          </cell>
          <cell r="F96">
            <v>-4641126358</v>
          </cell>
        </row>
        <row r="97">
          <cell r="B97">
            <v>22</v>
          </cell>
          <cell r="C97">
            <v>8653918563</v>
          </cell>
          <cell r="D97">
            <v>165199944</v>
          </cell>
          <cell r="E97">
            <v>8819118507</v>
          </cell>
          <cell r="F97">
            <v>7590021337</v>
          </cell>
        </row>
        <row r="98">
          <cell r="B98">
            <v>24</v>
          </cell>
          <cell r="C98">
            <v>0</v>
          </cell>
          <cell r="D98">
            <v>-1232375547</v>
          </cell>
          <cell r="E98">
            <v>-1232375547</v>
          </cell>
          <cell r="F98">
            <v>-964856684</v>
          </cell>
        </row>
        <row r="99">
          <cell r="B99">
            <v>25</v>
          </cell>
          <cell r="C99">
            <v>55292822560</v>
          </cell>
          <cell r="D99">
            <v>0</v>
          </cell>
          <cell r="E99">
            <v>55292822560</v>
          </cell>
          <cell r="F99">
            <v>49151629647</v>
          </cell>
        </row>
        <row r="100">
          <cell r="B100">
            <v>26</v>
          </cell>
          <cell r="C100">
            <v>45845390313</v>
          </cell>
          <cell r="D100">
            <v>-100550000</v>
          </cell>
          <cell r="E100">
            <v>45744840313</v>
          </cell>
          <cell r="F100">
            <v>42604800758</v>
          </cell>
        </row>
        <row r="101">
          <cell r="B101">
            <v>31</v>
          </cell>
          <cell r="C101">
            <v>-4102988436</v>
          </cell>
          <cell r="D101">
            <v>128042098</v>
          </cell>
          <cell r="E101">
            <v>-3974946338</v>
          </cell>
          <cell r="F101">
            <v>-3370662170</v>
          </cell>
        </row>
        <row r="102">
          <cell r="B102">
            <v>32</v>
          </cell>
          <cell r="C102">
            <v>22375802</v>
          </cell>
          <cell r="D102">
            <v>0</v>
          </cell>
          <cell r="E102">
            <v>22375802</v>
          </cell>
          <cell r="F102">
            <v>307997</v>
          </cell>
        </row>
        <row r="103">
          <cell r="B103">
            <v>51</v>
          </cell>
          <cell r="C103">
            <v>10913431579</v>
          </cell>
          <cell r="D103">
            <v>0</v>
          </cell>
          <cell r="E103">
            <v>10913431579</v>
          </cell>
          <cell r="F103">
            <v>8420271088</v>
          </cell>
        </row>
        <row r="104">
          <cell r="B104">
            <v>52</v>
          </cell>
          <cell r="C104">
            <v>-173686753</v>
          </cell>
          <cell r="D104">
            <v>-1673935</v>
          </cell>
          <cell r="E104">
            <v>-175360688</v>
          </cell>
          <cell r="F104">
            <v>-114138651</v>
          </cell>
        </row>
        <row r="105">
          <cell r="B105">
            <v>62</v>
          </cell>
          <cell r="C105">
            <v>0</v>
          </cell>
          <cell r="D105">
            <v>3692405008</v>
          </cell>
          <cell r="E105">
            <v>3692405008</v>
          </cell>
          <cell r="F105">
            <v>5241372401</v>
          </cell>
        </row>
        <row r="106">
          <cell r="B106">
            <v>61</v>
          </cell>
          <cell r="C106">
            <v>42248082778</v>
          </cell>
          <cell r="D106">
            <v>-5460651468</v>
          </cell>
          <cell r="E106">
            <v>36787431310</v>
          </cell>
          <cell r="F106">
            <v>26297600602</v>
          </cell>
        </row>
        <row r="114">
          <cell r="A114" t="str">
            <v>Không</v>
          </cell>
          <cell r="C114" t="str">
            <v xml:space="preserve">D100    TIỀN VÀ CÁC KHOẢN TƯƠNG ĐƯƠNG TIỀN </v>
          </cell>
        </row>
        <row r="115">
          <cell r="C115" t="str">
            <v>D200    ĐẦU TƯ TÀI CHÍNH NGẮN HẠN VÀ DÀI HẠN</v>
          </cell>
        </row>
        <row r="116">
          <cell r="C116" t="str">
            <v>D300    PHẢI THU KHÁCH HÀNG NGẮN HẠN VÀ DÀI HẠN</v>
          </cell>
        </row>
        <row r="117">
          <cell r="C117" t="str">
            <v>D400    PHẢI THU NỘI BỘ VÀ PHẢI THU KHÁC NGẮN HẠN VÀ DÀI HẠN</v>
          </cell>
        </row>
        <row r="118">
          <cell r="C118" t="str">
            <v>D500    HÀNG TỒN KHO; CH PHÍ SXKD DÀI HẠN</v>
          </cell>
        </row>
        <row r="119">
          <cell r="C119" t="str">
            <v>D600    CHI PHÍ TRẢ TRƯỚC &amp; TÀI SẢN KHÁC NGẮN HẠN, DÀI HẠN</v>
          </cell>
        </row>
        <row r="120">
          <cell r="C120" t="str">
            <v>D700    TSCĐ HỮU HÌNH, VÔ HÌNH, XDCB DỞ DANG VÀ BẤT ĐỘNG SẢN ĐẦU TƯ</v>
          </cell>
        </row>
        <row r="121">
          <cell r="C121" t="str">
            <v>D800    TSCĐ THUÊ TÀI CHÍNH</v>
          </cell>
        </row>
        <row r="122">
          <cell r="C122" t="str">
            <v>E100    VAY VÀ NỢ NGẮN HẠN VÀ DÀI HẠN</v>
          </cell>
        </row>
        <row r="123">
          <cell r="C123" t="str">
            <v>E200    PHẢI TRẢ NHÀ CUNG CẤP NGẮN HẠN VÀ DÀI HẠN</v>
          </cell>
        </row>
        <row r="124">
          <cell r="C124" t="str">
            <v xml:space="preserve">E300    THUẾ VÀ CÁC KHOẢN PHẢI NỘP NHÀ NƯỚC  </v>
          </cell>
        </row>
        <row r="125">
          <cell r="C125" t="str">
            <v>E400     PHẢI TRẢ NGƯỜI LAO ĐỘNG, CÁC KHOẢN TRÍCH THEO LƯƠNG</v>
          </cell>
        </row>
        <row r="126">
          <cell r="C126" t="str">
            <v>E500     CHI PHÍ PHẢI TRẢ NGẮN HẠN VÀ DÀI HẠN; DỰ PHÒNG PHẢI TRẢ</v>
          </cell>
        </row>
        <row r="127">
          <cell r="C127" t="str">
            <v>E600     PHẢI TRẢ NỘI BỘ VÀ PHẢI TRẢ KHÁC NGẮN HẠN VÀ DÀI HẠN</v>
          </cell>
        </row>
        <row r="128">
          <cell r="C128" t="str">
            <v xml:space="preserve">F100    VỐN  CHỦ SỞ HỮU </v>
          </cell>
        </row>
        <row r="129">
          <cell r="C129" t="str">
            <v>F200     CỔ PHIẾU QUỸ</v>
          </cell>
        </row>
        <row r="130">
          <cell r="C130" t="str">
            <v>F300     NGUỒN KINH PHÍ</v>
          </cell>
        </row>
        <row r="131">
          <cell r="C131" t="str">
            <v>F400     TÀI KHOẢN NGOẠI BẢNG CÂN ĐỐI KẾ TOÁN</v>
          </cell>
        </row>
        <row r="132">
          <cell r="C132" t="str">
            <v>G100    DOANH THU</v>
          </cell>
        </row>
        <row r="133">
          <cell r="C133" t="str">
            <v>G200    GIÁ VỐN HÀNG BÁN</v>
          </cell>
        </row>
        <row r="134">
          <cell r="C134" t="str">
            <v>G300    CHI PHÍ BÁN HÀNG</v>
          </cell>
        </row>
        <row r="135">
          <cell r="C135" t="str">
            <v>G400    CHI PHÍ QUẢN LÝ DOANH NGHIỆP</v>
          </cell>
        </row>
        <row r="136">
          <cell r="C136" t="str">
            <v>G500     DOANH THU VÀ CHI PHÍ HOẠT ĐỘNG TÀI CHÍNH</v>
          </cell>
        </row>
        <row r="137">
          <cell r="C137" t="str">
            <v>G600    THU NHẬP VÀ CHI PHÍ KHÁC</v>
          </cell>
        </row>
        <row r="138">
          <cell r="C138" t="str">
            <v>G700    LÃI TRÊN CỔ PHIẾU</v>
          </cell>
        </row>
        <row r="139">
          <cell r="C139" t="str">
            <v>G800    CHI PHÍ THUẾ</v>
          </cell>
        </row>
      </sheetData>
      <sheetData sheetId="4">
        <row r="11">
          <cell r="D11">
            <v>0</v>
          </cell>
          <cell r="E11">
            <v>0</v>
          </cell>
        </row>
      </sheetData>
      <sheetData sheetId="5">
        <row r="6">
          <cell r="F6">
            <v>0</v>
          </cell>
          <cell r="G6">
            <v>0</v>
          </cell>
        </row>
      </sheetData>
      <sheetData sheetId="6"/>
      <sheetData sheetId="7">
        <row r="11">
          <cell r="D11">
            <v>0</v>
          </cell>
          <cell r="E11">
            <v>0</v>
          </cell>
        </row>
      </sheetData>
      <sheetData sheetId="8">
        <row r="6">
          <cell r="F6">
            <v>0</v>
          </cell>
          <cell r="G6">
            <v>0.2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1">
          <cell r="K1" t="str">
            <v>BÁO CÁO TÀI CHÍNH HỢP NHẤT</v>
          </cell>
        </row>
        <row r="15">
          <cell r="J15">
            <v>19686710186</v>
          </cell>
        </row>
      </sheetData>
      <sheetData sheetId="22">
        <row r="1">
          <cell r="A1" t="str">
            <v>CÔNG TY CỔ PHẦN DƯỢC PHẨM HÀ TÂY</v>
          </cell>
        </row>
        <row r="2">
          <cell r="A2" t="str">
            <v>Số 10A Quang Trung, Hà Đông, Hà Nội</v>
          </cell>
        </row>
        <row r="7">
          <cell r="A7" t="str">
            <v>Năm 2015</v>
          </cell>
        </row>
        <row r="59">
          <cell r="B59" t="str">
            <v>Người lập biểu                                       Kế toán trưởng</v>
          </cell>
          <cell r="J59" t="str">
            <v>Giám đốc</v>
          </cell>
        </row>
        <row r="65">
          <cell r="B65" t="str">
            <v>Hoàng Thành                                           Hoàng Văn Tuế</v>
          </cell>
          <cell r="J65" t="str">
            <v>Lê Văn Lớ</v>
          </cell>
        </row>
      </sheetData>
      <sheetData sheetId="23">
        <row r="5">
          <cell r="I5" t="str">
            <v>MẪU B03 - DN/HN</v>
          </cell>
        </row>
      </sheetData>
      <sheetData sheetId="24"/>
      <sheetData sheetId="25"/>
      <sheetData sheetId="26"/>
      <sheetData sheetId="27"/>
      <sheetData sheetId="28"/>
      <sheetData sheetId="29">
        <row r="8">
          <cell r="B8" t="str">
            <v>5</v>
          </cell>
        </row>
        <row r="18">
          <cell r="B18" t="str">
            <v>6</v>
          </cell>
        </row>
        <row r="46">
          <cell r="B46" t="str">
            <v/>
          </cell>
        </row>
        <row r="110">
          <cell r="B110" t="str">
            <v/>
          </cell>
        </row>
        <row r="182">
          <cell r="B182" t="str">
            <v/>
          </cell>
        </row>
        <row r="238">
          <cell r="B238" t="str">
            <v/>
          </cell>
        </row>
        <row r="295">
          <cell r="B295" t="str">
            <v/>
          </cell>
        </row>
        <row r="350">
          <cell r="B350" t="str">
            <v/>
          </cell>
        </row>
        <row r="399">
          <cell r="B399" t="str">
            <v>13</v>
          </cell>
        </row>
        <row r="435">
          <cell r="B435" t="str">
            <v>14</v>
          </cell>
        </row>
        <row r="452">
          <cell r="B452" t="str">
            <v>15</v>
          </cell>
        </row>
        <row r="470">
          <cell r="B470" t="str">
            <v/>
          </cell>
        </row>
        <row r="482">
          <cell r="B482" t="str">
            <v>16</v>
          </cell>
        </row>
        <row r="512">
          <cell r="B512" t="str">
            <v>17</v>
          </cell>
        </row>
        <row r="531">
          <cell r="B531" t="str">
            <v>18</v>
          </cell>
        </row>
        <row r="546">
          <cell r="B546" t="str">
            <v/>
          </cell>
        </row>
        <row r="561">
          <cell r="B561" t="str">
            <v/>
          </cell>
        </row>
        <row r="571">
          <cell r="B571" t="str">
            <v>19</v>
          </cell>
        </row>
        <row r="589">
          <cell r="B589" t="str">
            <v>20</v>
          </cell>
        </row>
        <row r="623">
          <cell r="B623" t="str">
            <v>21</v>
          </cell>
        </row>
        <row r="627">
          <cell r="B627" t="str">
            <v/>
          </cell>
        </row>
        <row r="631">
          <cell r="B631" t="str">
            <v/>
          </cell>
        </row>
        <row r="645">
          <cell r="B645" t="str">
            <v/>
          </cell>
        </row>
        <row r="650">
          <cell r="B650" t="str">
            <v>22</v>
          </cell>
        </row>
        <row r="739">
          <cell r="B739" t="str">
            <v/>
          </cell>
        </row>
      </sheetData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Huong dan_HN"/>
      <sheetName val="Thông tin K.H"/>
      <sheetName val="TB_Consolidation"/>
      <sheetName val="FS_Lines"/>
      <sheetName val="P.tich BCDKT"/>
      <sheetName val="P.tich_KQKD"/>
      <sheetName val="P.tich_Chi so"/>
      <sheetName val="Soat xet BCDKT"/>
      <sheetName val="Soat xet KQKD"/>
      <sheetName val="Soat xet Chi so"/>
      <sheetName val="Leadsheets"/>
      <sheetName val="But toan dieu chinh"/>
      <sheetName val="Bút toán điều chỉnh đầu kỳ"/>
      <sheetName val="AJE"/>
      <sheetName val="Ko.Dieu chinh"/>
      <sheetName val="Loc Dieu chinh"/>
      <sheetName val="Dieu chinh 1 TK"/>
      <sheetName val="Loc_TK doi ung 1 TK"/>
      <sheetName val="PHAN WORD BC"/>
      <sheetName val="CDKT_TH"/>
      <sheetName val="KQKD_TH"/>
      <sheetName val="LCTTGT_TH"/>
      <sheetName val="CDKT_HN"/>
      <sheetName val="KQKD_HN"/>
      <sheetName val="LCTT_HN"/>
      <sheetName val="LCGT_HN"/>
      <sheetName val="BS_HN_E"/>
      <sheetName val="P&amp;L_HN_E"/>
      <sheetName val="Cash Flow Indirect_HN_E"/>
      <sheetName val="Wp LCTT_HN"/>
      <sheetName val="TM Hop nhat"/>
      <sheetName val="VCSH- HN"/>
      <sheetName val="BC LCTT_Truc tiep"/>
      <sheetName val="Cash Flow Direct"/>
      <sheetName val="Related"/>
      <sheetName val="Note"/>
      <sheetName val="DAU TU-VAY NO-DU PHONG"/>
      <sheetName val="TSCD-HN"/>
      <sheetName val="TBYT Hà Tây"/>
      <sheetName val="Trường và Hataphar MN"/>
      <sheetName val="#REF"/>
    </sheetNames>
    <sheetDataSet>
      <sheetData sheetId="0" refreshError="1"/>
      <sheetData sheetId="1" refreshError="1"/>
      <sheetData sheetId="2" refreshError="1">
        <row r="7">
          <cell r="A7" t="str">
            <v>111:   Tiền mặt</v>
          </cell>
        </row>
        <row r="8">
          <cell r="A8" t="str">
            <v>112:   Tiền gửi Ngân hàng</v>
          </cell>
        </row>
        <row r="9">
          <cell r="A9" t="str">
            <v>113:   Tiền đang chuyển</v>
          </cell>
        </row>
        <row r="11">
          <cell r="A11" t="str">
            <v>128a:  Các khoản tương đương tiền</v>
          </cell>
        </row>
        <row r="13">
          <cell r="A13" t="str">
            <v>121:   Chứng khoán kinh doanh</v>
          </cell>
        </row>
        <row r="14">
          <cell r="A14" t="str">
            <v>2291:   Dự phòng giảm giá chứng khoán kinh doanh</v>
          </cell>
        </row>
        <row r="15">
          <cell r="A15" t="str">
            <v>128b:   Đầu tư nắm giữ đến ngày đáo hạn (Ngắn hạn)</v>
          </cell>
        </row>
        <row r="17">
          <cell r="A17" t="str">
            <v>131a:   Phải thu ngắn hạn của khách hàng</v>
          </cell>
        </row>
        <row r="18">
          <cell r="A18" t="str">
            <v>331c: Trả trước cho người bán ngắn hạn</v>
          </cell>
        </row>
        <row r="19">
          <cell r="A19" t="str">
            <v>136a:  Phải thu nội bộ ngắn hạn</v>
          </cell>
        </row>
        <row r="20">
          <cell r="A20" t="str">
            <v>337a:   Phải thu theo tiến độ kế hoạch hợp đồng xây dựng</v>
          </cell>
        </row>
        <row r="21">
          <cell r="A21" t="str">
            <v>128c: Phải thu về cho vay ngắn hạn</v>
          </cell>
        </row>
        <row r="23">
          <cell r="A23" t="str">
            <v>1388a:  Phải thu về cổ phần hóa</v>
          </cell>
        </row>
        <row r="24">
          <cell r="A24" t="str">
            <v>1388b:  Phải thu về cổ tức và lợi nhuận được chia</v>
          </cell>
        </row>
        <row r="25">
          <cell r="A25" t="str">
            <v>1388c:  Phải thu người lao động</v>
          </cell>
        </row>
        <row r="26">
          <cell r="A26" t="str">
            <v>1388e:  Cho mượn</v>
          </cell>
        </row>
        <row r="27">
          <cell r="A27" t="str">
            <v>1388f:  Các khoản chi hộ</v>
          </cell>
        </row>
        <row r="28">
          <cell r="A28" t="str">
            <v>1388g:  Phải thu khác</v>
          </cell>
        </row>
        <row r="29">
          <cell r="A29" t="str">
            <v>3383a:  Số dư nợ phải nộp BH</v>
          </cell>
        </row>
        <row r="30">
          <cell r="A30" t="str">
            <v>3388x:  Số dư nợ phải trả khác</v>
          </cell>
        </row>
        <row r="31">
          <cell r="A31" t="str">
            <v>244a:  Ký cược, ký quỹ</v>
          </cell>
        </row>
        <row r="32">
          <cell r="A32" t="str">
            <v>141:   Tạm ứng</v>
          </cell>
        </row>
        <row r="34">
          <cell r="A34" t="str">
            <v>2293a:   Dự phòng phải thu ngắn hạn khó đòi</v>
          </cell>
        </row>
        <row r="35">
          <cell r="A35" t="str">
            <v>1381:   Tài sản thiếu chờ xử lý</v>
          </cell>
        </row>
        <row r="37">
          <cell r="A37" t="str">
            <v>151:   Hàng mua đang đi đường</v>
          </cell>
        </row>
        <row r="38">
          <cell r="A38" t="str">
            <v>152:   Nguyên liệu, vật liệu</v>
          </cell>
        </row>
        <row r="39">
          <cell r="A39" t="str">
            <v>153:   Công cụ, dụng cụ</v>
          </cell>
        </row>
        <row r="40">
          <cell r="A40" t="str">
            <v>154:   Chi phí sản xuất, kinh doanh dở dang</v>
          </cell>
        </row>
        <row r="41">
          <cell r="A41" t="str">
            <v>155:   Thành phẩm</v>
          </cell>
        </row>
        <row r="42">
          <cell r="A42" t="str">
            <v xml:space="preserve">156:   Hàng hoá </v>
          </cell>
        </row>
        <row r="43">
          <cell r="A43" t="str">
            <v>157:   Hàng gửi đi bán</v>
          </cell>
        </row>
        <row r="44">
          <cell r="A44" t="str">
            <v>158:   Hàng hóa kho bảo thuế</v>
          </cell>
        </row>
        <row r="45">
          <cell r="A45" t="str">
            <v>2294: Dự phòng giảm giá hàng tồn kho</v>
          </cell>
        </row>
        <row r="47">
          <cell r="A47" t="str">
            <v>242a:   Chi phí trả trước ngắn hạn</v>
          </cell>
        </row>
        <row r="48">
          <cell r="A48" t="str">
            <v>133:   Thuế giá trị gia tăng được khấu trừ</v>
          </cell>
        </row>
        <row r="50">
          <cell r="A50" t="str">
            <v>3331b: Thuế giá trị gia tăng nộp thừa</v>
          </cell>
        </row>
        <row r="51">
          <cell r="A51" t="str">
            <v>3332b: Thuế tiêu thụ đặc biệt nộp thừa</v>
          </cell>
        </row>
        <row r="52">
          <cell r="A52" t="str">
            <v>3333b: Thuế xuất, nhập khẩu nộp thừa</v>
          </cell>
        </row>
        <row r="53">
          <cell r="A53" t="str">
            <v>3334b: Thuế thu nhập doanh nghiệp nộp thừa</v>
          </cell>
        </row>
        <row r="54">
          <cell r="A54" t="str">
            <v>3335b: Thuế thu nhập cá nhân nộp thừa</v>
          </cell>
        </row>
        <row r="55">
          <cell r="A55" t="str">
            <v>3336b: Thuế tài nguyên nộp thừa</v>
          </cell>
        </row>
        <row r="56">
          <cell r="A56" t="str">
            <v>3337b: Thuế nhà đất và tiền thuê đất nộp thừa</v>
          </cell>
        </row>
        <row r="57">
          <cell r="A57" t="str">
            <v>33381b: Thuế bảo vệ môi trường nộp thừa</v>
          </cell>
        </row>
        <row r="58">
          <cell r="A58" t="str">
            <v>33382b: Các loại thuế khác nộp thừa</v>
          </cell>
        </row>
        <row r="60">
          <cell r="A60" t="str">
            <v>171a:   Giao dịch mua bán lại trái phiếu Chính phủ</v>
          </cell>
        </row>
        <row r="61">
          <cell r="A61" t="str">
            <v>2288a: Tài sản ngắn hạn khác</v>
          </cell>
        </row>
        <row r="63">
          <cell r="A63" t="str">
            <v>131b:   Phải thu dài hạn của khách hàng</v>
          </cell>
        </row>
        <row r="64">
          <cell r="A64" t="str">
            <v>331d: Trả trước cho người bán dài hạn</v>
          </cell>
        </row>
        <row r="65">
          <cell r="A65" t="str">
            <v>136b:  Vốn kinh doanh ở các đơn vị trực thuộc</v>
          </cell>
        </row>
        <row r="67">
          <cell r="A67" t="str">
            <v>136c:   Cho vay dài hạn nội bộ</v>
          </cell>
        </row>
        <row r="68">
          <cell r="A68" t="str">
            <v>136d:   Phải thu dài hạn nội bộ khác</v>
          </cell>
        </row>
        <row r="70">
          <cell r="A70" t="str">
            <v>128d: Phải thu về cho vay dài hạn</v>
          </cell>
        </row>
        <row r="72">
          <cell r="A72" t="str">
            <v>1388h:  Phải thu về cổ phần hóa (Dài hạn)</v>
          </cell>
        </row>
        <row r="73">
          <cell r="A73" t="str">
            <v>1388i:  Phải thu về cổ tức và lợi nhuận được chia (Dài hạn)</v>
          </cell>
        </row>
        <row r="74">
          <cell r="A74" t="str">
            <v>1388j:  Phải thu người lao động (Dài hạn)</v>
          </cell>
        </row>
        <row r="75">
          <cell r="A75" t="str">
            <v>1388k:  Cho mượn (Dài hạn)</v>
          </cell>
        </row>
        <row r="76">
          <cell r="A76" t="str">
            <v>1388l:  Các khoản chi hộ (Dài hạn)</v>
          </cell>
        </row>
        <row r="77">
          <cell r="A77" t="str">
            <v>1388m:  Phải thu khác (Dài hạn)</v>
          </cell>
        </row>
        <row r="78">
          <cell r="A78" t="str">
            <v>3388xx:  Số dư nợ phải trả khác (Dài hạn)</v>
          </cell>
        </row>
        <row r="79">
          <cell r="A79" t="str">
            <v>244b:  Ký cược, ký quỹ (Dài hạn)</v>
          </cell>
        </row>
        <row r="81">
          <cell r="A81" t="str">
            <v>2293b:  Dự phòng phải thu dài hạn khó đòi</v>
          </cell>
        </row>
        <row r="82">
          <cell r="A82" t="str">
            <v>211:   Nguyên giá TSCĐHH</v>
          </cell>
        </row>
        <row r="83">
          <cell r="A83" t="str">
            <v>2141: Giá trị hao mòn luỹ kế TSCĐ HH</v>
          </cell>
        </row>
        <row r="84">
          <cell r="A84" t="str">
            <v>212:   Nguyên giá tài sản cố định thuê tài chính</v>
          </cell>
        </row>
        <row r="85">
          <cell r="A85" t="str">
            <v>2142: Giá trị hao mòn luỹ kế TSCĐ thuê tài chính</v>
          </cell>
        </row>
        <row r="86">
          <cell r="A86" t="str">
            <v>213:   Nguyên giá tài sản cố định vô hình</v>
          </cell>
        </row>
        <row r="87">
          <cell r="A87" t="str">
            <v>2143: Giá trị hao mòn luỹ kế tài sản cố định vô hình</v>
          </cell>
        </row>
        <row r="88">
          <cell r="A88" t="str">
            <v>217:   Nguyên giá bất động sản đầu tư</v>
          </cell>
        </row>
        <row r="89">
          <cell r="A89" t="str">
            <v>2147: Giá trị hao mòn luỹ kế BĐS đầu tư</v>
          </cell>
        </row>
        <row r="90">
          <cell r="A90" t="str">
            <v>154a: Chi phí sản xuất kinh doanh dở dang dài hạn</v>
          </cell>
        </row>
        <row r="91">
          <cell r="A91" t="str">
            <v>241:   Chi phí xây dựng cơ bản dở dang</v>
          </cell>
        </row>
        <row r="92">
          <cell r="A92" t="str">
            <v>221:   Đầu tư vào công ty con</v>
          </cell>
        </row>
        <row r="94">
          <cell r="A94" t="str">
            <v>222a:   Vốn góp liên doanh</v>
          </cell>
        </row>
        <row r="95">
          <cell r="A95" t="str">
            <v>222b:   Đầu tư vào công ty liên kết</v>
          </cell>
        </row>
        <row r="97">
          <cell r="A97" t="str">
            <v>2281:  Đầu tư góp vốn vào đơn vị khác</v>
          </cell>
        </row>
        <row r="98">
          <cell r="A98" t="str">
            <v>2292:  Dự phòng giảm giá đầu tư tài chính dài hạn</v>
          </cell>
        </row>
        <row r="99">
          <cell r="A99" t="str">
            <v>128e: Đầu tư nắm giữ đến ngày đáo hạn (Dài hạn)</v>
          </cell>
        </row>
        <row r="101">
          <cell r="A101" t="str">
            <v>242b: Chi phí trả trước về thuê hoạt động TSCĐ</v>
          </cell>
        </row>
        <row r="102">
          <cell r="A102" t="str">
            <v>242c: Công cụ dụng cụ xuất dùng</v>
          </cell>
        </row>
        <row r="103">
          <cell r="A103" t="str">
            <v>242d: Chi phí đi vay</v>
          </cell>
        </row>
        <row r="104">
          <cell r="A104" t="str">
            <v>242e: Chi phí trả trước dài hạn khác</v>
          </cell>
        </row>
        <row r="106">
          <cell r="A106" t="str">
            <v>243a: Tài sản thuế thu nhập hoãn lại liên quan đến khoản chênh lệch tạm thời được khấu trừ</v>
          </cell>
        </row>
        <row r="107">
          <cell r="A107" t="str">
            <v>243b: Tài sản thuế thu nhập hoãn lại liên quan đến khoản lỗ tính thuế chưa sử dụng</v>
          </cell>
        </row>
        <row r="108">
          <cell r="A108" t="str">
            <v>243c: Tài sản thuế thu nhập hoãn lại liên quan đến khoản ưu đãi tính thuế chưa sử dụng</v>
          </cell>
        </row>
        <row r="109">
          <cell r="A109" t="str">
            <v>243d: Khoản hoàn nhập tài sản thuế thu nhập hoãn lại đã được ghi nhận từ các năm trước</v>
          </cell>
        </row>
        <row r="111">
          <cell r="A111" t="str">
            <v>1534: Thiết bị, vật tư, phụ tùng thay thế dài hạn</v>
          </cell>
        </row>
        <row r="112">
          <cell r="A112" t="str">
            <v>2288b:   Tài sản dài hạn khác</v>
          </cell>
        </row>
        <row r="114">
          <cell r="A114" t="str">
            <v>269:   Lợi thế thương mại</v>
          </cell>
        </row>
        <row r="115">
          <cell r="A115" t="str">
            <v>TỔNG CỘNG TÀI SẢN</v>
          </cell>
        </row>
        <row r="116">
          <cell r="A116" t="str">
            <v>331a:   Phải trả người bán ngắn hạn</v>
          </cell>
        </row>
        <row r="117">
          <cell r="A117" t="str">
            <v>131c: Người mua trả tiền trước ngắn hạn</v>
          </cell>
        </row>
        <row r="119">
          <cell r="A119" t="str">
            <v>33311: Thuế giá trị gia tăng đầu ra</v>
          </cell>
        </row>
        <row r="120">
          <cell r="A120" t="str">
            <v>33312: Thuế giá trị gia tăng hàng nhập khẩu</v>
          </cell>
        </row>
        <row r="121">
          <cell r="A121" t="str">
            <v>3332a: Thuế tiêu thụ đặc biệt</v>
          </cell>
        </row>
        <row r="122">
          <cell r="A122" t="str">
            <v>3333a: Thuế xuất, nhập khẩu</v>
          </cell>
        </row>
        <row r="123">
          <cell r="A123" t="str">
            <v>3334a: Thuế thu nhập doanh nghiệp</v>
          </cell>
        </row>
        <row r="124">
          <cell r="A124" t="str">
            <v>3335a: Thuế thu nhập cá nhân</v>
          </cell>
        </row>
        <row r="125">
          <cell r="A125" t="str">
            <v>3336a: Thuế tài nguyên</v>
          </cell>
        </row>
        <row r="126">
          <cell r="A126" t="str">
            <v>3337a: Thuế nhà đất và tiền thuê đất</v>
          </cell>
        </row>
        <row r="127">
          <cell r="A127" t="str">
            <v>33381a: Thuế bảo vệ môi trường</v>
          </cell>
        </row>
        <row r="128">
          <cell r="A128" t="str">
            <v>33382a: Các loại thuế khác</v>
          </cell>
        </row>
        <row r="129">
          <cell r="A129" t="str">
            <v>3339a: Các khoản phí, lệ phí và các khoản phải nộp khác</v>
          </cell>
        </row>
        <row r="131">
          <cell r="A131" t="str">
            <v>334:   Phải trả người lao động</v>
          </cell>
        </row>
        <row r="133">
          <cell r="A133" t="str">
            <v>335a: Trích trước chi phí tiền lương trong thời gian nghỉ phép</v>
          </cell>
        </row>
        <row r="134">
          <cell r="A134" t="str">
            <v>335b: Chi phí trong thời gian ngừng kinh doanh</v>
          </cell>
        </row>
        <row r="135">
          <cell r="A135" t="str">
            <v>335c: Chi phí trích trước tạm tính giá vốn hàng hoá, thành phẩm BĐS đã bán</v>
          </cell>
        </row>
        <row r="136">
          <cell r="A136" t="str">
            <v>335d: Chi phí sửa chữa lớn TSCĐ</v>
          </cell>
        </row>
        <row r="137">
          <cell r="A137" t="str">
            <v>335e: Các khoản khác</v>
          </cell>
        </row>
        <row r="139">
          <cell r="A139" t="str">
            <v>3362a:   Phải trả nội bộ về chênh lệch tỷ giá (Ngắn hạn)</v>
          </cell>
        </row>
        <row r="140">
          <cell r="A140" t="str">
            <v>3363a:   Phải trả nội bộ chi phí đi vay đủ điều kiện vốn hoá (Ngắn hạn)</v>
          </cell>
        </row>
        <row r="141">
          <cell r="A141" t="str">
            <v>3368a:   Phải trả nội bộ khác (Ngắn hạn)</v>
          </cell>
        </row>
        <row r="143">
          <cell r="A143" t="str">
            <v>337b:   Phải trả theo tiến độ kế hoạch hợp đồng xây dựng</v>
          </cell>
        </row>
        <row r="144">
          <cell r="A144" t="str">
            <v>3387a: Doanh thu chưa thực hiện ngắn hạn</v>
          </cell>
        </row>
        <row r="146">
          <cell r="A146" t="str">
            <v>3381:  Tài sản thừa chờ giải quyết</v>
          </cell>
        </row>
        <row r="147">
          <cell r="A147" t="str">
            <v>3382:  Kinh phí công đoàn</v>
          </cell>
        </row>
        <row r="148">
          <cell r="A148" t="str">
            <v>3383:  Bảo hiểm xã hội</v>
          </cell>
        </row>
        <row r="149">
          <cell r="A149" t="str">
            <v>3384:  Bảo hiểm y tế</v>
          </cell>
        </row>
        <row r="150">
          <cell r="A150" t="str">
            <v>3389:   Bảo hiểm thất nghiệp</v>
          </cell>
        </row>
        <row r="151">
          <cell r="A151" t="str">
            <v>3388a: Phải trả về cổ phần hóa</v>
          </cell>
        </row>
        <row r="152">
          <cell r="A152" t="str">
            <v>3388b: Các khoản phải trả, phải nộp khác</v>
          </cell>
        </row>
        <row r="153">
          <cell r="A153" t="str">
            <v>3388c:   Cổ tức, lợi nhuận phải trả</v>
          </cell>
        </row>
        <row r="154">
          <cell r="A154" t="str">
            <v>344a: Nhận ký quỹ, ký cược ngắn hạn</v>
          </cell>
        </row>
        <row r="155">
          <cell r="A155" t="str">
            <v>138x:   Dư có phải thu khác (TK 138)</v>
          </cell>
        </row>
        <row r="157">
          <cell r="A157" t="str">
            <v>3411a: Các khoản vay (Ngắn hạn)</v>
          </cell>
        </row>
        <row r="158">
          <cell r="A158" t="str">
            <v>3412a: Nợ thuê tài chính (Ngắn hạn)</v>
          </cell>
        </row>
        <row r="159">
          <cell r="A159" t="str">
            <v>3431a: Trái phiếu thường (Ngắn hạn)</v>
          </cell>
        </row>
        <row r="161">
          <cell r="A161" t="str">
            <v>3521a:    Dự phòng bảo hành sản phẩn, hàng hoá (ngắn hạn)</v>
          </cell>
        </row>
        <row r="162">
          <cell r="A162" t="str">
            <v>3522a:    Dự phòng bảo hành công trình xây dựng (ngắn hạn)</v>
          </cell>
        </row>
        <row r="163">
          <cell r="A163" t="str">
            <v>3523a:    Dự phòng tái cơ cấu doanh nghiệp (ngắn hạn)</v>
          </cell>
        </row>
        <row r="164">
          <cell r="A164" t="str">
            <v>3524a:    Dự phòng phải trả khác (ngắn hạn)</v>
          </cell>
        </row>
        <row r="166">
          <cell r="A166" t="str">
            <v>353:    Quỹ khen thưởng và phúc lợi</v>
          </cell>
        </row>
        <row r="167">
          <cell r="A167" t="str">
            <v>357:    Quỹ bình ổn giá</v>
          </cell>
        </row>
        <row r="168">
          <cell r="A168" t="str">
            <v>171b:  Giao dịch mua bán lại trái phiếu Chính phủ</v>
          </cell>
        </row>
        <row r="169">
          <cell r="A169" t="str">
            <v>331b:  Phải trả người bán dài hạn</v>
          </cell>
        </row>
        <row r="170">
          <cell r="A170" t="str">
            <v>131d: Người mua trả tiền trước dài hạn</v>
          </cell>
        </row>
        <row r="172">
          <cell r="A172" t="str">
            <v>335f:  Chi phí phải trả (Lãi vay dài hạn)</v>
          </cell>
        </row>
        <row r="173">
          <cell r="A173" t="str">
            <v>335g: Chi phí phải trả (Các khoản khác dài hạn)</v>
          </cell>
        </row>
        <row r="175">
          <cell r="A175" t="str">
            <v>3361: Phải trả nội bộ về vốn kinh doanh</v>
          </cell>
        </row>
        <row r="177">
          <cell r="A177" t="str">
            <v>3362b:   Phải trả nội bộ về chênh lệch tỷ giá (Dài hạn)</v>
          </cell>
        </row>
        <row r="178">
          <cell r="A178" t="str">
            <v>3363b:   Phải trả nội bộ chi phí đi vay đủ điều kiện vốn hoá (Dài hạn)</v>
          </cell>
        </row>
        <row r="179">
          <cell r="A179" t="str">
            <v>3368b:   Phải trả nội bộ khác (Dài hạn)</v>
          </cell>
        </row>
        <row r="181">
          <cell r="A181" t="str">
            <v>3387b: Doanh thu chưa thực hiện dài hạn</v>
          </cell>
        </row>
        <row r="183">
          <cell r="A183" t="str">
            <v>344b: Nhận ký quỹ, ký cược dài hạn</v>
          </cell>
        </row>
        <row r="184">
          <cell r="A184" t="str">
            <v>338x:   Phải trả dài hạn khác</v>
          </cell>
        </row>
        <row r="186">
          <cell r="A186" t="str">
            <v>3411b: Các khoản vay (Dài hạn)</v>
          </cell>
        </row>
        <row r="187">
          <cell r="A187" t="str">
            <v>3412b: Nợ thuê tài chính (Dài hạn)</v>
          </cell>
        </row>
        <row r="188">
          <cell r="A188" t="str">
            <v>3431b: Trái phiếu thường (Dài hạn)</v>
          </cell>
        </row>
        <row r="190">
          <cell r="A190" t="str">
            <v>3432b: Trái phiếu chuyển đổi (Dài hạn)</v>
          </cell>
        </row>
        <row r="191">
          <cell r="A191" t="str">
            <v>41112b: Cổ phiếu ưu đãi</v>
          </cell>
        </row>
        <row r="193">
          <cell r="A193" t="str">
            <v>347a: Thuế thu nhập hoãn lại phải trả phát sinh từ các khoản chênh lệch tạm thời chịu thuế</v>
          </cell>
        </row>
        <row r="194">
          <cell r="A194" t="str">
            <v>347b: Khoản hoàn nhập thuế thu nhập hoãn lại phải trả đã được ghi nhận từ các năm trước</v>
          </cell>
        </row>
        <row r="196">
          <cell r="A196" t="str">
            <v>3521b:    Dự phòng bảo hành sản phẩn, hàng hoá (dài hạn)</v>
          </cell>
        </row>
        <row r="197">
          <cell r="A197" t="str">
            <v>3522b:    Dự phòng bảo hành công trình xây dựng (dài hạn)</v>
          </cell>
        </row>
        <row r="198">
          <cell r="A198" t="str">
            <v>3523b:    Dự phòng tái cơ cấu doanh nghiệp (dài hạn)</v>
          </cell>
        </row>
        <row r="199">
          <cell r="A199" t="str">
            <v>3524b:    Dự phòng phải trả khác (dài hạn)</v>
          </cell>
        </row>
        <row r="201">
          <cell r="A201" t="str">
            <v>356:   Quỹ phát triển khoa học và công nghệ</v>
          </cell>
        </row>
        <row r="203">
          <cell r="A203" t="str">
            <v>41111: Cổ phiếu phổ thông có quyền biểu quyết</v>
          </cell>
        </row>
        <row r="204">
          <cell r="A204" t="str">
            <v>41112a: Cổ phiếu ưu đãi</v>
          </cell>
        </row>
        <row r="206">
          <cell r="A206" t="str">
            <v>4112: Thặng dư vốn cổ phần</v>
          </cell>
        </row>
        <row r="207">
          <cell r="A207" t="str">
            <v>4113: Quyền chọn chuyển đổi trái phiếu</v>
          </cell>
        </row>
        <row r="208">
          <cell r="A208" t="str">
            <v>4118: Vốn khác của chủ sở hữu</v>
          </cell>
        </row>
        <row r="209">
          <cell r="A209" t="str">
            <v>419:   Cổ phiếu quỹ</v>
          </cell>
        </row>
        <row r="210">
          <cell r="A210" t="str">
            <v>412:   Chênh lệch đánh giá lại tài sản</v>
          </cell>
        </row>
        <row r="211">
          <cell r="A211" t="str">
            <v>413:   Chênh lệch tỷ giá hối đoái</v>
          </cell>
        </row>
        <row r="212">
          <cell r="A212" t="str">
            <v>414:   Quỹ đầu tư phát triển</v>
          </cell>
        </row>
        <row r="213">
          <cell r="A213" t="str">
            <v>417:   Quỹ hỗ trợ sắp xếp doanh nghiệp</v>
          </cell>
        </row>
        <row r="214">
          <cell r="A214" t="str">
            <v>418:   Quỹ khác thuộc vốn chủ sở hữu</v>
          </cell>
        </row>
        <row r="216">
          <cell r="A216" t="str">
            <v>4211:   LNST chưa phân phối lũy kế đến cuối kỳ trước</v>
          </cell>
        </row>
        <row r="217">
          <cell r="A217" t="str">
            <v>4212:   LNST chưa phân phối kỳ này</v>
          </cell>
        </row>
        <row r="219">
          <cell r="A219" t="str">
            <v>441:   Nguồn vốn đầu tư XDCB</v>
          </cell>
        </row>
        <row r="220">
          <cell r="A220" t="str">
            <v>429: Lợi ích của cổ đông không kiểm soát</v>
          </cell>
        </row>
        <row r="222">
          <cell r="A222" t="str">
            <v>461:   Nguồn kinh phí sự nghiệp</v>
          </cell>
        </row>
        <row r="223">
          <cell r="A223" t="str">
            <v>161:   Chi sự nghiệp</v>
          </cell>
        </row>
        <row r="225">
          <cell r="A225" t="str">
            <v>466:   Nguồn kinh phí đã hình thành TSCĐ</v>
          </cell>
        </row>
        <row r="226">
          <cell r="A226" t="str">
            <v>TỔNG CỘNG NGUỒN VỐN</v>
          </cell>
        </row>
        <row r="227">
          <cell r="A227" t="str">
            <v>KIỂM TRA CÂN ĐỐI</v>
          </cell>
        </row>
        <row r="228">
          <cell r="A228" t="str">
            <v>5111: Doanh thu bán hàng hóa</v>
          </cell>
        </row>
        <row r="229">
          <cell r="A229" t="str">
            <v>5112: Doanh thu bán thành phẩm</v>
          </cell>
        </row>
        <row r="230">
          <cell r="A230" t="str">
            <v>5113: Doanh thu cung cấp dịch vụ</v>
          </cell>
        </row>
        <row r="231">
          <cell r="A231" t="str">
            <v>511x: Doanh thu hợp đồng xây dựng</v>
          </cell>
        </row>
        <row r="232">
          <cell r="A232" t="str">
            <v>5118: Doanh thu khác</v>
          </cell>
        </row>
        <row r="234">
          <cell r="A234" t="str">
            <v>5211: Chiết khấu thương mại</v>
          </cell>
        </row>
        <row r="235">
          <cell r="A235" t="str">
            <v>5212: Giảm giá hàng bán</v>
          </cell>
        </row>
        <row r="236">
          <cell r="A236" t="str">
            <v>5213:   Hàng bán bị trả lại</v>
          </cell>
        </row>
        <row r="238">
          <cell r="A238" t="str">
            <v>632a: Giá vốn của hàng hóa đã bán</v>
          </cell>
        </row>
        <row r="239">
          <cell r="A239" t="str">
            <v>632b: Giá vốn của thành phẩm đã bán</v>
          </cell>
        </row>
        <row r="240">
          <cell r="A240" t="str">
            <v>632c: Giá vốn của dịch vụ đã cung cấp</v>
          </cell>
        </row>
        <row r="241">
          <cell r="A241" t="str">
            <v>632d: Giá vốn hợp đồng xây dựng</v>
          </cell>
        </row>
        <row r="242">
          <cell r="A242" t="str">
            <v>632e: Giá trị còn lại, chi phí nhượng bán, thanh lý của BĐS đầu tư đã bán</v>
          </cell>
        </row>
        <row r="243">
          <cell r="A243" t="str">
            <v>632f: Chi phí kinh doanh bất động sản đầu tư</v>
          </cell>
        </row>
        <row r="244">
          <cell r="A244" t="str">
            <v>632g: Giá trị hàng tồn kho mất mát trong kỳ</v>
          </cell>
        </row>
        <row r="245">
          <cell r="A245" t="str">
            <v>632h: Giá trị từng loại hàng tồn kho hao hụt ngoài định mức</v>
          </cell>
        </row>
        <row r="246">
          <cell r="A246" t="str">
            <v>632i: Các khoản chi phí vượt mức bình thường khác được tính trực tiếp vào giá vốn</v>
          </cell>
        </row>
        <row r="247">
          <cell r="A247" t="str">
            <v>632k: Dự phòng giảm giá hàng tồn kho</v>
          </cell>
        </row>
        <row r="248">
          <cell r="A248" t="str">
            <v>632l: Các khoản ghi giảm giá vốn hàng bán</v>
          </cell>
        </row>
        <row r="250">
          <cell r="A250" t="str">
            <v>515a: Lãi tiền gửi, tiền cho vay</v>
          </cell>
        </row>
        <row r="251">
          <cell r="A251" t="str">
            <v>515b: Lãi bán các khoản đầu tư</v>
          </cell>
        </row>
        <row r="252">
          <cell r="A252" t="str">
            <v>515c: Cổ tức, lợi nhuận được chia</v>
          </cell>
        </row>
        <row r="253">
          <cell r="A253" t="str">
            <v>515e: Lãi chênh lệch tỷ giá</v>
          </cell>
        </row>
        <row r="254">
          <cell r="A254" t="str">
            <v>515f: Lãi bán hàng trả chậm, chiết khấu thanh toán</v>
          </cell>
        </row>
        <row r="255">
          <cell r="A255" t="str">
            <v>515g: Doanh thu hoạt động tài chính khác</v>
          </cell>
        </row>
        <row r="257">
          <cell r="A257" t="str">
            <v>635a: Lãi tiền vay</v>
          </cell>
        </row>
        <row r="258">
          <cell r="A258" t="str">
            <v>635b: Chiết khấu thanh toán, lãi bán hàng trả chậm</v>
          </cell>
        </row>
        <row r="259">
          <cell r="A259" t="str">
            <v>635c: Lỗ do thanh lý các khoản đầu tư tài chính</v>
          </cell>
        </row>
        <row r="260">
          <cell r="A260" t="str">
            <v>635d: Lỗ chênh lệch tỷ giá</v>
          </cell>
        </row>
        <row r="261">
          <cell r="A261" t="str">
            <v>635e: Dự phòng giảm giá chứng khoán kinh doanh và tổn thất đầu tư</v>
          </cell>
        </row>
        <row r="262">
          <cell r="A262" t="str">
            <v>635f: Các khoản ghi giảm chi phí tài chính</v>
          </cell>
        </row>
        <row r="263">
          <cell r="A263" t="str">
            <v>635g: Chi phí tài chính khác</v>
          </cell>
        </row>
        <row r="265">
          <cell r="A265" t="str">
            <v>24:   Phần lợi nhuận hoặc lỗ trong công ty liên kết, liên doanh</v>
          </cell>
        </row>
        <row r="266">
          <cell r="A266" t="str">
            <v>641:   Chi phí bán hàng</v>
          </cell>
        </row>
        <row r="267">
          <cell r="A267" t="str">
            <v>642:   Chi phí quản lý doanh nghiệp</v>
          </cell>
        </row>
        <row r="268">
          <cell r="A268" t="str">
            <v>711:   Thu nhập khác</v>
          </cell>
        </row>
        <row r="269">
          <cell r="A269" t="str">
            <v>811:   Chi phí khác</v>
          </cell>
        </row>
        <row r="270">
          <cell r="A270" t="str">
            <v>8211: Chi phí thuế TNDN hiện hành</v>
          </cell>
        </row>
        <row r="272">
          <cell r="A272" t="str">
            <v>8212a: Chi phí thuế thu nhập doanh nghiệp hoãn lại phát sinh từ các khoản chênh lệch tạm thời chịu thuế</v>
          </cell>
        </row>
        <row r="273">
          <cell r="A273" t="str">
            <v>8212b: Chi phí thuế thu nhập doanh nghiệp hoãn lại phát sinh từ việc hoàn nhập tài sản thuế thu nhập hoãn lại</v>
          </cell>
        </row>
        <row r="274">
          <cell r="A274" t="str">
            <v>8212c: Thu nhập thuế thu nhập doanh nghiệp hoãn lại phát sinh từ các khoản chênh lệch tạm thời được khấu trừ</v>
          </cell>
        </row>
        <row r="275">
          <cell r="A275" t="str">
            <v>8212d: Thu nhập thuế thu nhập doanh nghiệp hoãn lại phát sinh từ các khoản lỗ tính thuế và ưu đãi thuế chưa sử dụng</v>
          </cell>
        </row>
        <row r="276">
          <cell r="A276" t="str">
            <v>8212e: Thu nhập thuế thu nhập doanh nghiệp hoãn lại phát sinh từ việc hoàn nhập thuế thu nhập hoãn lại phải trả</v>
          </cell>
        </row>
        <row r="278">
          <cell r="A278" t="str">
            <v>841:   Lợi ích của cổ đông không kiểm soát</v>
          </cell>
        </row>
        <row r="279">
          <cell r="A279" t="str">
            <v>911:   Lợi nhuận sau thuế của công ty mẹ</v>
          </cell>
        </row>
      </sheetData>
      <sheetData sheetId="3" refreshError="1">
        <row r="2">
          <cell r="B2">
            <v>111</v>
          </cell>
          <cell r="C2">
            <v>24158181345</v>
          </cell>
          <cell r="D2">
            <v>0</v>
          </cell>
          <cell r="E2">
            <v>24158181345</v>
          </cell>
          <cell r="F2">
            <v>25654264790</v>
          </cell>
        </row>
        <row r="3">
          <cell r="B3">
            <v>112</v>
          </cell>
          <cell r="C3">
            <v>0</v>
          </cell>
          <cell r="D3">
            <v>0</v>
          </cell>
          <cell r="E3">
            <v>0</v>
          </cell>
          <cell r="F3">
            <v>0</v>
          </cell>
        </row>
        <row r="4">
          <cell r="B4">
            <v>121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</row>
        <row r="5">
          <cell r="B5">
            <v>122</v>
          </cell>
          <cell r="C5">
            <v>0</v>
          </cell>
          <cell r="D5">
            <v>0</v>
          </cell>
          <cell r="E5">
            <v>0</v>
          </cell>
          <cell r="F5">
            <v>0</v>
          </cell>
        </row>
        <row r="6">
          <cell r="B6">
            <v>123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</row>
        <row r="7">
          <cell r="B7">
            <v>131</v>
          </cell>
          <cell r="C7">
            <v>72988311739</v>
          </cell>
          <cell r="D7">
            <v>0</v>
          </cell>
          <cell r="E7">
            <v>72988311739</v>
          </cell>
          <cell r="F7">
            <v>56978831418</v>
          </cell>
        </row>
        <row r="8">
          <cell r="B8">
            <v>132</v>
          </cell>
          <cell r="C8">
            <v>9550925231</v>
          </cell>
          <cell r="D8">
            <v>0</v>
          </cell>
          <cell r="E8">
            <v>9550925231</v>
          </cell>
          <cell r="F8">
            <v>3701156782</v>
          </cell>
        </row>
        <row r="9">
          <cell r="B9">
            <v>133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</row>
        <row r="10">
          <cell r="B10">
            <v>134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</row>
        <row r="11">
          <cell r="B11">
            <v>135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</row>
        <row r="12">
          <cell r="B12">
            <v>136</v>
          </cell>
          <cell r="C12">
            <v>8954900708</v>
          </cell>
          <cell r="D12">
            <v>0</v>
          </cell>
          <cell r="E12">
            <v>8954900708</v>
          </cell>
          <cell r="F12">
            <v>8217814308</v>
          </cell>
        </row>
        <row r="13">
          <cell r="B13">
            <v>137</v>
          </cell>
          <cell r="C13">
            <v>-2185959774</v>
          </cell>
          <cell r="D13">
            <v>0</v>
          </cell>
          <cell r="E13">
            <v>-2185959774</v>
          </cell>
          <cell r="F13">
            <v>-1532730714</v>
          </cell>
        </row>
        <row r="14">
          <cell r="B14">
            <v>139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</row>
        <row r="15">
          <cell r="B15">
            <v>141</v>
          </cell>
          <cell r="C15">
            <v>211378949041</v>
          </cell>
          <cell r="D15">
            <v>0</v>
          </cell>
          <cell r="E15">
            <v>211378949041</v>
          </cell>
          <cell r="F15">
            <v>193591448601</v>
          </cell>
        </row>
        <row r="16">
          <cell r="B16">
            <v>149</v>
          </cell>
          <cell r="C16">
            <v>-895180143</v>
          </cell>
          <cell r="D16">
            <v>0</v>
          </cell>
          <cell r="E16">
            <v>-895180143</v>
          </cell>
          <cell r="F16">
            <v>0</v>
          </cell>
        </row>
        <row r="17">
          <cell r="B17">
            <v>151</v>
          </cell>
          <cell r="C17">
            <v>73938842</v>
          </cell>
          <cell r="D17">
            <v>0</v>
          </cell>
          <cell r="E17">
            <v>73938842</v>
          </cell>
          <cell r="F17">
            <v>194994900</v>
          </cell>
        </row>
        <row r="18">
          <cell r="B18">
            <v>152</v>
          </cell>
          <cell r="C18">
            <v>1010505531</v>
          </cell>
          <cell r="D18">
            <v>0</v>
          </cell>
          <cell r="E18">
            <v>1010505531</v>
          </cell>
          <cell r="F18">
            <v>1739684744</v>
          </cell>
        </row>
        <row r="19">
          <cell r="B19">
            <v>153</v>
          </cell>
          <cell r="C19">
            <v>0</v>
          </cell>
          <cell r="D19">
            <v>0</v>
          </cell>
          <cell r="E19">
            <v>0</v>
          </cell>
          <cell r="F19">
            <v>488422720</v>
          </cell>
        </row>
        <row r="20">
          <cell r="B20">
            <v>154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</row>
        <row r="21">
          <cell r="B21">
            <v>155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</row>
        <row r="22">
          <cell r="B22">
            <v>211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</row>
        <row r="23">
          <cell r="B23">
            <v>212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</row>
        <row r="24">
          <cell r="B24">
            <v>213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</row>
        <row r="25">
          <cell r="B25">
            <v>214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</row>
        <row r="26">
          <cell r="B26">
            <v>215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</row>
        <row r="27">
          <cell r="B27">
            <v>216</v>
          </cell>
          <cell r="C27">
            <v>10000000</v>
          </cell>
          <cell r="D27">
            <v>0</v>
          </cell>
          <cell r="E27">
            <v>10000000</v>
          </cell>
          <cell r="F27">
            <v>0</v>
          </cell>
        </row>
        <row r="28">
          <cell r="B28">
            <v>219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</row>
        <row r="29">
          <cell r="B29">
            <v>222</v>
          </cell>
          <cell r="C29">
            <v>211116960219</v>
          </cell>
          <cell r="D29">
            <v>0</v>
          </cell>
          <cell r="E29">
            <v>211116960219</v>
          </cell>
          <cell r="F29">
            <v>206204525029</v>
          </cell>
        </row>
        <row r="30">
          <cell r="B30">
            <v>223</v>
          </cell>
          <cell r="C30">
            <v>-154776317435</v>
          </cell>
          <cell r="D30">
            <v>0</v>
          </cell>
          <cell r="E30">
            <v>-154776317435</v>
          </cell>
          <cell r="F30">
            <v>-152368852852</v>
          </cell>
        </row>
        <row r="31">
          <cell r="B31">
            <v>225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</row>
        <row r="32">
          <cell r="B32">
            <v>226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</row>
        <row r="33">
          <cell r="B33">
            <v>228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</row>
        <row r="34">
          <cell r="B34">
            <v>229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</row>
        <row r="35">
          <cell r="B35">
            <v>231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</row>
        <row r="36">
          <cell r="B36">
            <v>232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</row>
        <row r="37">
          <cell r="B37">
            <v>241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</row>
        <row r="38">
          <cell r="B38">
            <v>242</v>
          </cell>
          <cell r="C38">
            <v>1323363636</v>
          </cell>
          <cell r="D38">
            <v>0</v>
          </cell>
          <cell r="E38">
            <v>1323363636</v>
          </cell>
          <cell r="F38">
            <v>1075181818</v>
          </cell>
        </row>
        <row r="39">
          <cell r="B39">
            <v>251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</row>
        <row r="40">
          <cell r="B40">
            <v>252</v>
          </cell>
          <cell r="C40">
            <v>5227809702</v>
          </cell>
          <cell r="D40">
            <v>0</v>
          </cell>
          <cell r="E40">
            <v>5227809702</v>
          </cell>
          <cell r="F40">
            <v>4796272340</v>
          </cell>
        </row>
        <row r="41">
          <cell r="B41">
            <v>253</v>
          </cell>
          <cell r="C41">
            <v>0</v>
          </cell>
          <cell r="D41">
            <v>0</v>
          </cell>
          <cell r="E41">
            <v>0</v>
          </cell>
          <cell r="F41">
            <v>9446623027</v>
          </cell>
        </row>
        <row r="42">
          <cell r="B42">
            <v>254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</row>
        <row r="43">
          <cell r="B43">
            <v>255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</row>
        <row r="44">
          <cell r="B44">
            <v>261</v>
          </cell>
          <cell r="C44">
            <v>1272619943</v>
          </cell>
          <cell r="D44">
            <v>0</v>
          </cell>
          <cell r="E44">
            <v>1272619943</v>
          </cell>
          <cell r="F44">
            <v>1729626138</v>
          </cell>
        </row>
        <row r="45">
          <cell r="B45">
            <v>262</v>
          </cell>
          <cell r="C45">
            <v>528536690</v>
          </cell>
          <cell r="D45">
            <v>0</v>
          </cell>
          <cell r="E45">
            <v>528536690</v>
          </cell>
          <cell r="F45">
            <v>215510606</v>
          </cell>
        </row>
        <row r="46">
          <cell r="B46">
            <v>263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</row>
        <row r="47">
          <cell r="B47">
            <v>268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</row>
        <row r="48">
          <cell r="B48">
            <v>269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</row>
        <row r="49">
          <cell r="B49">
            <v>311</v>
          </cell>
          <cell r="C49">
            <v>-40552771752</v>
          </cell>
          <cell r="D49">
            <v>0</v>
          </cell>
          <cell r="E49">
            <v>-40552771752</v>
          </cell>
          <cell r="F49">
            <v>-29508072010</v>
          </cell>
        </row>
        <row r="50">
          <cell r="B50">
            <v>312</v>
          </cell>
          <cell r="C50">
            <v>-22823029333</v>
          </cell>
          <cell r="D50">
            <v>0</v>
          </cell>
          <cell r="E50">
            <v>-22823029333</v>
          </cell>
          <cell r="F50">
            <v>-1818248554</v>
          </cell>
        </row>
        <row r="51">
          <cell r="B51">
            <v>313</v>
          </cell>
          <cell r="C51">
            <v>-3315842202</v>
          </cell>
          <cell r="D51">
            <v>0</v>
          </cell>
          <cell r="E51">
            <v>-3315842202</v>
          </cell>
          <cell r="F51">
            <v>-2075704050</v>
          </cell>
        </row>
        <row r="52">
          <cell r="B52">
            <v>314</v>
          </cell>
          <cell r="C52">
            <v>-11274493987</v>
          </cell>
          <cell r="D52">
            <v>0</v>
          </cell>
          <cell r="E52">
            <v>-11274493987</v>
          </cell>
          <cell r="F52">
            <v>-8073073007</v>
          </cell>
        </row>
        <row r="53">
          <cell r="B53">
            <v>315</v>
          </cell>
          <cell r="C53">
            <v>-320903654</v>
          </cell>
          <cell r="D53">
            <v>0</v>
          </cell>
          <cell r="E53">
            <v>-320903654</v>
          </cell>
          <cell r="F53">
            <v>-17458001</v>
          </cell>
        </row>
        <row r="54">
          <cell r="B54">
            <v>316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</row>
        <row r="55">
          <cell r="B55">
            <v>317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</row>
        <row r="56">
          <cell r="B56">
            <v>318</v>
          </cell>
          <cell r="C56">
            <v>-637634381</v>
          </cell>
          <cell r="D56">
            <v>0</v>
          </cell>
          <cell r="E56">
            <v>-637634381</v>
          </cell>
          <cell r="F56">
            <v>0</v>
          </cell>
        </row>
        <row r="57">
          <cell r="B57">
            <v>319</v>
          </cell>
          <cell r="C57">
            <v>-4545653063</v>
          </cell>
          <cell r="D57">
            <v>0</v>
          </cell>
          <cell r="E57">
            <v>-4545653063</v>
          </cell>
          <cell r="F57">
            <v>-6023145715</v>
          </cell>
        </row>
        <row r="58">
          <cell r="B58">
            <v>320</v>
          </cell>
          <cell r="C58">
            <v>-142893560458</v>
          </cell>
          <cell r="D58">
            <v>0</v>
          </cell>
          <cell r="E58">
            <v>-142893560458</v>
          </cell>
          <cell r="F58">
            <v>-137981831059</v>
          </cell>
        </row>
        <row r="59">
          <cell r="B59">
            <v>321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</row>
        <row r="60">
          <cell r="B60">
            <v>322</v>
          </cell>
          <cell r="C60">
            <v>-778093041</v>
          </cell>
          <cell r="D60">
            <v>0</v>
          </cell>
          <cell r="E60">
            <v>-778093041</v>
          </cell>
          <cell r="F60">
            <v>-693033943</v>
          </cell>
        </row>
        <row r="61">
          <cell r="B61">
            <v>323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</row>
        <row r="62">
          <cell r="B62">
            <v>324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</row>
        <row r="63">
          <cell r="B63">
            <v>331</v>
          </cell>
          <cell r="C63">
            <v>0</v>
          </cell>
          <cell r="D63">
            <v>0</v>
          </cell>
          <cell r="E63">
            <v>0</v>
          </cell>
          <cell r="F63">
            <v>0</v>
          </cell>
        </row>
        <row r="64">
          <cell r="B64">
            <v>332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</row>
        <row r="65">
          <cell r="B65">
            <v>333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</row>
        <row r="66">
          <cell r="B66">
            <v>334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</row>
        <row r="67">
          <cell r="B67">
            <v>335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</row>
        <row r="68">
          <cell r="B68">
            <v>336</v>
          </cell>
          <cell r="C68">
            <v>0</v>
          </cell>
          <cell r="D68">
            <v>0</v>
          </cell>
          <cell r="E68">
            <v>0</v>
          </cell>
          <cell r="F68">
            <v>-526443637</v>
          </cell>
        </row>
        <row r="69">
          <cell r="B69">
            <v>337</v>
          </cell>
          <cell r="C69">
            <v>-1965300000</v>
          </cell>
          <cell r="D69">
            <v>0</v>
          </cell>
          <cell r="E69">
            <v>-1965300000</v>
          </cell>
          <cell r="F69">
            <v>0</v>
          </cell>
        </row>
        <row r="70">
          <cell r="B70">
            <v>338</v>
          </cell>
          <cell r="C70">
            <v>-210000000</v>
          </cell>
          <cell r="D70">
            <v>0</v>
          </cell>
          <cell r="E70">
            <v>-210000000</v>
          </cell>
          <cell r="F70">
            <v>-1987600000</v>
          </cell>
        </row>
        <row r="71">
          <cell r="B71">
            <v>339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</row>
        <row r="72">
          <cell r="B72">
            <v>340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</row>
        <row r="73">
          <cell r="B73">
            <v>341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</row>
        <row r="74">
          <cell r="B74">
            <v>342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</row>
        <row r="75">
          <cell r="B75">
            <v>343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</row>
        <row r="76">
          <cell r="B76" t="str">
            <v>411a</v>
          </cell>
          <cell r="C76">
            <v>-62826020000</v>
          </cell>
          <cell r="D76">
            <v>0</v>
          </cell>
          <cell r="E76">
            <v>-62826020000</v>
          </cell>
          <cell r="F76">
            <v>-62826020000</v>
          </cell>
        </row>
        <row r="77">
          <cell r="B77" t="str">
            <v>411b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</row>
        <row r="78">
          <cell r="B78">
            <v>412</v>
          </cell>
          <cell r="C78">
            <v>-29335312000</v>
          </cell>
          <cell r="D78">
            <v>0</v>
          </cell>
          <cell r="E78">
            <v>-29335312000</v>
          </cell>
          <cell r="F78">
            <v>-29335312000</v>
          </cell>
        </row>
        <row r="79">
          <cell r="B79">
            <v>413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</row>
        <row r="80">
          <cell r="B80">
            <v>414</v>
          </cell>
          <cell r="C80">
            <v>-26875859251</v>
          </cell>
          <cell r="D80">
            <v>0</v>
          </cell>
          <cell r="E80">
            <v>-26875859251</v>
          </cell>
          <cell r="F80">
            <v>-23858927106</v>
          </cell>
        </row>
        <row r="81">
          <cell r="B81">
            <v>415</v>
          </cell>
          <cell r="C81">
            <v>9426753027</v>
          </cell>
          <cell r="D81">
            <v>0</v>
          </cell>
          <cell r="E81">
            <v>9426753027</v>
          </cell>
          <cell r="F81">
            <v>15130000</v>
          </cell>
        </row>
        <row r="82">
          <cell r="B82">
            <v>416</v>
          </cell>
          <cell r="C82">
            <v>0</v>
          </cell>
          <cell r="D82">
            <v>0</v>
          </cell>
          <cell r="E82">
            <v>0</v>
          </cell>
          <cell r="F82">
            <v>0</v>
          </cell>
        </row>
        <row r="83">
          <cell r="B83">
            <v>417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</row>
        <row r="84">
          <cell r="B84">
            <v>418</v>
          </cell>
          <cell r="C84">
            <v>-9000647191</v>
          </cell>
          <cell r="D84">
            <v>0</v>
          </cell>
          <cell r="E84">
            <v>-9000647191</v>
          </cell>
          <cell r="F84">
            <v>-6902367132</v>
          </cell>
        </row>
        <row r="85">
          <cell r="B85">
            <v>419</v>
          </cell>
          <cell r="C85">
            <v>0</v>
          </cell>
          <cell r="D85">
            <v>0</v>
          </cell>
          <cell r="E85">
            <v>0</v>
          </cell>
          <cell r="F85">
            <v>0</v>
          </cell>
        </row>
        <row r="86">
          <cell r="B86">
            <v>420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</row>
        <row r="87">
          <cell r="B87" t="str">
            <v>421a</v>
          </cell>
          <cell r="C87">
            <v>-341165677</v>
          </cell>
          <cell r="D87">
            <v>0</v>
          </cell>
          <cell r="E87">
            <v>-341165677</v>
          </cell>
          <cell r="F87">
            <v>-16642602801</v>
          </cell>
        </row>
        <row r="88">
          <cell r="B88" t="str">
            <v>421b</v>
          </cell>
          <cell r="C88">
            <v>-16955287897</v>
          </cell>
          <cell r="D88">
            <v>0</v>
          </cell>
          <cell r="E88">
            <v>-16955287897</v>
          </cell>
          <cell r="F88">
            <v>-6982720595</v>
          </cell>
        </row>
        <row r="89">
          <cell r="B89">
            <v>422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</row>
        <row r="90">
          <cell r="B90">
            <v>429</v>
          </cell>
          <cell r="C90">
            <v>-24512724415</v>
          </cell>
          <cell r="D90">
            <v>0</v>
          </cell>
          <cell r="E90">
            <v>-24512724415</v>
          </cell>
          <cell r="F90">
            <v>-24895344045</v>
          </cell>
        </row>
        <row r="91">
          <cell r="B91">
            <v>431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</row>
        <row r="92">
          <cell r="B92">
            <v>432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</row>
        <row r="93">
          <cell r="B93">
            <v>1</v>
          </cell>
          <cell r="C93">
            <v>-224874160740</v>
          </cell>
          <cell r="D93">
            <v>0</v>
          </cell>
          <cell r="E93">
            <v>-224874160740</v>
          </cell>
          <cell r="F93">
            <v>-192229232274</v>
          </cell>
        </row>
        <row r="94">
          <cell r="B94">
            <v>2</v>
          </cell>
          <cell r="C94">
            <v>1836958159</v>
          </cell>
          <cell r="D94">
            <v>0</v>
          </cell>
          <cell r="E94">
            <v>1836958159</v>
          </cell>
          <cell r="F94">
            <v>781328322</v>
          </cell>
        </row>
        <row r="95">
          <cell r="B95">
            <v>11</v>
          </cell>
          <cell r="C95">
            <v>187095524093</v>
          </cell>
          <cell r="D95">
            <v>0</v>
          </cell>
          <cell r="E95">
            <v>187095524093</v>
          </cell>
          <cell r="F95">
            <v>159166318233</v>
          </cell>
        </row>
        <row r="96">
          <cell r="B96">
            <v>21</v>
          </cell>
          <cell r="C96">
            <v>-1780042731</v>
          </cell>
          <cell r="D96">
            <v>0</v>
          </cell>
          <cell r="E96">
            <v>-1780042731</v>
          </cell>
          <cell r="F96">
            <v>-685688220</v>
          </cell>
        </row>
        <row r="97">
          <cell r="B97">
            <v>22</v>
          </cell>
          <cell r="C97">
            <v>2701274206</v>
          </cell>
          <cell r="D97">
            <v>0</v>
          </cell>
          <cell r="E97">
            <v>2701274206</v>
          </cell>
          <cell r="F97">
            <v>1305564465</v>
          </cell>
        </row>
        <row r="98">
          <cell r="B98">
            <v>24</v>
          </cell>
          <cell r="C98">
            <v>-679624362</v>
          </cell>
          <cell r="D98">
            <v>0</v>
          </cell>
          <cell r="E98">
            <v>-679624362</v>
          </cell>
          <cell r="F98">
            <v>-32275514</v>
          </cell>
        </row>
        <row r="99">
          <cell r="B99">
            <v>25</v>
          </cell>
          <cell r="C99">
            <v>12516841906</v>
          </cell>
          <cell r="D99">
            <v>0</v>
          </cell>
          <cell r="E99">
            <v>12516841906</v>
          </cell>
          <cell r="F99">
            <v>10005405866</v>
          </cell>
        </row>
        <row r="100">
          <cell r="B100">
            <v>26</v>
          </cell>
          <cell r="C100">
            <v>13190086796</v>
          </cell>
          <cell r="D100">
            <v>0</v>
          </cell>
          <cell r="E100">
            <v>13190086796</v>
          </cell>
          <cell r="F100">
            <v>8634216427</v>
          </cell>
        </row>
        <row r="101">
          <cell r="B101">
            <v>31</v>
          </cell>
          <cell r="C101">
            <v>-1413016664</v>
          </cell>
          <cell r="D101">
            <v>0</v>
          </cell>
          <cell r="E101">
            <v>-1413016664</v>
          </cell>
          <cell r="F101">
            <v>-1255940992</v>
          </cell>
        </row>
        <row r="102">
          <cell r="B102">
            <v>32</v>
          </cell>
          <cell r="C102">
            <v>10401</v>
          </cell>
          <cell r="D102">
            <v>0</v>
          </cell>
          <cell r="E102">
            <v>10401</v>
          </cell>
          <cell r="F102">
            <v>179215</v>
          </cell>
        </row>
        <row r="103">
          <cell r="B103">
            <v>51</v>
          </cell>
          <cell r="C103">
            <v>2866297664</v>
          </cell>
          <cell r="D103">
            <v>0</v>
          </cell>
          <cell r="E103">
            <v>2866297664</v>
          </cell>
          <cell r="F103">
            <v>3024281995</v>
          </cell>
        </row>
        <row r="104">
          <cell r="B104">
            <v>52</v>
          </cell>
          <cell r="C104">
            <v>-313026084</v>
          </cell>
          <cell r="D104">
            <v>0</v>
          </cell>
          <cell r="E104">
            <v>-313026084</v>
          </cell>
          <cell r="F104">
            <v>-118671779</v>
          </cell>
        </row>
        <row r="105">
          <cell r="B105">
            <v>62</v>
          </cell>
          <cell r="C105">
            <v>898040325</v>
          </cell>
          <cell r="D105">
            <v>0</v>
          </cell>
          <cell r="E105">
            <v>898040325</v>
          </cell>
          <cell r="F105">
            <v>2332557929</v>
          </cell>
        </row>
        <row r="106">
          <cell r="B106">
            <v>61</v>
          </cell>
          <cell r="C106">
            <v>7954837031</v>
          </cell>
          <cell r="D106">
            <v>0</v>
          </cell>
          <cell r="E106">
            <v>7954837031</v>
          </cell>
          <cell r="F106">
            <v>9071956327</v>
          </cell>
        </row>
        <row r="114">
          <cell r="A114" t="str">
            <v>Không</v>
          </cell>
          <cell r="C114" t="str">
            <v xml:space="preserve">D100    TIỀN VÀ CÁC KHOẢN TƯƠNG ĐƯƠNG TIỀN </v>
          </cell>
        </row>
        <row r="115">
          <cell r="C115" t="str">
            <v>D200    ĐẦU TƯ TÀI CHÍNH NGẮN HẠN VÀ DÀI HẠN</v>
          </cell>
        </row>
        <row r="116">
          <cell r="C116" t="str">
            <v>D300    PHẢI THU KHÁCH HÀNG NGẮN HẠN VÀ DÀI HẠN</v>
          </cell>
        </row>
        <row r="117">
          <cell r="C117" t="str">
            <v>D400    PHẢI THU NỘI BỘ VÀ PHẢI THU KHÁC NGẮN HẠN VÀ DÀI HẠN</v>
          </cell>
        </row>
        <row r="118">
          <cell r="C118" t="str">
            <v>D500    HÀNG TỒN KHO; CH PHÍ SXKD DÀI HẠN</v>
          </cell>
        </row>
        <row r="119">
          <cell r="C119" t="str">
            <v>D600    CHI PHÍ TRẢ TRƯỚC &amp; TÀI SẢN KHÁC NGẮN HẠN, DÀI HẠN</v>
          </cell>
        </row>
        <row r="120">
          <cell r="C120" t="str">
            <v>D700    TSCĐ HỮU HÌNH, VÔ HÌNH, XDCB DỞ DANG VÀ BẤT ĐỘNG SẢN ĐẦU TƯ</v>
          </cell>
        </row>
        <row r="121">
          <cell r="C121" t="str">
            <v>D800    TSCĐ THUÊ TÀI CHÍNH</v>
          </cell>
        </row>
        <row r="122">
          <cell r="C122" t="str">
            <v>E100    VAY VÀ NỢ NGẮN HẠN VÀ DÀI HẠN</v>
          </cell>
        </row>
        <row r="123">
          <cell r="C123" t="str">
            <v>E200    PHẢI TRẢ NHÀ CUNG CẤP NGẮN HẠN VÀ DÀI HẠN</v>
          </cell>
        </row>
        <row r="124">
          <cell r="C124" t="str">
            <v xml:space="preserve">E300    THUẾ VÀ CÁC KHOẢN PHẢI NỘP NHÀ NƯỚC  </v>
          </cell>
        </row>
        <row r="125">
          <cell r="C125" t="str">
            <v>E400     PHẢI TRẢ NGƯỜI LAO ĐỘNG, CÁC KHOẢN TRÍCH THEO LƯƠNG</v>
          </cell>
        </row>
        <row r="126">
          <cell r="C126" t="str">
            <v>E500     CHI PHÍ PHẢI TRẢ NGẮN HẠN VÀ DÀI HẠN; DỰ PHÒNG PHẢI TRẢ</v>
          </cell>
        </row>
        <row r="127">
          <cell r="C127" t="str">
            <v>E600     PHẢI TRẢ NỘI BỘ VÀ PHẢI TRẢ KHÁC NGẮN HẠN VÀ DÀI HẠN</v>
          </cell>
        </row>
        <row r="128">
          <cell r="C128" t="str">
            <v xml:space="preserve">F100    VỐN  CHỦ SỞ HỮU </v>
          </cell>
        </row>
        <row r="129">
          <cell r="C129" t="str">
            <v>F200     CỔ PHIẾU QUỸ</v>
          </cell>
        </row>
        <row r="130">
          <cell r="C130" t="str">
            <v>F300     NGUỒN KINH PHÍ</v>
          </cell>
        </row>
        <row r="131">
          <cell r="C131" t="str">
            <v>F400     TÀI KHOẢN NGOẠI BẢNG CÂN ĐỐI KẾ TOÁN</v>
          </cell>
        </row>
        <row r="132">
          <cell r="C132" t="str">
            <v>G100    DOANH THU</v>
          </cell>
        </row>
        <row r="133">
          <cell r="C133" t="str">
            <v>G200    GIÁ VỐN HÀNG BÁN</v>
          </cell>
        </row>
        <row r="134">
          <cell r="C134" t="str">
            <v>G300    CHI PHÍ BÁN HÀNG</v>
          </cell>
        </row>
        <row r="135">
          <cell r="C135" t="str">
            <v>G400    CHI PHÍ QUẢN LÝ DOANH NGHIỆP</v>
          </cell>
        </row>
        <row r="136">
          <cell r="C136" t="str">
            <v>G500     DOANH THU VÀ CHI PHÍ HOẠT ĐỘNG TÀI CHÍNH</v>
          </cell>
        </row>
        <row r="137">
          <cell r="C137" t="str">
            <v>G600    THU NHẬP VÀ CHI PHÍ KHÁC</v>
          </cell>
        </row>
        <row r="138">
          <cell r="C138" t="str">
            <v>G700    LÃI TRÊN CỔ PHIẾU</v>
          </cell>
        </row>
        <row r="139">
          <cell r="C139" t="str">
            <v>G800    CHI PHÍ THUẾ</v>
          </cell>
        </row>
      </sheetData>
      <sheetData sheetId="4" refreshError="1">
        <row r="11">
          <cell r="D11">
            <v>0</v>
          </cell>
          <cell r="E11">
            <v>0</v>
          </cell>
        </row>
      </sheetData>
      <sheetData sheetId="5" refreshError="1">
        <row r="6">
          <cell r="F6">
            <v>0</v>
          </cell>
          <cell r="G6">
            <v>0</v>
          </cell>
        </row>
      </sheetData>
      <sheetData sheetId="6" refreshError="1"/>
      <sheetData sheetId="7" refreshError="1">
        <row r="11">
          <cell r="D11">
            <v>0</v>
          </cell>
          <cell r="E11">
            <v>0</v>
          </cell>
        </row>
      </sheetData>
      <sheetData sheetId="8" refreshError="1">
        <row r="6">
          <cell r="F6">
            <v>0</v>
          </cell>
          <cell r="G6">
            <v>0.2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>
        <row r="1">
          <cell r="A1" t="str">
            <v>CÔNG TY CỔ PHẦN DƯỢC PHẨM HÀ TÂY</v>
          </cell>
          <cell r="K1" t="str">
            <v>BÁO CÁO TÀI CHÍNH HỢP NHẤT</v>
          </cell>
        </row>
        <row r="2">
          <cell r="A2" t="str">
            <v>Số 10A Quang Trung, Hà Đông, Hà Nội</v>
          </cell>
        </row>
        <row r="162">
          <cell r="B162" t="str">
            <v>Người lập biểu                                       Kế toán trưởng</v>
          </cell>
        </row>
        <row r="168">
          <cell r="B168" t="str">
            <v>Hoàng Thành                                           Hoàng Văn Tuế</v>
          </cell>
          <cell r="J168" t="str">
            <v>Lê Văn Lớ</v>
          </cell>
        </row>
      </sheetData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>
        <row r="18">
          <cell r="B18" t="str">
            <v>6</v>
          </cell>
        </row>
        <row r="847">
          <cell r="B847" t="str">
            <v/>
          </cell>
        </row>
        <row r="859">
          <cell r="B859" t="str">
            <v/>
          </cell>
        </row>
      </sheetData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inventories sumary D540A"/>
      <sheetName val="related parties D540B"/>
      <sheetName val="TH NXT D541_151"/>
      <sheetName val="TH NXT D541_152"/>
      <sheetName val="TH NXT D541_153"/>
      <sheetName val="TH NXT D541_154"/>
      <sheetName val="TH NXT D541_155"/>
      <sheetName val="TH NXT D541_156"/>
      <sheetName val="TH NXT D541_157"/>
      <sheetName val=" test1-tham du KK D541B"/>
      <sheetName val="test2-khong tham du KK D541C"/>
      <sheetName val="Kiem tra gia (BQ) D541D"/>
      <sheetName val="Kiem tra gia (FIFO) D541E"/>
      <sheetName val="Kiem tra gia SPDD D541F"/>
      <sheetName val="THDU TK159 D542A"/>
      <sheetName val="Phan tich lai gop D542B"/>
      <sheetName val="uoc tinh du phong D542C"/>
      <sheetName val="late cut off D543A"/>
      <sheetName val="early cut off D543B"/>
      <sheetName val="bat thuong D54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20" filterMode="1">
    <tabColor theme="3" tint="0.59999389629810485"/>
  </sheetPr>
  <dimension ref="A1:O172"/>
  <sheetViews>
    <sheetView view="pageBreakPreview" topLeftCell="A91" zoomScaleNormal="115" zoomScaleSheetLayoutView="100" workbookViewId="0">
      <selection activeCell="K26" sqref="K26"/>
    </sheetView>
  </sheetViews>
  <sheetFormatPr defaultColWidth="9.140625" defaultRowHeight="12.95" customHeight="1" outlineLevelCol="1"/>
  <cols>
    <col min="1" max="1" width="4.42578125" style="24" customWidth="1"/>
    <col min="2" max="2" width="41.42578125" style="25" customWidth="1"/>
    <col min="3" max="3" width="0.5703125" style="25" customWidth="1"/>
    <col min="4" max="4" width="4.42578125" style="26" customWidth="1"/>
    <col min="5" max="5" width="0.7109375" style="26" customWidth="1"/>
    <col min="6" max="6" width="6.85546875" style="25" customWidth="1"/>
    <col min="7" max="7" width="0.5703125" style="25" customWidth="1"/>
    <col min="8" max="9" width="17.7109375" style="25" hidden="1" customWidth="1" outlineLevel="1"/>
    <col min="10" max="10" width="18.140625" style="27" customWidth="1" collapsed="1"/>
    <col min="11" max="11" width="18.140625" style="27" customWidth="1"/>
    <col min="12" max="12" width="9.5703125" style="24" hidden="1" customWidth="1"/>
    <col min="13" max="13" width="17.85546875" style="24" customWidth="1"/>
    <col min="14" max="14" width="16.28515625" style="24" bestFit="1" customWidth="1"/>
    <col min="15" max="15" width="12.5703125" style="24" customWidth="1"/>
    <col min="16" max="16384" width="9.140625" style="24"/>
  </cols>
  <sheetData>
    <row r="1" spans="1:14" s="6" customFormat="1" ht="15" customHeight="1">
      <c r="A1" s="1" t="str">
        <f>'[3]Thông tin K.H'!B1</f>
        <v>CÔNG TY CỔ PHẦN DƯỢC PHẨM HÀ TÂY</v>
      </c>
      <c r="B1" s="1"/>
      <c r="C1" s="1"/>
      <c r="D1" s="2"/>
      <c r="E1" s="2"/>
      <c r="F1" s="3"/>
      <c r="G1" s="3"/>
      <c r="H1" s="3"/>
      <c r="I1" s="3"/>
      <c r="J1" s="4"/>
      <c r="K1" s="5" t="s">
        <v>0</v>
      </c>
    </row>
    <row r="2" spans="1:14" s="11" customFormat="1" ht="15" customHeight="1">
      <c r="A2" s="7" t="str">
        <f>'[3]Thông tin K.H'!B3</f>
        <v>Số 10A Quang Trung, Hà Đông, Hà Nội</v>
      </c>
      <c r="B2" s="8"/>
      <c r="C2" s="8"/>
      <c r="D2" s="8"/>
      <c r="E2" s="8"/>
      <c r="F2" s="9"/>
      <c r="G2" s="9"/>
      <c r="H2" s="9"/>
      <c r="I2" s="9"/>
      <c r="J2" s="9"/>
      <c r="K2" s="10" t="s">
        <v>258</v>
      </c>
    </row>
    <row r="3" spans="1:14" s="11" customFormat="1" ht="15" customHeight="1">
      <c r="A3" s="7"/>
      <c r="B3" s="8"/>
      <c r="C3" s="8"/>
      <c r="D3" s="8"/>
      <c r="E3" s="8"/>
      <c r="F3" s="9"/>
      <c r="G3" s="9"/>
      <c r="H3" s="9"/>
      <c r="I3" s="9"/>
      <c r="J3" s="9"/>
      <c r="K3" s="12" t="s">
        <v>259</v>
      </c>
    </row>
    <row r="4" spans="1:14" s="11" customFormat="1" ht="5.0999999999999996" customHeight="1">
      <c r="A4" s="13"/>
      <c r="B4" s="14"/>
      <c r="C4" s="14"/>
      <c r="D4" s="14"/>
      <c r="E4" s="14"/>
      <c r="F4" s="15"/>
      <c r="G4" s="15"/>
      <c r="H4" s="15"/>
      <c r="I4" s="15"/>
      <c r="J4" s="15"/>
      <c r="K4" s="16"/>
    </row>
    <row r="5" spans="1:14" s="11" customFormat="1" ht="15" customHeight="1">
      <c r="A5" s="17"/>
      <c r="B5" s="6"/>
      <c r="C5" s="6"/>
      <c r="D5" s="18"/>
      <c r="E5" s="18"/>
      <c r="F5" s="6"/>
      <c r="G5" s="6"/>
      <c r="H5" s="6"/>
      <c r="I5" s="6"/>
      <c r="J5" s="6"/>
      <c r="K5" s="19" t="s">
        <v>1</v>
      </c>
      <c r="L5" s="6"/>
    </row>
    <row r="6" spans="1:14" s="11" customFormat="1" ht="6.75" customHeight="1">
      <c r="A6" s="20"/>
      <c r="B6" s="6"/>
      <c r="C6" s="6"/>
      <c r="D6" s="18"/>
      <c r="E6" s="18"/>
      <c r="F6" s="6"/>
      <c r="G6" s="6"/>
      <c r="H6" s="6"/>
      <c r="I6" s="6"/>
      <c r="J6" s="6"/>
      <c r="K6" s="21"/>
      <c r="L6" s="6"/>
    </row>
    <row r="7" spans="1:14" s="11" customFormat="1" ht="19.5" customHeight="1">
      <c r="A7" s="22" t="s">
        <v>2</v>
      </c>
      <c r="B7" s="22"/>
      <c r="C7" s="22"/>
      <c r="D7" s="22"/>
      <c r="E7" s="22"/>
      <c r="F7" s="22"/>
      <c r="G7" s="22"/>
      <c r="H7" s="22"/>
      <c r="I7" s="22"/>
      <c r="J7" s="22"/>
      <c r="K7" s="22"/>
      <c r="L7" s="6"/>
    </row>
    <row r="8" spans="1:14" s="11" customFormat="1" ht="15" customHeight="1">
      <c r="A8" s="22" t="s">
        <v>257</v>
      </c>
      <c r="B8" s="22"/>
      <c r="C8" s="22"/>
      <c r="D8" s="22"/>
      <c r="E8" s="22"/>
      <c r="F8" s="22"/>
      <c r="G8" s="22"/>
      <c r="H8" s="22"/>
      <c r="I8" s="22"/>
      <c r="J8" s="22"/>
      <c r="K8" s="22"/>
      <c r="L8" s="6"/>
      <c r="N8" s="23"/>
    </row>
    <row r="9" spans="1:14" ht="14.25" customHeight="1">
      <c r="K9" s="28" t="s">
        <v>3</v>
      </c>
    </row>
    <row r="10" spans="1:14" ht="30" customHeight="1">
      <c r="A10" s="29" t="s">
        <v>4</v>
      </c>
      <c r="B10" s="30"/>
      <c r="C10" s="31"/>
      <c r="D10" s="32" t="s">
        <v>5</v>
      </c>
      <c r="E10" s="33"/>
      <c r="F10" s="34" t="s">
        <v>6</v>
      </c>
      <c r="G10" s="35"/>
      <c r="H10" s="36" t="s">
        <v>7</v>
      </c>
      <c r="I10" s="36" t="s">
        <v>8</v>
      </c>
      <c r="J10" s="37">
        <f>IF('[3]Thông tin K.H'!C27="x",'[3]Thông tin K.H'!B27,'[3]Thông tin K.H'!B7)</f>
        <v>42369</v>
      </c>
      <c r="K10" s="37" t="str">
        <f>IF('[3]Thông tin K.H'!C29="x",'[3]Thông tin K.H'!B28,'[3]Thông tin K.H'!B9)</f>
        <v>01/01/2015</v>
      </c>
      <c r="L10" s="38" t="s">
        <v>9</v>
      </c>
    </row>
    <row r="11" spans="1:14" ht="15" customHeight="1">
      <c r="A11" s="39"/>
      <c r="B11" s="40">
        <v>1</v>
      </c>
      <c r="C11" s="41"/>
      <c r="D11" s="42">
        <v>2</v>
      </c>
      <c r="E11" s="43"/>
      <c r="F11" s="44">
        <v>3</v>
      </c>
      <c r="G11" s="40"/>
      <c r="H11" s="45"/>
      <c r="I11" s="45"/>
      <c r="J11" s="46">
        <v>4</v>
      </c>
      <c r="K11" s="46">
        <v>5</v>
      </c>
      <c r="L11" s="47" t="s">
        <v>10</v>
      </c>
    </row>
    <row r="12" spans="1:14" ht="5.45" hidden="1" customHeight="1">
      <c r="A12" s="48"/>
      <c r="B12" s="49"/>
      <c r="C12" s="24"/>
      <c r="D12" s="50"/>
      <c r="E12" s="51"/>
      <c r="F12" s="48"/>
      <c r="G12" s="49"/>
      <c r="H12" s="52"/>
      <c r="I12" s="52"/>
      <c r="J12" s="53"/>
      <c r="K12" s="53"/>
      <c r="L12" s="47"/>
    </row>
    <row r="13" spans="1:14" ht="15.95" customHeight="1">
      <c r="A13" s="54" t="s">
        <v>11</v>
      </c>
      <c r="B13" s="55" t="s">
        <v>12</v>
      </c>
      <c r="C13" s="56"/>
      <c r="D13" s="57">
        <v>100</v>
      </c>
      <c r="E13" s="58"/>
      <c r="F13" s="59"/>
      <c r="G13" s="60"/>
      <c r="H13" s="61">
        <f>H15+H19+H24+H34+H38</f>
        <v>374455405532</v>
      </c>
      <c r="I13" s="61">
        <f>I15+I19+I24+I34+I38</f>
        <v>-1624678746</v>
      </c>
      <c r="J13" s="62">
        <f>J15+J19+J24+J34+J38</f>
        <v>372830726786</v>
      </c>
      <c r="K13" s="62">
        <f>K15+K19+K24+K34+K38</f>
        <v>296545522567</v>
      </c>
      <c r="L13" s="47" t="str">
        <f>IF(OR(J13&lt;&gt;0,K13&lt;&gt;0),"In", "")</f>
        <v>In</v>
      </c>
      <c r="M13" s="63"/>
    </row>
    <row r="14" spans="1:14" ht="15" customHeight="1">
      <c r="A14" s="48"/>
      <c r="B14" s="64" t="s">
        <v>13</v>
      </c>
      <c r="C14" s="65"/>
      <c r="D14" s="50"/>
      <c r="E14" s="51"/>
      <c r="F14" s="48"/>
      <c r="G14" s="49"/>
      <c r="H14" s="61"/>
      <c r="I14" s="61"/>
      <c r="J14" s="62"/>
      <c r="K14" s="66"/>
      <c r="L14" s="47" t="s">
        <v>10</v>
      </c>
      <c r="M14" s="63"/>
    </row>
    <row r="15" spans="1:14" ht="15" customHeight="1">
      <c r="A15" s="54" t="s">
        <v>14</v>
      </c>
      <c r="B15" s="55" t="s">
        <v>15</v>
      </c>
      <c r="C15" s="56"/>
      <c r="D15" s="67">
        <v>110</v>
      </c>
      <c r="E15" s="68"/>
      <c r="F15" s="69" t="str">
        <f>'[3]TM Hop nhat'!$B$8</f>
        <v>5</v>
      </c>
      <c r="G15" s="70"/>
      <c r="H15" s="61">
        <f>SUM(H16:H17)</f>
        <v>19686710186</v>
      </c>
      <c r="I15" s="61">
        <f>SUM(I16:I17)</f>
        <v>0</v>
      </c>
      <c r="J15" s="62">
        <f>SUM(J16:J17)</f>
        <v>19686710186</v>
      </c>
      <c r="K15" s="62">
        <f>SUM(K16:K17)</f>
        <v>38659893686</v>
      </c>
      <c r="L15" s="47" t="str">
        <f>IF(OR(J15&lt;&gt;0,K15&lt;&gt;0),"In", "")</f>
        <v>In</v>
      </c>
      <c r="M15" s="63"/>
    </row>
    <row r="16" spans="1:14" ht="15" customHeight="1">
      <c r="A16" s="71" t="s">
        <v>16</v>
      </c>
      <c r="B16" s="72" t="s">
        <v>17</v>
      </c>
      <c r="C16" s="73"/>
      <c r="D16" s="50" t="s">
        <v>18</v>
      </c>
      <c r="E16" s="51"/>
      <c r="F16" s="69"/>
      <c r="G16" s="70"/>
      <c r="H16" s="74">
        <f>VLOOKUP(VALUE(D16),[3]FS_Lines!$B$2:$F$107,2,0)</f>
        <v>19686710186</v>
      </c>
      <c r="I16" s="74">
        <f>VLOOKUP(VALUE(D16),[3]FS_Lines!$B$2:$F$107,3,0)</f>
        <v>0</v>
      </c>
      <c r="J16" s="66">
        <f>SUM(H16:I16)</f>
        <v>19686710186</v>
      </c>
      <c r="K16" s="66">
        <f>VLOOKUP(VALUE(D16),[3]FS_Lines!$B$2:$F$107,5,0)</f>
        <v>38659893686</v>
      </c>
      <c r="L16" s="47" t="str">
        <f>IF(OR(J16&lt;&gt;0,K16&lt;&gt;0),"In", "")</f>
        <v>In</v>
      </c>
      <c r="M16" s="63"/>
    </row>
    <row r="17" spans="1:14" ht="15" hidden="1" customHeight="1">
      <c r="A17" s="75" t="s">
        <v>19</v>
      </c>
      <c r="B17" s="76" t="s">
        <v>20</v>
      </c>
      <c r="C17" s="77"/>
      <c r="D17" s="50" t="s">
        <v>21</v>
      </c>
      <c r="E17" s="51"/>
      <c r="F17" s="69"/>
      <c r="G17" s="70"/>
      <c r="H17" s="74">
        <f>VLOOKUP(VALUE(D17),[3]FS_Lines!$B$2:$F$107,2,0)</f>
        <v>0</v>
      </c>
      <c r="I17" s="74">
        <f>VLOOKUP(VALUE(D17),[3]FS_Lines!$B$2:$F$107,3,0)</f>
        <v>0</v>
      </c>
      <c r="J17" s="78">
        <f>SUM(H17:I17)</f>
        <v>0</v>
      </c>
      <c r="K17" s="78">
        <f>VLOOKUP(VALUE(D17),[3]FS_Lines!$B$2:$F$107,5,0)</f>
        <v>0</v>
      </c>
      <c r="L17" s="47" t="str">
        <f>IF(OR(J17&lt;&gt;0,K17&lt;&gt;0),"In", "")</f>
        <v/>
      </c>
      <c r="M17" s="63"/>
    </row>
    <row r="18" spans="1:14" ht="6" customHeight="1">
      <c r="A18" s="48"/>
      <c r="B18" s="72"/>
      <c r="C18" s="73"/>
      <c r="D18" s="50"/>
      <c r="E18" s="51"/>
      <c r="F18" s="69"/>
      <c r="G18" s="70"/>
      <c r="H18" s="79"/>
      <c r="I18" s="79"/>
      <c r="J18" s="66"/>
      <c r="K18" s="66"/>
      <c r="L18" s="47" t="s">
        <v>10</v>
      </c>
      <c r="M18" s="63"/>
    </row>
    <row r="19" spans="1:14" ht="15" hidden="1" customHeight="1">
      <c r="A19" s="54" t="s">
        <v>22</v>
      </c>
      <c r="B19" s="55" t="s">
        <v>23</v>
      </c>
      <c r="C19" s="56"/>
      <c r="D19" s="67">
        <v>120</v>
      </c>
      <c r="E19" s="68"/>
      <c r="F19" s="69" t="str">
        <f>'[3]TM Hop nhat'!$B$18</f>
        <v>6</v>
      </c>
      <c r="G19" s="70"/>
      <c r="H19" s="61">
        <f>SUM(H20:H22)</f>
        <v>0</v>
      </c>
      <c r="I19" s="61">
        <f>SUM(I20:I22)</f>
        <v>0</v>
      </c>
      <c r="J19" s="80">
        <f>SUM(J20:J22)</f>
        <v>0</v>
      </c>
      <c r="K19" s="80">
        <f>SUM(K20:K22)</f>
        <v>0</v>
      </c>
      <c r="L19" s="47" t="str">
        <f t="shared" ref="L19:L32" si="0">IF(OR(J19&lt;&gt;0,K19&lt;&gt;0),"In", "")</f>
        <v/>
      </c>
      <c r="M19" s="63"/>
    </row>
    <row r="20" spans="1:14" ht="15" hidden="1" customHeight="1">
      <c r="A20" s="71" t="s">
        <v>16</v>
      </c>
      <c r="B20" s="72" t="s">
        <v>24</v>
      </c>
      <c r="C20" s="73"/>
      <c r="D20" s="50" t="s">
        <v>25</v>
      </c>
      <c r="E20" s="51"/>
      <c r="F20" s="69"/>
      <c r="G20" s="70"/>
      <c r="H20" s="74">
        <f>VLOOKUP(VALUE(D20),[3]FS_Lines!$B$2:$F$107,2,0)</f>
        <v>0</v>
      </c>
      <c r="I20" s="74">
        <f>VLOOKUP(VALUE(D20),[3]FS_Lines!$B$2:$F$107,3,0)</f>
        <v>0</v>
      </c>
      <c r="J20" s="78">
        <f>SUM(H20:I20)</f>
        <v>0</v>
      </c>
      <c r="K20" s="78">
        <f>VLOOKUP(VALUE(D20),[3]FS_Lines!$B$2:$F$107,5,0)</f>
        <v>0</v>
      </c>
      <c r="L20" s="47" t="str">
        <f t="shared" si="0"/>
        <v/>
      </c>
      <c r="M20" s="63"/>
    </row>
    <row r="21" spans="1:14" ht="15" hidden="1" customHeight="1">
      <c r="A21" s="71" t="s">
        <v>19</v>
      </c>
      <c r="B21" s="81" t="s">
        <v>26</v>
      </c>
      <c r="C21" s="73"/>
      <c r="D21" s="50">
        <v>122</v>
      </c>
      <c r="E21" s="51"/>
      <c r="F21" s="69"/>
      <c r="G21" s="70"/>
      <c r="H21" s="74">
        <f>VLOOKUP(VALUE(D21),[3]FS_Lines!$B$2:$F$107,2,0)</f>
        <v>0</v>
      </c>
      <c r="I21" s="74">
        <f>VLOOKUP(VALUE(D21),[3]FS_Lines!$B$2:$F$107,3,0)</f>
        <v>0</v>
      </c>
      <c r="J21" s="78">
        <f>SUM(H21:I21)</f>
        <v>0</v>
      </c>
      <c r="K21" s="78">
        <f>VLOOKUP(VALUE(D21),[3]FS_Lines!$B$2:$F$107,5,0)</f>
        <v>0</v>
      </c>
      <c r="L21" s="47" t="str">
        <f t="shared" si="0"/>
        <v/>
      </c>
      <c r="M21" s="63"/>
    </row>
    <row r="22" spans="1:14" ht="15" hidden="1" customHeight="1">
      <c r="A22" s="82" t="s">
        <v>27</v>
      </c>
      <c r="B22" s="81" t="s">
        <v>28</v>
      </c>
      <c r="C22" s="73"/>
      <c r="D22" s="50">
        <v>123</v>
      </c>
      <c r="E22" s="51"/>
      <c r="F22" s="69"/>
      <c r="G22" s="70"/>
      <c r="H22" s="74">
        <f>VLOOKUP(VALUE(D22),[3]FS_Lines!$B$2:$F$107,2,0)</f>
        <v>0</v>
      </c>
      <c r="I22" s="74">
        <f>VLOOKUP(VALUE(D22),[3]FS_Lines!$B$2:$F$107,3,0)</f>
        <v>0</v>
      </c>
      <c r="J22" s="78">
        <f>SUM(H22:I22)</f>
        <v>0</v>
      </c>
      <c r="K22" s="78">
        <f>VLOOKUP(VALUE(D22),[3]FS_Lines!$B$2:$F$107,5,0)</f>
        <v>0</v>
      </c>
      <c r="L22" s="47" t="str">
        <f t="shared" si="0"/>
        <v/>
      </c>
      <c r="M22" s="63"/>
    </row>
    <row r="23" spans="1:14" ht="5.0999999999999996" hidden="1" customHeight="1">
      <c r="A23" s="48"/>
      <c r="B23" s="72"/>
      <c r="C23" s="73"/>
      <c r="D23" s="50"/>
      <c r="E23" s="51"/>
      <c r="F23" s="69"/>
      <c r="G23" s="70"/>
      <c r="H23" s="79"/>
      <c r="I23" s="79"/>
      <c r="J23" s="83"/>
      <c r="K23" s="83"/>
      <c r="L23" s="47" t="str">
        <f t="shared" si="0"/>
        <v/>
      </c>
      <c r="M23" s="63"/>
    </row>
    <row r="24" spans="1:14" ht="15" customHeight="1">
      <c r="A24" s="54" t="s">
        <v>29</v>
      </c>
      <c r="B24" s="55" t="s">
        <v>30</v>
      </c>
      <c r="C24" s="56"/>
      <c r="D24" s="67">
        <v>130</v>
      </c>
      <c r="E24" s="68"/>
      <c r="F24" s="69"/>
      <c r="G24" s="70"/>
      <c r="H24" s="61">
        <f>SUM(H25:H33)</f>
        <v>132613996002</v>
      </c>
      <c r="I24" s="61">
        <f>SUM(I25:I33)</f>
        <v>-1445910001</v>
      </c>
      <c r="J24" s="62">
        <f>SUM(J25:J33)</f>
        <v>131168086001</v>
      </c>
      <c r="K24" s="62">
        <f>SUM(K25:K33)</f>
        <v>99833267169</v>
      </c>
      <c r="L24" s="47" t="str">
        <f t="shared" si="0"/>
        <v>In</v>
      </c>
      <c r="M24" s="63"/>
    </row>
    <row r="25" spans="1:14" ht="15" customHeight="1">
      <c r="A25" s="71" t="s">
        <v>16</v>
      </c>
      <c r="B25" s="81" t="s">
        <v>31</v>
      </c>
      <c r="C25" s="73"/>
      <c r="D25" s="50" t="s">
        <v>32</v>
      </c>
      <c r="E25" s="68"/>
      <c r="F25" s="69">
        <v>6</v>
      </c>
      <c r="G25" s="70"/>
      <c r="H25" s="74">
        <f>VLOOKUP(VALUE(D25),[3]FS_Lines!$B$2:$F$107,2,0)</f>
        <v>94026239283</v>
      </c>
      <c r="I25" s="74">
        <f>VLOOKUP(VALUE(D25),[3]FS_Lines!$B$2:$F$107,3,0)</f>
        <v>-1445910001</v>
      </c>
      <c r="J25" s="66">
        <f t="shared" ref="J25:J32" si="1">SUM(H25:I25)</f>
        <v>92580329282</v>
      </c>
      <c r="K25" s="66">
        <f>VLOOKUP(VALUE(D25),[3]FS_Lines!$B$2:$F$107,5,0)</f>
        <v>69458053090</v>
      </c>
      <c r="L25" s="47" t="str">
        <f t="shared" si="0"/>
        <v>In</v>
      </c>
      <c r="M25" s="63"/>
    </row>
    <row r="26" spans="1:14" ht="15" customHeight="1">
      <c r="A26" s="71" t="s">
        <v>19</v>
      </c>
      <c r="B26" s="72" t="s">
        <v>33</v>
      </c>
      <c r="C26" s="73"/>
      <c r="D26" s="50" t="s">
        <v>34</v>
      </c>
      <c r="E26" s="51"/>
      <c r="F26" s="69"/>
      <c r="G26" s="70"/>
      <c r="H26" s="74">
        <f>VLOOKUP(VALUE(D26),[3]FS_Lines!$B$2:$F$107,2,0)</f>
        <v>33397170020</v>
      </c>
      <c r="I26" s="74">
        <f>VLOOKUP(VALUE(D26),[3]FS_Lines!$B$2:$F$107,3,0)</f>
        <v>0</v>
      </c>
      <c r="J26" s="66">
        <f t="shared" si="1"/>
        <v>33397170020</v>
      </c>
      <c r="K26" s="66">
        <f>VLOOKUP(VALUE(D26),[3]FS_Lines!$B$2:$F$107,5,0)</f>
        <v>23320362109</v>
      </c>
      <c r="L26" s="47" t="str">
        <f t="shared" si="0"/>
        <v>In</v>
      </c>
      <c r="M26" s="63"/>
      <c r="N26" s="63"/>
    </row>
    <row r="27" spans="1:14" ht="15" hidden="1" customHeight="1">
      <c r="A27" s="71" t="s">
        <v>27</v>
      </c>
      <c r="B27" s="81" t="s">
        <v>35</v>
      </c>
      <c r="C27" s="73"/>
      <c r="D27" s="50" t="s">
        <v>36</v>
      </c>
      <c r="E27" s="51"/>
      <c r="F27" s="69"/>
      <c r="G27" s="70"/>
      <c r="H27" s="74">
        <f>VLOOKUP(VALUE(D27),[3]FS_Lines!$B$2:$F$107,2,0)</f>
        <v>0</v>
      </c>
      <c r="I27" s="74">
        <f>VLOOKUP(VALUE(D27),[3]FS_Lines!$B$2:$F$107,3,0)</f>
        <v>0</v>
      </c>
      <c r="J27" s="78">
        <f t="shared" si="1"/>
        <v>0</v>
      </c>
      <c r="K27" s="78">
        <f>VLOOKUP(VALUE(D27),[3]FS_Lines!$B$2:$F$107,5,0)</f>
        <v>0</v>
      </c>
      <c r="L27" s="47" t="str">
        <f t="shared" si="0"/>
        <v/>
      </c>
      <c r="M27" s="63"/>
    </row>
    <row r="28" spans="1:14" ht="15" hidden="1" customHeight="1">
      <c r="A28" s="71" t="s">
        <v>37</v>
      </c>
      <c r="B28" s="76" t="s">
        <v>38</v>
      </c>
      <c r="C28" s="77"/>
      <c r="D28" s="50" t="s">
        <v>39</v>
      </c>
      <c r="E28" s="51"/>
      <c r="F28" s="69" t="str">
        <f>'[3]TM Hop nhat'!$B$46</f>
        <v/>
      </c>
      <c r="G28" s="70"/>
      <c r="H28" s="74">
        <f>VLOOKUP(VALUE(D28),[3]FS_Lines!$B$2:$F$107,2,0)</f>
        <v>0</v>
      </c>
      <c r="I28" s="74">
        <f>VLOOKUP(VALUE(D28),[3]FS_Lines!$B$2:$F$107,3,0)</f>
        <v>0</v>
      </c>
      <c r="J28" s="78">
        <f t="shared" si="1"/>
        <v>0</v>
      </c>
      <c r="K28" s="78">
        <f>VLOOKUP(VALUE(D28),[3]FS_Lines!$B$2:$F$107,5,0)</f>
        <v>0</v>
      </c>
      <c r="L28" s="47" t="str">
        <f t="shared" si="0"/>
        <v/>
      </c>
      <c r="M28" s="63"/>
    </row>
    <row r="29" spans="1:14" ht="15" hidden="1" customHeight="1">
      <c r="A29" s="75" t="s">
        <v>40</v>
      </c>
      <c r="B29" s="81" t="s">
        <v>41</v>
      </c>
      <c r="C29" s="77"/>
      <c r="D29" s="50" t="s">
        <v>42</v>
      </c>
      <c r="E29" s="51"/>
      <c r="F29" s="69"/>
      <c r="G29" s="70"/>
      <c r="H29" s="74">
        <f>VLOOKUP(VALUE(D29),[3]FS_Lines!$B$2:$F$107,2,0)</f>
        <v>0</v>
      </c>
      <c r="I29" s="74">
        <f>VLOOKUP(VALUE(D29),[3]FS_Lines!$B$2:$F$107,3,0)</f>
        <v>0</v>
      </c>
      <c r="J29" s="78">
        <f t="shared" si="1"/>
        <v>0</v>
      </c>
      <c r="K29" s="78">
        <f>VLOOKUP(VALUE(D29),[3]FS_Lines!$B$2:$F$107,5,0)</f>
        <v>0</v>
      </c>
      <c r="L29" s="47" t="str">
        <f t="shared" si="0"/>
        <v/>
      </c>
      <c r="M29" s="63"/>
    </row>
    <row r="30" spans="1:14" ht="15" customHeight="1">
      <c r="A30" s="75" t="s">
        <v>43</v>
      </c>
      <c r="B30" s="81" t="s">
        <v>44</v>
      </c>
      <c r="C30" s="73"/>
      <c r="D30" s="50">
        <v>136</v>
      </c>
      <c r="E30" s="51"/>
      <c r="F30" s="69">
        <v>7</v>
      </c>
      <c r="G30" s="70"/>
      <c r="H30" s="74">
        <f>VLOOKUP(VALUE(D30),[3]FS_Lines!$B$2:$F$107,2,0)</f>
        <v>7709922104</v>
      </c>
      <c r="I30" s="74">
        <f>VLOOKUP(VALUE(D30),[3]FS_Lines!$B$2:$F$107,3,0)</f>
        <v>0</v>
      </c>
      <c r="J30" s="66">
        <f t="shared" si="1"/>
        <v>7709922104</v>
      </c>
      <c r="K30" s="66">
        <f>VLOOKUP(VALUE(D30),[3]FS_Lines!$B$2:$F$107,5,0)</f>
        <v>8587582684</v>
      </c>
      <c r="L30" s="47" t="str">
        <f t="shared" si="0"/>
        <v>In</v>
      </c>
      <c r="M30" s="63"/>
    </row>
    <row r="31" spans="1:14" ht="15" customHeight="1">
      <c r="A31" s="75" t="s">
        <v>45</v>
      </c>
      <c r="B31" s="81" t="s">
        <v>46</v>
      </c>
      <c r="C31" s="73"/>
      <c r="D31" s="50">
        <v>137</v>
      </c>
      <c r="E31" s="51"/>
      <c r="F31" s="69">
        <v>8</v>
      </c>
      <c r="G31" s="70"/>
      <c r="H31" s="74">
        <f>VLOOKUP(VALUE(D31),[3]FS_Lines!$B$2:$F$107,2,0)</f>
        <v>-2519335405</v>
      </c>
      <c r="I31" s="74">
        <f>VLOOKUP(VALUE(D31),[3]FS_Lines!$B$2:$F$107,3,0)</f>
        <v>0</v>
      </c>
      <c r="J31" s="66">
        <f t="shared" si="1"/>
        <v>-2519335405</v>
      </c>
      <c r="K31" s="66">
        <f>VLOOKUP(VALUE(D31),[3]FS_Lines!$B$2:$F$107,5,0)</f>
        <v>-1532730714</v>
      </c>
      <c r="L31" s="47" t="str">
        <f t="shared" si="0"/>
        <v>In</v>
      </c>
      <c r="M31" s="63"/>
    </row>
    <row r="32" spans="1:14" ht="15" hidden="1" customHeight="1">
      <c r="A32" s="75" t="s">
        <v>47</v>
      </c>
      <c r="B32" s="81" t="s">
        <v>48</v>
      </c>
      <c r="C32" s="73"/>
      <c r="D32" s="50">
        <v>139</v>
      </c>
      <c r="E32" s="51"/>
      <c r="F32" s="69" t="str">
        <f>'[3]TM Hop nhat'!B110</f>
        <v/>
      </c>
      <c r="G32" s="70"/>
      <c r="H32" s="74">
        <f>VLOOKUP(VALUE(D32),[3]FS_Lines!$B$2:$F$107,2,0)</f>
        <v>0</v>
      </c>
      <c r="I32" s="74">
        <f>VLOOKUP(VALUE(D32),[3]FS_Lines!$B$2:$F$107,3,0)</f>
        <v>0</v>
      </c>
      <c r="J32" s="78">
        <f t="shared" si="1"/>
        <v>0</v>
      </c>
      <c r="K32" s="78">
        <f>VLOOKUP(VALUE(D32),[3]FS_Lines!$B$2:$F$107,5,0)</f>
        <v>0</v>
      </c>
      <c r="L32" s="47" t="str">
        <f t="shared" si="0"/>
        <v/>
      </c>
      <c r="M32" s="63"/>
    </row>
    <row r="33" spans="1:13" ht="4.9000000000000004" customHeight="1">
      <c r="A33" s="71"/>
      <c r="B33" s="72"/>
      <c r="C33" s="73"/>
      <c r="D33" s="50"/>
      <c r="E33" s="51"/>
      <c r="F33" s="69"/>
      <c r="G33" s="70"/>
      <c r="H33" s="74"/>
      <c r="I33" s="74"/>
      <c r="J33" s="66"/>
      <c r="K33" s="66"/>
      <c r="L33" s="47" t="s">
        <v>10</v>
      </c>
      <c r="M33" s="63"/>
    </row>
    <row r="34" spans="1:13" ht="15" customHeight="1">
      <c r="A34" s="54" t="s">
        <v>49</v>
      </c>
      <c r="B34" s="55" t="s">
        <v>50</v>
      </c>
      <c r="C34" s="56"/>
      <c r="D34" s="67">
        <v>140</v>
      </c>
      <c r="E34" s="68"/>
      <c r="F34" s="69">
        <v>10</v>
      </c>
      <c r="G34" s="70"/>
      <c r="H34" s="61">
        <f>SUM(H35:H36)</f>
        <v>219905392329</v>
      </c>
      <c r="I34" s="61">
        <f>SUM(I35:I36)</f>
        <v>-178768745</v>
      </c>
      <c r="J34" s="62">
        <f>SUM(J35:J36)</f>
        <v>219726623584</v>
      </c>
      <c r="K34" s="62">
        <f>SUM(K35:K36)</f>
        <v>157010373126</v>
      </c>
      <c r="L34" s="47" t="str">
        <f>IF(OR(J34&lt;&gt;0,K34&lt;&gt;0),"In", "")</f>
        <v>In</v>
      </c>
      <c r="M34" s="63"/>
    </row>
    <row r="35" spans="1:13" ht="15" customHeight="1">
      <c r="A35" s="71" t="s">
        <v>16</v>
      </c>
      <c r="B35" s="72" t="s">
        <v>50</v>
      </c>
      <c r="C35" s="73"/>
      <c r="D35" s="50" t="s">
        <v>51</v>
      </c>
      <c r="E35" s="51"/>
      <c r="F35" s="69"/>
      <c r="G35" s="70"/>
      <c r="H35" s="74">
        <f>VLOOKUP(VALUE(D35),[3]FS_Lines!$B$2:$F$107,2,0)</f>
        <v>221617921977</v>
      </c>
      <c r="I35" s="74">
        <f>VLOOKUP(VALUE(D35),[3]FS_Lines!$B$2:$F$107,3,0)</f>
        <v>-178768745</v>
      </c>
      <c r="J35" s="66">
        <f>SUM(H35:I35)</f>
        <v>221439153232</v>
      </c>
      <c r="K35" s="66">
        <f>VLOOKUP(VALUE(D35),[3]FS_Lines!$B$2:$F$107,5,0)</f>
        <v>157010373126</v>
      </c>
      <c r="L35" s="47" t="str">
        <f>IF(OR(J35&lt;&gt;0,K35&lt;&gt;0),"In", "")</f>
        <v>In</v>
      </c>
      <c r="M35" s="63"/>
    </row>
    <row r="36" spans="1:13" ht="15" customHeight="1">
      <c r="A36" s="71" t="s">
        <v>19</v>
      </c>
      <c r="B36" s="72" t="s">
        <v>52</v>
      </c>
      <c r="C36" s="73"/>
      <c r="D36" s="50" t="s">
        <v>53</v>
      </c>
      <c r="E36" s="51"/>
      <c r="F36" s="69"/>
      <c r="G36" s="70"/>
      <c r="H36" s="74">
        <f>VLOOKUP(VALUE(D36),[3]FS_Lines!$B$2:$F$107,2,0)</f>
        <v>-1712529648</v>
      </c>
      <c r="I36" s="74">
        <f>VLOOKUP(VALUE(D36),[3]FS_Lines!$B$2:$F$107,3,0)</f>
        <v>0</v>
      </c>
      <c r="J36" s="66">
        <f>SUM(H36:I36)</f>
        <v>-1712529648</v>
      </c>
      <c r="K36" s="66">
        <f>VLOOKUP(VALUE(D36),[3]FS_Lines!$B$2:$F$107,5,0)</f>
        <v>0</v>
      </c>
      <c r="L36" s="47" t="str">
        <f>IF(OR(J36&lt;&gt;0,K36&lt;&gt;0),"In", "")</f>
        <v>In</v>
      </c>
      <c r="M36" s="63"/>
    </row>
    <row r="37" spans="1:13" ht="6" customHeight="1">
      <c r="A37" s="71"/>
      <c r="B37" s="72"/>
      <c r="C37" s="73"/>
      <c r="D37" s="50"/>
      <c r="E37" s="51"/>
      <c r="F37" s="69"/>
      <c r="G37" s="70"/>
      <c r="H37" s="74"/>
      <c r="I37" s="74"/>
      <c r="J37" s="66"/>
      <c r="K37" s="66"/>
      <c r="L37" s="47" t="s">
        <v>10</v>
      </c>
      <c r="M37" s="63"/>
    </row>
    <row r="38" spans="1:13" ht="15" customHeight="1">
      <c r="A38" s="54" t="s">
        <v>54</v>
      </c>
      <c r="B38" s="55" t="s">
        <v>55</v>
      </c>
      <c r="C38" s="56"/>
      <c r="D38" s="67">
        <v>150</v>
      </c>
      <c r="E38" s="68"/>
      <c r="F38" s="69"/>
      <c r="G38" s="70"/>
      <c r="H38" s="61">
        <f>SUM(H39:H43)</f>
        <v>2249307015</v>
      </c>
      <c r="I38" s="61">
        <f>SUM(I39:I43)</f>
        <v>0</v>
      </c>
      <c r="J38" s="62">
        <f>SUM(J39:J43)</f>
        <v>2249307015</v>
      </c>
      <c r="K38" s="62">
        <f>SUM(K39:K43)</f>
        <v>1041988586</v>
      </c>
      <c r="L38" s="47" t="str">
        <f t="shared" ref="L38:L43" si="2">IF(OR(J38&lt;&gt;0,K38&lt;&gt;0),"In", "")</f>
        <v>In</v>
      </c>
      <c r="M38" s="63"/>
    </row>
    <row r="39" spans="1:13" ht="15" customHeight="1">
      <c r="A39" s="71" t="s">
        <v>16</v>
      </c>
      <c r="B39" s="72" t="s">
        <v>56</v>
      </c>
      <c r="C39" s="73"/>
      <c r="D39" s="50" t="s">
        <v>57</v>
      </c>
      <c r="E39" s="51"/>
      <c r="F39" s="69" t="str">
        <f>'[3]TM Hop nhat'!B435</f>
        <v>14</v>
      </c>
      <c r="G39" s="70"/>
      <c r="H39" s="74">
        <f>VLOOKUP(VALUE(D39),[3]FS_Lines!$B$2:$F$107,2,0)</f>
        <v>0</v>
      </c>
      <c r="I39" s="74">
        <f>VLOOKUP(VALUE(D39),[3]FS_Lines!$B$2:$F$107,3,0)</f>
        <v>0</v>
      </c>
      <c r="J39" s="66">
        <f>SUM(H39:I39)</f>
        <v>0</v>
      </c>
      <c r="K39" s="66">
        <f>VLOOKUP(VALUE(D39),[3]FS_Lines!$B$2:$F$107,5,0)</f>
        <v>194994900</v>
      </c>
      <c r="L39" s="47" t="str">
        <f t="shared" si="2"/>
        <v>In</v>
      </c>
      <c r="M39" s="63"/>
    </row>
    <row r="40" spans="1:13" ht="15" customHeight="1">
      <c r="A40" s="71" t="s">
        <v>19</v>
      </c>
      <c r="B40" s="72" t="s">
        <v>58</v>
      </c>
      <c r="C40" s="73"/>
      <c r="D40" s="50" t="s">
        <v>59</v>
      </c>
      <c r="E40" s="51"/>
      <c r="F40" s="69"/>
      <c r="G40" s="70"/>
      <c r="H40" s="74">
        <f>VLOOKUP(VALUE(D40),[3]FS_Lines!$B$2:$F$107,2,0)</f>
        <v>1874885370</v>
      </c>
      <c r="I40" s="74">
        <f>VLOOKUP(VALUE(D40),[3]FS_Lines!$B$2:$F$107,3,0)</f>
        <v>0</v>
      </c>
      <c r="J40" s="66">
        <f>SUM(H40:I40)</f>
        <v>1874885370</v>
      </c>
      <c r="K40" s="66">
        <f>VLOOKUP(VALUE(D40),[3]FS_Lines!$B$2:$F$107,5,0)</f>
        <v>647091345</v>
      </c>
      <c r="L40" s="47" t="str">
        <f t="shared" si="2"/>
        <v>In</v>
      </c>
      <c r="M40" s="63"/>
    </row>
    <row r="41" spans="1:13" ht="15" customHeight="1">
      <c r="A41" s="71" t="s">
        <v>27</v>
      </c>
      <c r="B41" s="72" t="s">
        <v>60</v>
      </c>
      <c r="C41" s="73"/>
      <c r="D41" s="50">
        <v>153</v>
      </c>
      <c r="E41" s="51"/>
      <c r="F41" s="69" t="str">
        <f>'[3]TM Hop nhat'!$B$182</f>
        <v/>
      </c>
      <c r="G41" s="70"/>
      <c r="H41" s="74">
        <f>VLOOKUP(VALUE(D41),[3]FS_Lines!$B$2:$F$107,2,0)</f>
        <v>374421645</v>
      </c>
      <c r="I41" s="74">
        <f>VLOOKUP(VALUE(D41),[3]FS_Lines!$B$2:$F$107,3,0)</f>
        <v>0</v>
      </c>
      <c r="J41" s="66">
        <f>SUM(H41:I41)</f>
        <v>374421645</v>
      </c>
      <c r="K41" s="66">
        <f>VLOOKUP(VALUE(D41),[3]FS_Lines!$B$2:$F$107,5,0)</f>
        <v>199902341</v>
      </c>
      <c r="L41" s="47" t="str">
        <f t="shared" si="2"/>
        <v>In</v>
      </c>
      <c r="M41" s="63"/>
    </row>
    <row r="42" spans="1:13" ht="15" hidden="1" customHeight="1">
      <c r="A42" s="71" t="s">
        <v>37</v>
      </c>
      <c r="B42" s="72" t="s">
        <v>61</v>
      </c>
      <c r="C42" s="73"/>
      <c r="D42" s="50">
        <v>154</v>
      </c>
      <c r="E42" s="51"/>
      <c r="F42" s="69"/>
      <c r="G42" s="70"/>
      <c r="H42" s="74">
        <f>VLOOKUP(VALUE(D42),[3]FS_Lines!$B$2:$F$107,2,0)</f>
        <v>0</v>
      </c>
      <c r="I42" s="74">
        <f>VLOOKUP(VALUE(D42),[3]FS_Lines!$B$2:$F$107,3,0)</f>
        <v>0</v>
      </c>
      <c r="J42" s="78">
        <f>SUM(H42:I42)</f>
        <v>0</v>
      </c>
      <c r="K42" s="78">
        <f>VLOOKUP(VALUE(D42),[3]FS_Lines!$B$2:$F$107,5,0)</f>
        <v>0</v>
      </c>
      <c r="L42" s="47" t="str">
        <f t="shared" si="2"/>
        <v/>
      </c>
      <c r="M42" s="63"/>
    </row>
    <row r="43" spans="1:13" ht="15" hidden="1" customHeight="1">
      <c r="A43" s="71" t="s">
        <v>40</v>
      </c>
      <c r="B43" s="72" t="s">
        <v>55</v>
      </c>
      <c r="C43" s="73"/>
      <c r="D43" s="50">
        <v>155</v>
      </c>
      <c r="E43" s="51"/>
      <c r="F43" s="69"/>
      <c r="G43" s="70"/>
      <c r="H43" s="74">
        <f>VLOOKUP(VALUE(D43),[3]FS_Lines!$B$2:$F$107,2,0)</f>
        <v>0</v>
      </c>
      <c r="I43" s="74">
        <f>VLOOKUP(VALUE(D43),[3]FS_Lines!$B$2:$F$107,3,0)</f>
        <v>0</v>
      </c>
      <c r="J43" s="78">
        <f>SUM(H43:I43)</f>
        <v>0</v>
      </c>
      <c r="K43" s="78">
        <f>VLOOKUP(VALUE(D43),[3]FS_Lines!$B$2:$F$107,5,0)</f>
        <v>0</v>
      </c>
      <c r="L43" s="47" t="str">
        <f t="shared" si="2"/>
        <v/>
      </c>
      <c r="M43" s="63"/>
    </row>
    <row r="44" spans="1:13" ht="6.6" customHeight="1">
      <c r="A44" s="71"/>
      <c r="B44" s="72"/>
      <c r="C44" s="73"/>
      <c r="D44" s="50"/>
      <c r="E44" s="51"/>
      <c r="F44" s="69"/>
      <c r="G44" s="70"/>
      <c r="H44" s="74"/>
      <c r="I44" s="74"/>
      <c r="J44" s="66"/>
      <c r="K44" s="66"/>
      <c r="L44" s="47" t="s">
        <v>10</v>
      </c>
      <c r="M44" s="63"/>
    </row>
    <row r="45" spans="1:13" ht="15" customHeight="1">
      <c r="A45" s="54" t="s">
        <v>62</v>
      </c>
      <c r="B45" s="55" t="s">
        <v>63</v>
      </c>
      <c r="C45" s="56"/>
      <c r="D45" s="57">
        <v>200</v>
      </c>
      <c r="E45" s="58"/>
      <c r="F45" s="69"/>
      <c r="G45" s="70"/>
      <c r="H45" s="61">
        <f>H47+H56+H67+H71+H75+H82</f>
        <v>94805155604</v>
      </c>
      <c r="I45" s="61">
        <f>I47+I56+I67+I71+I75+I82</f>
        <v>-31070659970</v>
      </c>
      <c r="J45" s="84">
        <f>J47+J56+J67+J71+J75+J82</f>
        <v>63734495634</v>
      </c>
      <c r="K45" s="84">
        <f>K47+K56+K67+K71+K75+K82</f>
        <v>63517784830</v>
      </c>
      <c r="L45" s="47" t="str">
        <f>IF(OR(J45&lt;&gt;0,K45&lt;&gt;0),"In", "")</f>
        <v>In</v>
      </c>
      <c r="M45" s="63"/>
    </row>
    <row r="46" spans="1:13" ht="15" customHeight="1">
      <c r="A46" s="71"/>
      <c r="B46" s="85" t="s">
        <v>64</v>
      </c>
      <c r="C46" s="86"/>
      <c r="D46" s="50"/>
      <c r="E46" s="51"/>
      <c r="F46" s="69"/>
      <c r="G46" s="70"/>
      <c r="H46" s="74"/>
      <c r="I46" s="74"/>
      <c r="J46" s="66"/>
      <c r="K46" s="66"/>
      <c r="L46" s="47" t="s">
        <v>10</v>
      </c>
      <c r="M46" s="63"/>
    </row>
    <row r="47" spans="1:13" ht="15" customHeight="1">
      <c r="A47" s="87" t="s">
        <v>14</v>
      </c>
      <c r="B47" s="85" t="s">
        <v>65</v>
      </c>
      <c r="C47" s="86"/>
      <c r="D47" s="67">
        <v>210</v>
      </c>
      <c r="E47" s="68"/>
      <c r="F47" s="69"/>
      <c r="G47" s="70"/>
      <c r="H47" s="61">
        <f>SUM(H48:H55)</f>
        <v>10000000</v>
      </c>
      <c r="I47" s="61">
        <f>SUM(I48:I55)</f>
        <v>0</v>
      </c>
      <c r="J47" s="62">
        <f>SUM(J48:J55)</f>
        <v>10000000</v>
      </c>
      <c r="K47" s="62">
        <f>SUM(K48:K55)</f>
        <v>10000000</v>
      </c>
      <c r="L47" s="47" t="str">
        <f t="shared" ref="L47:L54" si="3">IF(OR(J47&lt;&gt;0,K47&lt;&gt;0),"In", "")</f>
        <v>In</v>
      </c>
      <c r="M47" s="63"/>
    </row>
    <row r="48" spans="1:13" ht="15" hidden="1" customHeight="1">
      <c r="A48" s="71" t="s">
        <v>16</v>
      </c>
      <c r="B48" s="88" t="s">
        <v>66</v>
      </c>
      <c r="C48" s="89"/>
      <c r="D48" s="50" t="s">
        <v>67</v>
      </c>
      <c r="E48" s="51"/>
      <c r="F48" s="69">
        <f>F25</f>
        <v>6</v>
      </c>
      <c r="G48" s="70"/>
      <c r="H48" s="74">
        <f>VLOOKUP(VALUE(D48),[3]FS_Lines!$B$2:$F$107,2,0)</f>
        <v>0</v>
      </c>
      <c r="I48" s="74">
        <f>VLOOKUP(VALUE(D48),[3]FS_Lines!$B$2:$F$107,3,0)</f>
        <v>0</v>
      </c>
      <c r="J48" s="78">
        <f>SUM(H48:I48)</f>
        <v>0</v>
      </c>
      <c r="K48" s="78">
        <f>VLOOKUP(VALUE(D48),[3]FS_Lines!$B$2:$F$107,5,0)</f>
        <v>0</v>
      </c>
      <c r="L48" s="47" t="str">
        <f t="shared" si="3"/>
        <v/>
      </c>
      <c r="M48" s="63"/>
    </row>
    <row r="49" spans="1:13" ht="15" hidden="1" customHeight="1">
      <c r="A49" s="71" t="s">
        <v>19</v>
      </c>
      <c r="B49" s="72" t="s">
        <v>68</v>
      </c>
      <c r="C49" s="89"/>
      <c r="D49" s="50" t="s">
        <v>69</v>
      </c>
      <c r="E49" s="51"/>
      <c r="F49" s="69"/>
      <c r="G49" s="70"/>
      <c r="H49" s="74">
        <f>VLOOKUP(VALUE(D49),[3]FS_Lines!$B$2:$F$107,2,0)</f>
        <v>0</v>
      </c>
      <c r="I49" s="74">
        <f>VLOOKUP(VALUE(D49),[3]FS_Lines!$B$2:$F$107,3,0)</f>
        <v>0</v>
      </c>
      <c r="J49" s="78">
        <f>SUM(H49:I49)</f>
        <v>0</v>
      </c>
      <c r="K49" s="78">
        <f>VLOOKUP(VALUE(D49),[3]FS_Lines!$B$2:$F$107,5,0)</f>
        <v>0</v>
      </c>
      <c r="L49" s="47" t="str">
        <f t="shared" si="3"/>
        <v/>
      </c>
      <c r="M49" s="63"/>
    </row>
    <row r="50" spans="1:13" ht="15" hidden="1" customHeight="1">
      <c r="A50" s="71" t="s">
        <v>27</v>
      </c>
      <c r="B50" s="88" t="s">
        <v>70</v>
      </c>
      <c r="C50" s="89"/>
      <c r="D50" s="50" t="s">
        <v>71</v>
      </c>
      <c r="E50" s="51"/>
      <c r="F50" s="69"/>
      <c r="G50" s="70"/>
      <c r="H50" s="74">
        <f>VLOOKUP(VALUE(D50),[3]FS_Lines!$B$2:$F$107,2,0)</f>
        <v>0</v>
      </c>
      <c r="I50" s="74">
        <f>VLOOKUP(VALUE(D50),[3]FS_Lines!$B$2:$F$107,3,0)</f>
        <v>0</v>
      </c>
      <c r="J50" s="78">
        <f>SUM(H50:I50)</f>
        <v>0</v>
      </c>
      <c r="K50" s="78">
        <f>VLOOKUP(VALUE(D50),[3]FS_Lines!$B$2:$F$107,5,0)</f>
        <v>0</v>
      </c>
      <c r="L50" s="47" t="str">
        <f t="shared" si="3"/>
        <v/>
      </c>
      <c r="M50" s="63"/>
    </row>
    <row r="51" spans="1:13" ht="15" hidden="1" customHeight="1">
      <c r="A51" s="71" t="s">
        <v>37</v>
      </c>
      <c r="B51" s="88" t="s">
        <v>72</v>
      </c>
      <c r="C51" s="89"/>
      <c r="D51" s="50">
        <v>214</v>
      </c>
      <c r="E51" s="51"/>
      <c r="F51" s="69"/>
      <c r="G51" s="70"/>
      <c r="H51" s="74">
        <f>VLOOKUP(VALUE(D51),[3]FS_Lines!$B$2:$F$107,2,0)</f>
        <v>0</v>
      </c>
      <c r="I51" s="74">
        <f>VLOOKUP(VALUE(D51),[3]FS_Lines!$B$2:$F$107,3,0)</f>
        <v>0</v>
      </c>
      <c r="J51" s="78">
        <f>SUM(H51:I51)</f>
        <v>0</v>
      </c>
      <c r="K51" s="78">
        <f>VLOOKUP(VALUE(D51),[3]FS_Lines!$B$2:$F$107,5,0)</f>
        <v>0</v>
      </c>
      <c r="L51" s="47" t="str">
        <f t="shared" si="3"/>
        <v/>
      </c>
      <c r="M51" s="63"/>
    </row>
    <row r="52" spans="1:13" ht="15" hidden="1" customHeight="1">
      <c r="A52" s="71" t="s">
        <v>40</v>
      </c>
      <c r="B52" s="81" t="s">
        <v>73</v>
      </c>
      <c r="C52" s="89"/>
      <c r="D52" s="50">
        <v>215</v>
      </c>
      <c r="E52" s="51"/>
      <c r="F52" s="69"/>
      <c r="G52" s="70"/>
      <c r="H52" s="74">
        <f>VLOOKUP(VALUE(D52),[3]FS_Lines!$B$2:$F$107,2,0)</f>
        <v>0</v>
      </c>
      <c r="I52" s="74">
        <f>VLOOKUP(VALUE(D52),[3]FS_Lines!$B$2:$F$107,3,0)</f>
        <v>0</v>
      </c>
      <c r="J52" s="78">
        <f t="shared" ref="J52:J54" si="4">SUM(H52:I52)</f>
        <v>0</v>
      </c>
      <c r="K52" s="78">
        <f>VLOOKUP(VALUE(D52),[3]FS_Lines!$B$2:$F$107,5,0)</f>
        <v>0</v>
      </c>
      <c r="L52" s="47" t="str">
        <f t="shared" si="3"/>
        <v/>
      </c>
      <c r="M52" s="63"/>
    </row>
    <row r="53" spans="1:13" ht="15" customHeight="1">
      <c r="A53" s="71" t="s">
        <v>43</v>
      </c>
      <c r="B53" s="88" t="s">
        <v>74</v>
      </c>
      <c r="C53" s="89"/>
      <c r="D53" s="50">
        <v>216</v>
      </c>
      <c r="E53" s="51"/>
      <c r="F53" s="69">
        <f>F30</f>
        <v>7</v>
      </c>
      <c r="G53" s="70"/>
      <c r="H53" s="74">
        <f>VLOOKUP(VALUE(D53),[3]FS_Lines!$B$2:$F$107,2,0)</f>
        <v>10000000</v>
      </c>
      <c r="I53" s="74">
        <f>VLOOKUP(VALUE(D53),[3]FS_Lines!$B$2:$F$107,3,0)</f>
        <v>0</v>
      </c>
      <c r="J53" s="66">
        <f t="shared" si="4"/>
        <v>10000000</v>
      </c>
      <c r="K53" s="66">
        <f>VLOOKUP(VALUE(D53),[3]FS_Lines!$B$2:$F$107,5,0)</f>
        <v>10000000</v>
      </c>
      <c r="L53" s="47" t="str">
        <f t="shared" si="3"/>
        <v>In</v>
      </c>
      <c r="M53" s="63"/>
    </row>
    <row r="54" spans="1:13" ht="15" hidden="1" customHeight="1">
      <c r="A54" s="71" t="s">
        <v>45</v>
      </c>
      <c r="B54" s="88" t="s">
        <v>75</v>
      </c>
      <c r="C54" s="89"/>
      <c r="D54" s="50" t="s">
        <v>76</v>
      </c>
      <c r="E54" s="51"/>
      <c r="F54" s="69">
        <f>F31</f>
        <v>8</v>
      </c>
      <c r="G54" s="70"/>
      <c r="H54" s="74">
        <f>VLOOKUP(VALUE(D54),[3]FS_Lines!$B$2:$F$107,2,0)</f>
        <v>0</v>
      </c>
      <c r="I54" s="74">
        <f>VLOOKUP(VALUE(D54),[3]FS_Lines!$B$2:$F$107,3,0)</f>
        <v>0</v>
      </c>
      <c r="J54" s="78">
        <f t="shared" si="4"/>
        <v>0</v>
      </c>
      <c r="K54" s="78">
        <f>VLOOKUP(VALUE(D54),[3]FS_Lines!$B$2:$F$107,5,0)</f>
        <v>0</v>
      </c>
      <c r="L54" s="47" t="str">
        <f t="shared" si="3"/>
        <v/>
      </c>
      <c r="M54" s="63"/>
    </row>
    <row r="55" spans="1:13" ht="6.6" customHeight="1">
      <c r="A55" s="71"/>
      <c r="B55" s="72"/>
      <c r="C55" s="73"/>
      <c r="D55" s="50"/>
      <c r="E55" s="51"/>
      <c r="F55" s="69"/>
      <c r="G55" s="70"/>
      <c r="H55" s="74"/>
      <c r="I55" s="74"/>
      <c r="J55" s="66"/>
      <c r="K55" s="66"/>
      <c r="L55" s="47" t="s">
        <v>10</v>
      </c>
      <c r="M55" s="63"/>
    </row>
    <row r="56" spans="1:13" ht="15" customHeight="1">
      <c r="A56" s="87" t="s">
        <v>22</v>
      </c>
      <c r="B56" s="55" t="s">
        <v>77</v>
      </c>
      <c r="C56" s="56"/>
      <c r="D56" s="67">
        <v>220</v>
      </c>
      <c r="E56" s="68"/>
      <c r="F56" s="69"/>
      <c r="G56" s="70"/>
      <c r="H56" s="61">
        <f>H57+H60+H63</f>
        <v>55949823127</v>
      </c>
      <c r="I56" s="61">
        <f t="shared" ref="I56:K56" si="5">I57+I60+I63</f>
        <v>0</v>
      </c>
      <c r="J56" s="84">
        <f t="shared" si="5"/>
        <v>55949823127</v>
      </c>
      <c r="K56" s="84">
        <f t="shared" si="5"/>
        <v>56026372177</v>
      </c>
      <c r="L56" s="47" t="str">
        <f t="shared" ref="L56:L65" si="6">IF(OR(J56&lt;&gt;0,K56&lt;&gt;0),"In", "")</f>
        <v>In</v>
      </c>
      <c r="M56" s="63"/>
    </row>
    <row r="57" spans="1:13" ht="15" customHeight="1">
      <c r="A57" s="71" t="s">
        <v>16</v>
      </c>
      <c r="B57" s="72" t="s">
        <v>78</v>
      </c>
      <c r="C57" s="73"/>
      <c r="D57" s="50">
        <v>221</v>
      </c>
      <c r="E57" s="51"/>
      <c r="F57" s="69">
        <v>11</v>
      </c>
      <c r="G57" s="70"/>
      <c r="H57" s="74">
        <f>SUM(H58:H59)</f>
        <v>55949823127</v>
      </c>
      <c r="I57" s="74">
        <f>SUM(I58:I59)</f>
        <v>0</v>
      </c>
      <c r="J57" s="66">
        <f>SUM(J58:J59)</f>
        <v>55949823127</v>
      </c>
      <c r="K57" s="66">
        <f>SUM(K58:K59)</f>
        <v>56026372177</v>
      </c>
      <c r="L57" s="47" t="str">
        <f t="shared" si="6"/>
        <v>In</v>
      </c>
      <c r="M57" s="63"/>
    </row>
    <row r="58" spans="1:13" s="101" customFormat="1" ht="15" customHeight="1">
      <c r="A58" s="90" t="s">
        <v>79</v>
      </c>
      <c r="B58" s="91" t="s">
        <v>80</v>
      </c>
      <c r="C58" s="92"/>
      <c r="D58" s="93" t="s">
        <v>81</v>
      </c>
      <c r="E58" s="94"/>
      <c r="F58" s="95"/>
      <c r="G58" s="96"/>
      <c r="H58" s="97">
        <f>VLOOKUP(VALUE(D58),[3]FS_Lines!$B$2:$F$107,2,0)</f>
        <v>215275993693</v>
      </c>
      <c r="I58" s="97">
        <f>VLOOKUP(VALUE(D58),[3]FS_Lines!$B$2:$F$107,3,0)</f>
        <v>0</v>
      </c>
      <c r="J58" s="98">
        <f>SUM(H58:I58)</f>
        <v>215275993693</v>
      </c>
      <c r="K58" s="98">
        <f>VLOOKUP(VALUE(D58),[3]FS_Lines!$B$2:$F$107,5,0)</f>
        <v>205675225029</v>
      </c>
      <c r="L58" s="99" t="str">
        <f t="shared" si="6"/>
        <v>In</v>
      </c>
      <c r="M58" s="100"/>
    </row>
    <row r="59" spans="1:13" s="101" customFormat="1" ht="15" customHeight="1">
      <c r="A59" s="90" t="s">
        <v>79</v>
      </c>
      <c r="B59" s="91" t="s">
        <v>82</v>
      </c>
      <c r="C59" s="92"/>
      <c r="D59" s="93" t="s">
        <v>83</v>
      </c>
      <c r="E59" s="94"/>
      <c r="F59" s="95"/>
      <c r="G59" s="96"/>
      <c r="H59" s="97">
        <f>VLOOKUP(VALUE(D59),[3]FS_Lines!$B$2:$F$107,2,0)</f>
        <v>-159326170566</v>
      </c>
      <c r="I59" s="97">
        <f>VLOOKUP(VALUE(D59),[3]FS_Lines!$B$2:$F$107,3,0)</f>
        <v>0</v>
      </c>
      <c r="J59" s="98">
        <f>SUM(H59:I59)</f>
        <v>-159326170566</v>
      </c>
      <c r="K59" s="98">
        <f>VLOOKUP(VALUE(D59),[3]FS_Lines!$B$2:$F$107,5,0)</f>
        <v>-149648852852</v>
      </c>
      <c r="L59" s="99" t="str">
        <f t="shared" si="6"/>
        <v>In</v>
      </c>
      <c r="M59" s="100"/>
    </row>
    <row r="60" spans="1:13" ht="15" hidden="1" customHeight="1">
      <c r="A60" s="71" t="s">
        <v>19</v>
      </c>
      <c r="B60" s="72" t="s">
        <v>84</v>
      </c>
      <c r="C60" s="73"/>
      <c r="D60" s="50">
        <v>224</v>
      </c>
      <c r="E60" s="51"/>
      <c r="F60" s="69" t="str">
        <f>'[3]TM Hop nhat'!$B$238</f>
        <v/>
      </c>
      <c r="G60" s="70"/>
      <c r="H60" s="74">
        <f>SUM(H61:H62)</f>
        <v>0</v>
      </c>
      <c r="I60" s="74">
        <f>SUM(I61:I62)</f>
        <v>0</v>
      </c>
      <c r="J60" s="78">
        <f>SUM(J61:J62)</f>
        <v>0</v>
      </c>
      <c r="K60" s="78">
        <f>SUM(K61:K62)</f>
        <v>0</v>
      </c>
      <c r="L60" s="47" t="str">
        <f t="shared" si="6"/>
        <v/>
      </c>
      <c r="M60" s="63"/>
    </row>
    <row r="61" spans="1:13" s="101" customFormat="1" ht="15" hidden="1" customHeight="1">
      <c r="A61" s="90" t="s">
        <v>79</v>
      </c>
      <c r="B61" s="91" t="s">
        <v>80</v>
      </c>
      <c r="C61" s="92"/>
      <c r="D61" s="93" t="s">
        <v>85</v>
      </c>
      <c r="E61" s="94"/>
      <c r="F61" s="95"/>
      <c r="G61" s="96"/>
      <c r="H61" s="97">
        <f>VLOOKUP(VALUE(D61),[3]FS_Lines!$B$2:$F$107,2,0)</f>
        <v>0</v>
      </c>
      <c r="I61" s="97">
        <f>VLOOKUP(VALUE(D61),[3]FS_Lines!$B$2:$F$107,3,0)</f>
        <v>0</v>
      </c>
      <c r="J61" s="102">
        <f>SUM(H61:I61)</f>
        <v>0</v>
      </c>
      <c r="K61" s="102">
        <f>VLOOKUP(VALUE(D61),[3]FS_Lines!$B$2:$F$107,5,0)</f>
        <v>0</v>
      </c>
      <c r="L61" s="99" t="str">
        <f t="shared" si="6"/>
        <v/>
      </c>
      <c r="M61" s="100"/>
    </row>
    <row r="62" spans="1:13" s="101" customFormat="1" ht="15" hidden="1" customHeight="1">
      <c r="A62" s="90" t="s">
        <v>79</v>
      </c>
      <c r="B62" s="91" t="s">
        <v>82</v>
      </c>
      <c r="C62" s="92"/>
      <c r="D62" s="93" t="s">
        <v>86</v>
      </c>
      <c r="E62" s="94"/>
      <c r="F62" s="95"/>
      <c r="G62" s="96"/>
      <c r="H62" s="97">
        <f>VLOOKUP(VALUE(D62),[3]FS_Lines!$B$2:$F$107,2,0)</f>
        <v>0</v>
      </c>
      <c r="I62" s="97">
        <f>VLOOKUP(VALUE(D62),[3]FS_Lines!$B$2:$F$107,3,0)</f>
        <v>0</v>
      </c>
      <c r="J62" s="102">
        <f>SUM(H62:I62)</f>
        <v>0</v>
      </c>
      <c r="K62" s="102">
        <f>VLOOKUP(VALUE(D62),[3]FS_Lines!$B$2:$F$107,5,0)</f>
        <v>0</v>
      </c>
      <c r="L62" s="99" t="str">
        <f t="shared" si="6"/>
        <v/>
      </c>
      <c r="M62" s="100"/>
    </row>
    <row r="63" spans="1:13" ht="15" hidden="1" customHeight="1">
      <c r="A63" s="71" t="s">
        <v>27</v>
      </c>
      <c r="B63" s="72" t="s">
        <v>87</v>
      </c>
      <c r="C63" s="73"/>
      <c r="D63" s="50">
        <v>227</v>
      </c>
      <c r="E63" s="51"/>
      <c r="F63" s="69" t="str">
        <f>'[3]TM Hop nhat'!$B$295</f>
        <v/>
      </c>
      <c r="G63" s="70"/>
      <c r="H63" s="74">
        <f>SUM(H64:H65)</f>
        <v>0</v>
      </c>
      <c r="I63" s="74">
        <f>SUM(I64:I65)</f>
        <v>0</v>
      </c>
      <c r="J63" s="78">
        <f>SUM(J64:J65)</f>
        <v>0</v>
      </c>
      <c r="K63" s="78">
        <f>SUM(K64:K65)</f>
        <v>0</v>
      </c>
      <c r="L63" s="47" t="str">
        <f t="shared" si="6"/>
        <v/>
      </c>
      <c r="M63" s="63"/>
    </row>
    <row r="64" spans="1:13" s="101" customFormat="1" ht="15" hidden="1" customHeight="1">
      <c r="A64" s="90" t="s">
        <v>79</v>
      </c>
      <c r="B64" s="91" t="s">
        <v>80</v>
      </c>
      <c r="C64" s="92"/>
      <c r="D64" s="93" t="s">
        <v>88</v>
      </c>
      <c r="E64" s="94"/>
      <c r="F64" s="95"/>
      <c r="G64" s="96"/>
      <c r="H64" s="97">
        <f>VLOOKUP(VALUE(D64),[3]FS_Lines!$B$2:$F$107,2,0)</f>
        <v>0</v>
      </c>
      <c r="I64" s="97">
        <f>VLOOKUP(VALUE(D64),[3]FS_Lines!$B$2:$F$107,3,0)</f>
        <v>0</v>
      </c>
      <c r="J64" s="102">
        <f>SUM(H64:I64)</f>
        <v>0</v>
      </c>
      <c r="K64" s="102">
        <f>VLOOKUP(VALUE(D64),[3]FS_Lines!$B$2:$F$107,5,0)</f>
        <v>0</v>
      </c>
      <c r="L64" s="99" t="str">
        <f t="shared" si="6"/>
        <v/>
      </c>
      <c r="M64" s="100"/>
    </row>
    <row r="65" spans="1:13" s="101" customFormat="1" ht="15" hidden="1" customHeight="1">
      <c r="A65" s="90" t="s">
        <v>79</v>
      </c>
      <c r="B65" s="91" t="s">
        <v>89</v>
      </c>
      <c r="C65" s="92"/>
      <c r="D65" s="93" t="s">
        <v>90</v>
      </c>
      <c r="E65" s="94"/>
      <c r="F65" s="95"/>
      <c r="G65" s="96"/>
      <c r="H65" s="97">
        <f>VLOOKUP(VALUE(D65),[3]FS_Lines!$B$2:$F$107,2,0)</f>
        <v>0</v>
      </c>
      <c r="I65" s="97">
        <f>VLOOKUP(VALUE(D65),[3]FS_Lines!$B$2:$F$107,3,0)</f>
        <v>0</v>
      </c>
      <c r="J65" s="102">
        <f>SUM(H65:I65)</f>
        <v>0</v>
      </c>
      <c r="K65" s="102">
        <f>VLOOKUP(VALUE(D65),[3]FS_Lines!$B$2:$F$107,5,0)</f>
        <v>0</v>
      </c>
      <c r="L65" s="99" t="str">
        <f t="shared" si="6"/>
        <v/>
      </c>
      <c r="M65" s="100"/>
    </row>
    <row r="66" spans="1:13" ht="6" customHeight="1">
      <c r="A66" s="90"/>
      <c r="B66" s="91"/>
      <c r="C66" s="92"/>
      <c r="D66" s="93"/>
      <c r="E66" s="94"/>
      <c r="F66" s="69"/>
      <c r="G66" s="70"/>
      <c r="H66" s="74"/>
      <c r="I66" s="74"/>
      <c r="J66" s="66"/>
      <c r="K66" s="66"/>
      <c r="L66" s="47" t="s">
        <v>10</v>
      </c>
      <c r="M66" s="63"/>
    </row>
    <row r="67" spans="1:13" ht="15" hidden="1" customHeight="1">
      <c r="A67" s="87" t="s">
        <v>29</v>
      </c>
      <c r="B67" s="85" t="s">
        <v>91</v>
      </c>
      <c r="C67" s="86"/>
      <c r="D67" s="67">
        <v>230</v>
      </c>
      <c r="E67" s="68"/>
      <c r="F67" s="69" t="str">
        <f>'[3]TM Hop nhat'!B350</f>
        <v/>
      </c>
      <c r="G67" s="70"/>
      <c r="H67" s="61">
        <f>SUM(H68:H70)</f>
        <v>0</v>
      </c>
      <c r="I67" s="61">
        <f>SUM(I68:I70)</f>
        <v>0</v>
      </c>
      <c r="J67" s="80">
        <f>SUM(J68:J70)</f>
        <v>0</v>
      </c>
      <c r="K67" s="80">
        <f>SUM(K68:K70)</f>
        <v>0</v>
      </c>
      <c r="L67" s="47" t="str">
        <f>IF(OR(J67&lt;&gt;0,K67&lt;&gt;0),"In", "")</f>
        <v/>
      </c>
      <c r="M67" s="63"/>
    </row>
    <row r="68" spans="1:13" s="101" customFormat="1" ht="15" hidden="1" customHeight="1">
      <c r="A68" s="103" t="s">
        <v>79</v>
      </c>
      <c r="B68" s="91" t="s">
        <v>80</v>
      </c>
      <c r="C68" s="92"/>
      <c r="D68" s="93">
        <v>231</v>
      </c>
      <c r="E68" s="94"/>
      <c r="F68" s="95"/>
      <c r="G68" s="96"/>
      <c r="H68" s="97">
        <f>VLOOKUP(VALUE(D68),[3]FS_Lines!$B$2:$F$107,2,0)</f>
        <v>0</v>
      </c>
      <c r="I68" s="97">
        <f>VLOOKUP(VALUE(D68),[3]FS_Lines!$B$2:$F$107,3,0)</f>
        <v>0</v>
      </c>
      <c r="J68" s="102">
        <f>SUM(H68:I68)</f>
        <v>0</v>
      </c>
      <c r="K68" s="102">
        <f>VLOOKUP(VALUE(D68),[3]FS_Lines!$B$2:$F$107,5,0)</f>
        <v>0</v>
      </c>
      <c r="L68" s="99" t="str">
        <f>IF(OR(J68&lt;&gt;0,K68&lt;&gt;0),"In", "")</f>
        <v/>
      </c>
      <c r="M68" s="100"/>
    </row>
    <row r="69" spans="1:13" s="101" customFormat="1" ht="15" hidden="1" customHeight="1">
      <c r="A69" s="103" t="s">
        <v>79</v>
      </c>
      <c r="B69" s="91" t="s">
        <v>89</v>
      </c>
      <c r="C69" s="92"/>
      <c r="D69" s="93">
        <v>232</v>
      </c>
      <c r="E69" s="94"/>
      <c r="F69" s="95"/>
      <c r="G69" s="96"/>
      <c r="H69" s="97">
        <f>VLOOKUP(VALUE(D69),[3]FS_Lines!$B$2:$F$107,2,0)</f>
        <v>0</v>
      </c>
      <c r="I69" s="97">
        <f>VLOOKUP(VALUE(D69),[3]FS_Lines!$B$2:$F$107,3,0)</f>
        <v>0</v>
      </c>
      <c r="J69" s="102">
        <f>SUM(H69:I69)</f>
        <v>0</v>
      </c>
      <c r="K69" s="102">
        <f>VLOOKUP(VALUE(D69),[3]FS_Lines!$B$2:$F$107,5,0)</f>
        <v>0</v>
      </c>
      <c r="L69" s="99" t="str">
        <f>IF(OR(J69&lt;&gt;0,K69&lt;&gt;0),"In", "")</f>
        <v/>
      </c>
      <c r="M69" s="100"/>
    </row>
    <row r="70" spans="1:13" ht="5.45" customHeight="1">
      <c r="A70" s="90"/>
      <c r="B70" s="91"/>
      <c r="C70" s="92"/>
      <c r="D70" s="93"/>
      <c r="E70" s="94"/>
      <c r="F70" s="69"/>
      <c r="G70" s="70"/>
      <c r="H70" s="74"/>
      <c r="I70" s="74"/>
      <c r="J70" s="66"/>
      <c r="K70" s="66"/>
      <c r="L70" s="47" t="s">
        <v>10</v>
      </c>
      <c r="M70" s="63"/>
    </row>
    <row r="71" spans="1:13" ht="15" customHeight="1">
      <c r="A71" s="87" t="s">
        <v>49</v>
      </c>
      <c r="B71" s="104" t="s">
        <v>92</v>
      </c>
      <c r="C71" s="56"/>
      <c r="D71" s="67">
        <v>240</v>
      </c>
      <c r="E71" s="94"/>
      <c r="F71" s="69" t="str">
        <f>'[3]TM Hop nhat'!B399</f>
        <v>13</v>
      </c>
      <c r="G71" s="70"/>
      <c r="H71" s="61">
        <f>SUM(H72:H74)</f>
        <v>0</v>
      </c>
      <c r="I71" s="61">
        <f>SUM(I72:I74)</f>
        <v>0</v>
      </c>
      <c r="J71" s="84">
        <f>SUM(J72:J74)</f>
        <v>0</v>
      </c>
      <c r="K71" s="84">
        <f>SUM(K72:K74)</f>
        <v>1075181818</v>
      </c>
      <c r="L71" s="99" t="str">
        <f>IF(OR(J71&lt;&gt;0,K71&lt;&gt;0),"In", "")</f>
        <v>In</v>
      </c>
      <c r="M71" s="63"/>
    </row>
    <row r="72" spans="1:13" ht="15" hidden="1" customHeight="1">
      <c r="A72" s="71" t="s">
        <v>16</v>
      </c>
      <c r="B72" s="81" t="s">
        <v>93</v>
      </c>
      <c r="C72" s="92"/>
      <c r="D72" s="50">
        <v>241</v>
      </c>
      <c r="E72" s="94"/>
      <c r="F72" s="69"/>
      <c r="G72" s="70"/>
      <c r="H72" s="74">
        <f>VLOOKUP(VALUE(D72),[3]FS_Lines!$B$2:$F$107,2,0)</f>
        <v>0</v>
      </c>
      <c r="I72" s="74">
        <f>VLOOKUP(VALUE(D72),[3]FS_Lines!$B$2:$F$107,3,0)</f>
        <v>0</v>
      </c>
      <c r="J72" s="78">
        <f t="shared" ref="J72:J73" si="7">SUM(H72:I72)</f>
        <v>0</v>
      </c>
      <c r="K72" s="78">
        <f>VLOOKUP(VALUE(D72),[3]FS_Lines!$B$2:$F$107,5,0)</f>
        <v>0</v>
      </c>
      <c r="L72" s="47" t="str">
        <f t="shared" ref="L72:L73" si="8">IF(OR(J72&lt;&gt;0,K72&lt;&gt;0),"In", "")</f>
        <v/>
      </c>
      <c r="M72" s="63"/>
    </row>
    <row r="73" spans="1:13" ht="15" customHeight="1">
      <c r="A73" s="71" t="s">
        <v>19</v>
      </c>
      <c r="B73" s="76" t="s">
        <v>94</v>
      </c>
      <c r="C73" s="77"/>
      <c r="D73" s="50">
        <v>242</v>
      </c>
      <c r="E73" s="94"/>
      <c r="F73" s="69"/>
      <c r="G73" s="70"/>
      <c r="H73" s="74">
        <f>VLOOKUP(VALUE(D73),[3]FS_Lines!$B$2:$F$107,2,0)</f>
        <v>0</v>
      </c>
      <c r="I73" s="74">
        <f>VLOOKUP(VALUE(D73),[3]FS_Lines!$B$2:$F$107,3,0)</f>
        <v>0</v>
      </c>
      <c r="J73" s="66">
        <f t="shared" si="7"/>
        <v>0</v>
      </c>
      <c r="K73" s="66">
        <f>VLOOKUP(VALUE(D73),[3]FS_Lines!$B$2:$F$107,5,0)</f>
        <v>1075181818</v>
      </c>
      <c r="L73" s="47" t="str">
        <f t="shared" si="8"/>
        <v>In</v>
      </c>
      <c r="M73" s="63"/>
    </row>
    <row r="74" spans="1:13" ht="7.9" customHeight="1">
      <c r="A74" s="105"/>
      <c r="B74" s="91"/>
      <c r="C74" s="92"/>
      <c r="D74" s="93"/>
      <c r="E74" s="94"/>
      <c r="F74" s="69"/>
      <c r="G74" s="70"/>
      <c r="H74" s="74"/>
      <c r="I74" s="74"/>
      <c r="J74" s="66"/>
      <c r="K74" s="66"/>
      <c r="L74" s="47" t="s">
        <v>10</v>
      </c>
      <c r="M74" s="63"/>
    </row>
    <row r="75" spans="1:13" ht="15" customHeight="1">
      <c r="A75" s="87" t="s">
        <v>54</v>
      </c>
      <c r="B75" s="55" t="s">
        <v>95</v>
      </c>
      <c r="C75" s="56"/>
      <c r="D75" s="67">
        <v>250</v>
      </c>
      <c r="E75" s="68"/>
      <c r="F75" s="69">
        <v>12</v>
      </c>
      <c r="G75" s="70"/>
      <c r="H75" s="61">
        <f>SUM(H76:H80)</f>
        <v>36142713606</v>
      </c>
      <c r="I75" s="61">
        <f>SUM(I76:I80)</f>
        <v>-31106413719</v>
      </c>
      <c r="J75" s="62">
        <f>SUM(J76:J80)</f>
        <v>5036299887</v>
      </c>
      <c r="K75" s="62">
        <f>SUM(K76:K80)</f>
        <v>4796272340</v>
      </c>
      <c r="L75" s="47" t="str">
        <f t="shared" ref="L75:L80" si="9">IF(OR(J75&lt;&gt;0,K75&lt;&gt;0),"In", "")</f>
        <v>In</v>
      </c>
      <c r="M75" s="63"/>
    </row>
    <row r="76" spans="1:13" ht="15" hidden="1" customHeight="1">
      <c r="A76" s="71" t="s">
        <v>16</v>
      </c>
      <c r="B76" s="88" t="s">
        <v>96</v>
      </c>
      <c r="C76" s="89"/>
      <c r="D76" s="50" t="s">
        <v>97</v>
      </c>
      <c r="E76" s="51"/>
      <c r="F76" s="69"/>
      <c r="G76" s="70"/>
      <c r="H76" s="74">
        <f>VLOOKUP(VALUE(D76),[3]FS_Lines!$B$2:$F$107,2,0)</f>
        <v>22743525000</v>
      </c>
      <c r="I76" s="74">
        <f>VLOOKUP(VALUE(D76),[3]FS_Lines!$B$2:$F$107,3,0)</f>
        <v>-22743525000</v>
      </c>
      <c r="J76" s="78">
        <f>SUM(H76:I76)</f>
        <v>0</v>
      </c>
      <c r="K76" s="78">
        <f>VLOOKUP(VALUE(D76),[3]FS_Lines!$B$2:$F$107,5,0)</f>
        <v>0</v>
      </c>
      <c r="L76" s="47" t="str">
        <f t="shared" si="9"/>
        <v/>
      </c>
      <c r="M76" s="63"/>
    </row>
    <row r="77" spans="1:13" ht="15" customHeight="1">
      <c r="A77" s="71" t="s">
        <v>19</v>
      </c>
      <c r="B77" s="88" t="s">
        <v>98</v>
      </c>
      <c r="C77" s="89"/>
      <c r="D77" s="50" t="s">
        <v>99</v>
      </c>
      <c r="E77" s="51"/>
      <c r="F77" s="69"/>
      <c r="G77" s="70"/>
      <c r="H77" s="74">
        <f>VLOOKUP(VALUE(D77),[3]FS_Lines!$B$2:$F$107,2,0)</f>
        <v>3987565579</v>
      </c>
      <c r="I77" s="74">
        <f>VLOOKUP(VALUE(D77),[3]FS_Lines!$B$2:$F$107,3,0)</f>
        <v>1048734308</v>
      </c>
      <c r="J77" s="66">
        <f>SUM(H77:I77)</f>
        <v>5036299887</v>
      </c>
      <c r="K77" s="66">
        <f>VLOOKUP(VALUE(D77),[3]FS_Lines!$B$2:$F$107,5,0)</f>
        <v>4796272340</v>
      </c>
      <c r="L77" s="47" t="str">
        <f t="shared" si="9"/>
        <v>In</v>
      </c>
      <c r="M77" s="63"/>
    </row>
    <row r="78" spans="1:13" ht="15" hidden="1" customHeight="1">
      <c r="A78" s="71" t="s">
        <v>27</v>
      </c>
      <c r="B78" s="106" t="s">
        <v>100</v>
      </c>
      <c r="C78" s="89"/>
      <c r="D78" s="50">
        <v>253</v>
      </c>
      <c r="E78" s="51"/>
      <c r="F78" s="69"/>
      <c r="G78" s="70"/>
      <c r="H78" s="74">
        <f>VLOOKUP(VALUE(D78),[3]FS_Lines!$B$2:$F$107,2,0)</f>
        <v>9411623027</v>
      </c>
      <c r="I78" s="74">
        <f>VLOOKUP(VALUE(D78),[3]FS_Lines!$B$2:$F$107,3,0)</f>
        <v>-9411623027</v>
      </c>
      <c r="J78" s="78">
        <f>SUM(H78:I78)</f>
        <v>0</v>
      </c>
      <c r="K78" s="78">
        <f>VLOOKUP(VALUE(D78),[3]FS_Lines!$B$2:$F$107,5,0)</f>
        <v>0</v>
      </c>
      <c r="L78" s="47" t="str">
        <f t="shared" si="9"/>
        <v/>
      </c>
      <c r="M78" s="63"/>
    </row>
    <row r="79" spans="1:13" ht="15" hidden="1" customHeight="1">
      <c r="A79" s="71" t="s">
        <v>37</v>
      </c>
      <c r="B79" s="88" t="s">
        <v>101</v>
      </c>
      <c r="C79" s="89"/>
      <c r="D79" s="50">
        <v>254</v>
      </c>
      <c r="E79" s="51"/>
      <c r="F79" s="69"/>
      <c r="G79" s="70"/>
      <c r="H79" s="74">
        <f>VLOOKUP(VALUE(D79),[3]FS_Lines!$B$2:$F$107,2,0)</f>
        <v>0</v>
      </c>
      <c r="I79" s="74">
        <f>VLOOKUP(VALUE(D79),[3]FS_Lines!$B$2:$F$107,3,0)</f>
        <v>0</v>
      </c>
      <c r="J79" s="78">
        <f>SUM(H79:I79)</f>
        <v>0</v>
      </c>
      <c r="K79" s="78">
        <f>VLOOKUP(VALUE(D79),[3]FS_Lines!$B$2:$F$107,5,0)</f>
        <v>0</v>
      </c>
      <c r="L79" s="47" t="str">
        <f t="shared" si="9"/>
        <v/>
      </c>
      <c r="M79" s="63"/>
    </row>
    <row r="80" spans="1:13" ht="15" hidden="1" customHeight="1">
      <c r="A80" s="82" t="s">
        <v>40</v>
      </c>
      <c r="B80" s="81" t="s">
        <v>28</v>
      </c>
      <c r="C80" s="89"/>
      <c r="D80" s="50">
        <v>255</v>
      </c>
      <c r="E80" s="51"/>
      <c r="F80" s="69"/>
      <c r="G80" s="70"/>
      <c r="H80" s="74">
        <f>VLOOKUP(VALUE(D80),[3]FS_Lines!$B$2:$F$107,2,0)</f>
        <v>0</v>
      </c>
      <c r="I80" s="74">
        <f>VLOOKUP(VALUE(D80),[3]FS_Lines!$B$2:$F$107,3,0)</f>
        <v>0</v>
      </c>
      <c r="J80" s="78">
        <f>SUM(H80:I80)</f>
        <v>0</v>
      </c>
      <c r="K80" s="78">
        <f>VLOOKUP(VALUE(D80),[3]FS_Lines!$B$2:$F$107,5,0)</f>
        <v>0</v>
      </c>
      <c r="L80" s="47" t="str">
        <f t="shared" si="9"/>
        <v/>
      </c>
      <c r="M80" s="63"/>
    </row>
    <row r="81" spans="1:13" ht="7.9" customHeight="1">
      <c r="A81" s="71"/>
      <c r="B81" s="72"/>
      <c r="C81" s="73"/>
      <c r="D81" s="50"/>
      <c r="E81" s="51"/>
      <c r="F81" s="69"/>
      <c r="G81" s="70"/>
      <c r="H81" s="74"/>
      <c r="I81" s="74"/>
      <c r="J81" s="66"/>
      <c r="K81" s="66"/>
      <c r="L81" s="47" t="s">
        <v>10</v>
      </c>
      <c r="M81" s="63"/>
    </row>
    <row r="82" spans="1:13" ht="15" customHeight="1">
      <c r="A82" s="87" t="s">
        <v>102</v>
      </c>
      <c r="B82" s="55" t="s">
        <v>103</v>
      </c>
      <c r="C82" s="56"/>
      <c r="D82" s="67">
        <v>260</v>
      </c>
      <c r="E82" s="68"/>
      <c r="F82" s="69"/>
      <c r="G82" s="70"/>
      <c r="H82" s="61">
        <f>SUM(H83:H88)</f>
        <v>2702618871</v>
      </c>
      <c r="I82" s="61">
        <f>SUM(I83:I88)</f>
        <v>35753749</v>
      </c>
      <c r="J82" s="84">
        <f>SUM(J83:J88)</f>
        <v>2738372620</v>
      </c>
      <c r="K82" s="84">
        <f>SUM(K83:K88)</f>
        <v>1609958495</v>
      </c>
      <c r="L82" s="47" t="str">
        <f>IF(OR(J82&lt;&gt;0,K82&lt;&gt;0),"In", "")</f>
        <v>In</v>
      </c>
      <c r="M82" s="63"/>
    </row>
    <row r="83" spans="1:13" ht="15" customHeight="1">
      <c r="A83" s="71" t="s">
        <v>16</v>
      </c>
      <c r="B83" s="88" t="s">
        <v>104</v>
      </c>
      <c r="C83" s="89"/>
      <c r="D83" s="50" t="s">
        <v>105</v>
      </c>
      <c r="E83" s="51"/>
      <c r="F83" s="69" t="str">
        <f>'[3]TM Hop nhat'!B435</f>
        <v>14</v>
      </c>
      <c r="G83" s="70"/>
      <c r="H83" s="74">
        <f>VLOOKUP(VALUE(D83),[3]FS_Lines!$B$2:$F$107,2,0)</f>
        <v>2347501326</v>
      </c>
      <c r="I83" s="74">
        <f>VLOOKUP(VALUE(D83),[3]FS_Lines!$B$2:$F$107,3,0)</f>
        <v>0</v>
      </c>
      <c r="J83" s="66">
        <f>SUM(H83:I83)</f>
        <v>2347501326</v>
      </c>
      <c r="K83" s="66">
        <f>VLOOKUP(VALUE(D83),[3]FS_Lines!$B$2:$F$107,5,0)</f>
        <v>1394447889</v>
      </c>
      <c r="L83" s="47" t="str">
        <f>IF(OR(J83&lt;&gt;0,K83&lt;&gt;0),"In", "")</f>
        <v>In</v>
      </c>
      <c r="M83" s="63"/>
    </row>
    <row r="84" spans="1:13" ht="15" customHeight="1">
      <c r="A84" s="71" t="s">
        <v>19</v>
      </c>
      <c r="B84" s="107" t="s">
        <v>106</v>
      </c>
      <c r="C84" s="108"/>
      <c r="D84" s="50" t="s">
        <v>107</v>
      </c>
      <c r="E84" s="51"/>
      <c r="F84" s="69" t="str">
        <f>'[3]TM Hop nhat'!B452</f>
        <v>15</v>
      </c>
      <c r="G84" s="70"/>
      <c r="H84" s="74">
        <f>VLOOKUP(VALUE(D84),[3]FS_Lines!$B$2:$F$107,2,0)</f>
        <v>355117545</v>
      </c>
      <c r="I84" s="74">
        <f>VLOOKUP(VALUE(D84),[3]FS_Lines!$B$2:$F$107,3,0)</f>
        <v>35753749</v>
      </c>
      <c r="J84" s="66">
        <f t="shared" ref="J84:J87" si="10">SUM(H84:I84)</f>
        <v>390871294</v>
      </c>
      <c r="K84" s="66">
        <f>VLOOKUP(VALUE(D84),[3]FS_Lines!$B$2:$F$107,5,0)</f>
        <v>215510606</v>
      </c>
      <c r="L84" s="47" t="str">
        <f t="shared" ref="L84:L87" si="11">IF(OR(J84&lt;&gt;0,K84&lt;&gt;0),"In", "")</f>
        <v>In</v>
      </c>
      <c r="M84" s="63"/>
    </row>
    <row r="85" spans="1:13" ht="15" hidden="1" customHeight="1">
      <c r="A85" s="71" t="s">
        <v>27</v>
      </c>
      <c r="B85" s="106" t="s">
        <v>108</v>
      </c>
      <c r="C85" s="108"/>
      <c r="D85" s="50">
        <v>263</v>
      </c>
      <c r="E85" s="51"/>
      <c r="F85" s="69"/>
      <c r="G85" s="70"/>
      <c r="H85" s="74">
        <f>VLOOKUP(VALUE(D85),[3]FS_Lines!$B$2:$F$107,2,0)</f>
        <v>0</v>
      </c>
      <c r="I85" s="74">
        <f>VLOOKUP(VALUE(D85),[3]FS_Lines!$B$2:$F$107,3,0)</f>
        <v>0</v>
      </c>
      <c r="J85" s="78">
        <f t="shared" si="10"/>
        <v>0</v>
      </c>
      <c r="K85" s="78">
        <f>VLOOKUP(VALUE(D85),[3]FS_Lines!$B$2:$F$107,5,0)</f>
        <v>0</v>
      </c>
      <c r="L85" s="47" t="str">
        <f t="shared" si="11"/>
        <v/>
      </c>
      <c r="M85" s="63"/>
    </row>
    <row r="86" spans="1:13" ht="15" hidden="1" customHeight="1">
      <c r="A86" s="71" t="s">
        <v>37</v>
      </c>
      <c r="B86" s="107" t="s">
        <v>103</v>
      </c>
      <c r="C86" s="108"/>
      <c r="D86" s="50" t="s">
        <v>109</v>
      </c>
      <c r="E86" s="51"/>
      <c r="F86" s="69" t="str">
        <f>'[3]TM Hop nhat'!B470</f>
        <v/>
      </c>
      <c r="G86" s="70"/>
      <c r="H86" s="74">
        <f>VLOOKUP(VALUE(D86),[3]FS_Lines!$B$2:$F$107,2,0)</f>
        <v>0</v>
      </c>
      <c r="I86" s="74">
        <f>VLOOKUP(VALUE(D86),[3]FS_Lines!$B$2:$F$107,3,0)</f>
        <v>0</v>
      </c>
      <c r="J86" s="78">
        <f t="shared" si="10"/>
        <v>0</v>
      </c>
      <c r="K86" s="78">
        <f>VLOOKUP(VALUE(D86),[3]FS_Lines!$B$2:$F$107,5,0)</f>
        <v>0</v>
      </c>
      <c r="L86" s="47" t="str">
        <f t="shared" si="11"/>
        <v/>
      </c>
      <c r="M86" s="63"/>
    </row>
    <row r="87" spans="1:13" s="113" customFormat="1" ht="15" hidden="1" customHeight="1">
      <c r="A87" s="82" t="s">
        <v>40</v>
      </c>
      <c r="B87" s="109" t="s">
        <v>110</v>
      </c>
      <c r="C87" s="107"/>
      <c r="D87" s="50">
        <v>269</v>
      </c>
      <c r="E87" s="51"/>
      <c r="F87" s="110"/>
      <c r="G87" s="111"/>
      <c r="H87" s="74">
        <f>VLOOKUP(VALUE(D87),[3]FS_Lines!$B$2:$F$107,2,0)</f>
        <v>0</v>
      </c>
      <c r="I87" s="74">
        <f>VLOOKUP(VALUE(D87),[3]FS_Lines!$B$2:$F$107,3,0)</f>
        <v>0</v>
      </c>
      <c r="J87" s="78">
        <f t="shared" si="10"/>
        <v>0</v>
      </c>
      <c r="K87" s="78">
        <f>VLOOKUP(VALUE(D87),[3]FS_Lines!$B$2:$F$107,5,0)</f>
        <v>0</v>
      </c>
      <c r="L87" s="47" t="str">
        <f t="shared" si="11"/>
        <v/>
      </c>
      <c r="M87" s="112"/>
    </row>
    <row r="88" spans="1:13" ht="7.9" customHeight="1">
      <c r="A88" s="114"/>
      <c r="B88" s="115"/>
      <c r="C88" s="72"/>
      <c r="D88" s="50"/>
      <c r="E88" s="51"/>
      <c r="F88" s="69"/>
      <c r="G88" s="70"/>
      <c r="H88" s="74"/>
      <c r="I88" s="74"/>
      <c r="J88" s="66"/>
      <c r="K88" s="66"/>
      <c r="L88" s="47" t="s">
        <v>10</v>
      </c>
      <c r="M88" s="63"/>
    </row>
    <row r="89" spans="1:13" ht="15" customHeight="1">
      <c r="A89" s="116" t="s">
        <v>111</v>
      </c>
      <c r="B89" s="117"/>
      <c r="C89" s="39"/>
      <c r="D89" s="118">
        <v>270</v>
      </c>
      <c r="E89" s="119"/>
      <c r="F89" s="120"/>
      <c r="G89" s="121"/>
      <c r="H89" s="122">
        <f>H13+H45</f>
        <v>469260561136</v>
      </c>
      <c r="I89" s="122">
        <f>I13+I45</f>
        <v>-32695338716</v>
      </c>
      <c r="J89" s="123">
        <f>J13+J45</f>
        <v>436565222420</v>
      </c>
      <c r="K89" s="123">
        <f>K13+K45</f>
        <v>360063307397</v>
      </c>
      <c r="L89" s="47" t="str">
        <f>IF(OR(J89&lt;&gt;0,K89&lt;&gt;0),"In", "")</f>
        <v>In</v>
      </c>
    </row>
    <row r="90" spans="1:13" ht="15" customHeight="1">
      <c r="A90" s="124"/>
      <c r="B90" s="24"/>
      <c r="C90" s="24"/>
      <c r="D90" s="47"/>
      <c r="E90" s="47"/>
      <c r="F90" s="24"/>
      <c r="G90" s="24"/>
      <c r="H90" s="24"/>
      <c r="I90" s="24"/>
      <c r="J90" s="125"/>
      <c r="K90" s="126"/>
      <c r="L90" s="47" t="s">
        <v>10</v>
      </c>
    </row>
    <row r="91" spans="1:13" ht="12.95" customHeight="1">
      <c r="A91" s="127" t="str">
        <f>A1</f>
        <v>CÔNG TY CỔ PHẦN DƯỢC PHẨM HÀ TÂY</v>
      </c>
      <c r="B91" s="128"/>
      <c r="C91" s="128"/>
      <c r="D91" s="129"/>
      <c r="E91" s="129"/>
      <c r="F91" s="128"/>
      <c r="G91" s="128"/>
      <c r="H91" s="128"/>
      <c r="I91" s="128"/>
      <c r="J91" s="130"/>
      <c r="K91" s="131" t="str">
        <f>K1</f>
        <v>BÁO CÁO TÀI CHÍNH HỢP NHẤT</v>
      </c>
      <c r="L91" s="47" t="s">
        <v>10</v>
      </c>
    </row>
    <row r="92" spans="1:13" s="133" customFormat="1" ht="15.95" customHeight="1">
      <c r="A92" s="132" t="str">
        <f>A2</f>
        <v>Số 10A Quang Trung, Hà Đông, Hà Nội</v>
      </c>
      <c r="D92" s="134"/>
      <c r="E92" s="134"/>
      <c r="J92" s="135"/>
      <c r="K92" s="136" t="str">
        <f>K2</f>
        <v>cho kỳ hoạt động từ ngày 01/09/2015</v>
      </c>
      <c r="L92" s="47" t="s">
        <v>10</v>
      </c>
    </row>
    <row r="93" spans="1:13" s="140" customFormat="1" ht="9.6" customHeight="1">
      <c r="A93" s="137"/>
      <c r="B93" s="138"/>
      <c r="C93" s="138"/>
      <c r="D93" s="138"/>
      <c r="E93" s="138"/>
      <c r="F93" s="138"/>
      <c r="G93" s="138"/>
      <c r="H93" s="138"/>
      <c r="I93" s="138"/>
      <c r="J93" s="139"/>
      <c r="K93" s="306"/>
      <c r="L93" s="47" t="s">
        <v>10</v>
      </c>
    </row>
    <row r="94" spans="1:13" s="140" customFormat="1" ht="15.95" customHeight="1">
      <c r="A94" s="141">
        <f>A5</f>
        <v>0</v>
      </c>
      <c r="B94" s="142"/>
      <c r="C94" s="142"/>
      <c r="D94" s="142"/>
      <c r="E94" s="142"/>
      <c r="F94" s="142"/>
      <c r="G94" s="142"/>
      <c r="H94" s="142"/>
      <c r="I94" s="142"/>
      <c r="J94" s="143"/>
      <c r="K94" s="131" t="str">
        <f>K5</f>
        <v>MẪU B 01 - DN/HN</v>
      </c>
      <c r="L94" s="47" t="s">
        <v>10</v>
      </c>
    </row>
    <row r="95" spans="1:13" s="140" customFormat="1" ht="18.75" customHeight="1">
      <c r="A95" s="144" t="str">
        <f>A7&amp;"  (TIẾP THEO)"</f>
        <v>BẢNG CÂN ĐỐI  KẾ TOÁN HỢP NHẤT  (TIẾP THEO)</v>
      </c>
      <c r="B95" s="142"/>
      <c r="C95" s="142"/>
      <c r="D95" s="142"/>
      <c r="E95" s="142"/>
      <c r="F95" s="142"/>
      <c r="G95" s="142"/>
      <c r="H95" s="142"/>
      <c r="I95" s="142"/>
      <c r="J95" s="143"/>
      <c r="K95" s="131"/>
      <c r="L95" s="47" t="s">
        <v>10</v>
      </c>
    </row>
    <row r="96" spans="1:13" s="11" customFormat="1" ht="13.5">
      <c r="A96" s="145"/>
      <c r="B96" s="145"/>
      <c r="C96" s="145"/>
      <c r="D96" s="145"/>
      <c r="E96" s="145"/>
      <c r="F96" s="145"/>
      <c r="G96" s="145"/>
      <c r="H96" s="145"/>
      <c r="I96" s="145"/>
      <c r="J96" s="146"/>
      <c r="K96" s="147" t="s">
        <v>3</v>
      </c>
      <c r="L96" s="18" t="s">
        <v>10</v>
      </c>
    </row>
    <row r="97" spans="1:13" ht="30" customHeight="1">
      <c r="A97" s="148" t="s">
        <v>112</v>
      </c>
      <c r="B97" s="30"/>
      <c r="C97" s="31"/>
      <c r="D97" s="149" t="s">
        <v>5</v>
      </c>
      <c r="E97" s="35"/>
      <c r="F97" s="34" t="s">
        <v>6</v>
      </c>
      <c r="G97" s="35"/>
      <c r="H97" s="150" t="str">
        <f>H10</f>
        <v>30/06/2015Trước kiểm toán</v>
      </c>
      <c r="I97" s="36" t="str">
        <f>I10</f>
        <v>Số điều chỉnh</v>
      </c>
      <c r="J97" s="151">
        <f>J10</f>
        <v>42369</v>
      </c>
      <c r="K97" s="151" t="str">
        <f>K10</f>
        <v>01/01/2015</v>
      </c>
      <c r="L97" s="47" t="s">
        <v>10</v>
      </c>
    </row>
    <row r="98" spans="1:13" ht="15" customHeight="1">
      <c r="A98" s="152"/>
      <c r="B98" s="40">
        <v>1</v>
      </c>
      <c r="C98" s="41"/>
      <c r="D98" s="41">
        <v>2</v>
      </c>
      <c r="E98" s="40"/>
      <c r="F98" s="44">
        <v>3</v>
      </c>
      <c r="G98" s="40"/>
      <c r="H98" s="45"/>
      <c r="I98" s="45"/>
      <c r="J98" s="153">
        <v>4</v>
      </c>
      <c r="K98" s="153">
        <v>5</v>
      </c>
      <c r="L98" s="47" t="s">
        <v>10</v>
      </c>
    </row>
    <row r="99" spans="1:13" ht="6.6" customHeight="1">
      <c r="A99" s="71"/>
      <c r="B99" s="49"/>
      <c r="C99" s="24"/>
      <c r="D99" s="47"/>
      <c r="E99" s="111"/>
      <c r="F99" s="48"/>
      <c r="G99" s="49"/>
      <c r="H99" s="52"/>
      <c r="I99" s="52"/>
      <c r="J99" s="154"/>
      <c r="K99" s="154"/>
      <c r="L99" s="47" t="s">
        <v>10</v>
      </c>
    </row>
    <row r="100" spans="1:13" ht="15" customHeight="1">
      <c r="A100" s="54" t="s">
        <v>113</v>
      </c>
      <c r="B100" s="55" t="s">
        <v>114</v>
      </c>
      <c r="C100" s="56"/>
      <c r="D100" s="67">
        <v>300</v>
      </c>
      <c r="E100" s="68"/>
      <c r="F100" s="69"/>
      <c r="G100" s="70"/>
      <c r="H100" s="61">
        <f>H102+H118</f>
        <v>267859198998</v>
      </c>
      <c r="I100" s="61">
        <f>I102+I118</f>
        <v>-1445910001</v>
      </c>
      <c r="J100" s="62">
        <f>J102+J118</f>
        <v>266413288997</v>
      </c>
      <c r="K100" s="62">
        <f>K102+K118</f>
        <v>204620275816</v>
      </c>
      <c r="L100" s="47" t="str">
        <f>IF(OR(J100&lt;&gt;0,K100&lt;&gt;0),"In", "")</f>
        <v>In</v>
      </c>
      <c r="M100" s="63"/>
    </row>
    <row r="101" spans="1:13" ht="6.6" customHeight="1">
      <c r="A101" s="71"/>
      <c r="B101" s="55"/>
      <c r="C101" s="56"/>
      <c r="D101" s="67"/>
      <c r="E101" s="68"/>
      <c r="F101" s="69"/>
      <c r="G101" s="70"/>
      <c r="H101" s="74"/>
      <c r="I101" s="74"/>
      <c r="J101" s="66"/>
      <c r="K101" s="66"/>
      <c r="L101" s="47" t="s">
        <v>10</v>
      </c>
      <c r="M101" s="63"/>
    </row>
    <row r="102" spans="1:13" ht="15" customHeight="1">
      <c r="A102" s="54" t="s">
        <v>14</v>
      </c>
      <c r="B102" s="55" t="s">
        <v>115</v>
      </c>
      <c r="C102" s="56"/>
      <c r="D102" s="67">
        <v>310</v>
      </c>
      <c r="E102" s="68"/>
      <c r="F102" s="69"/>
      <c r="G102" s="70"/>
      <c r="H102" s="61">
        <f>SUM(H103:H117)</f>
        <v>265242498998</v>
      </c>
      <c r="I102" s="61">
        <f>SUM(I103:I117)</f>
        <v>-1445910001</v>
      </c>
      <c r="J102" s="62">
        <f>SUM(J103:J117)</f>
        <v>263796588997</v>
      </c>
      <c r="K102" s="62">
        <f>SUM(K103:K117)</f>
        <v>202790175816</v>
      </c>
      <c r="L102" s="47" t="str">
        <f t="shared" ref="L102:L116" si="12">IF(OR(J102&lt;&gt;0,K102&lt;&gt;0),"In", "")</f>
        <v>In</v>
      </c>
      <c r="M102" s="63"/>
    </row>
    <row r="103" spans="1:13" ht="15" customHeight="1">
      <c r="A103" s="71" t="s">
        <v>16</v>
      </c>
      <c r="B103" s="81" t="s">
        <v>116</v>
      </c>
      <c r="C103" s="73"/>
      <c r="D103" s="50" t="s">
        <v>117</v>
      </c>
      <c r="E103" s="51"/>
      <c r="F103" s="69" t="str">
        <f>'[3]TM Hop nhat'!$B$482</f>
        <v>16</v>
      </c>
      <c r="G103" s="70"/>
      <c r="H103" s="74">
        <f>-VLOOKUP(VALUE(D103),[3]FS_Lines!$B$2:$F$107,2,0)</f>
        <v>64511253097</v>
      </c>
      <c r="I103" s="74">
        <f>-VLOOKUP(VALUE(D103),[3]FS_Lines!$B$2:$F$107,3,0)</f>
        <v>-1445910001</v>
      </c>
      <c r="J103" s="66">
        <f t="shared" ref="J103:J116" si="13">SUM(H103:I103)</f>
        <v>63065343096</v>
      </c>
      <c r="K103" s="66">
        <f>-VLOOKUP(VALUE(D103),[3]FS_Lines!$B$2:$F$107,5,0)</f>
        <v>36978980798</v>
      </c>
      <c r="L103" s="47" t="str">
        <f t="shared" si="12"/>
        <v>In</v>
      </c>
      <c r="M103" s="63"/>
    </row>
    <row r="104" spans="1:13" ht="15" customHeight="1">
      <c r="A104" s="75" t="s">
        <v>19</v>
      </c>
      <c r="B104" s="72" t="s">
        <v>118</v>
      </c>
      <c r="C104" s="73"/>
      <c r="D104" s="50" t="s">
        <v>119</v>
      </c>
      <c r="E104" s="51"/>
      <c r="F104" s="69"/>
      <c r="G104" s="70"/>
      <c r="H104" s="74">
        <f>-VLOOKUP(VALUE(D104),[3]FS_Lines!$B$2:$F$107,2,0)</f>
        <v>29442908466</v>
      </c>
      <c r="I104" s="74">
        <f>-VLOOKUP(VALUE(D104),[3]FS_Lines!$B$2:$F$107,3,0)</f>
        <v>0</v>
      </c>
      <c r="J104" s="66">
        <f t="shared" si="13"/>
        <v>29442908466</v>
      </c>
      <c r="K104" s="66">
        <f>-VLOOKUP(VALUE(D104),[3]FS_Lines!$B$2:$F$107,5,0)</f>
        <v>21927233438</v>
      </c>
      <c r="L104" s="47" t="str">
        <f t="shared" si="12"/>
        <v>In</v>
      </c>
      <c r="M104" s="63"/>
    </row>
    <row r="105" spans="1:13" ht="15" customHeight="1">
      <c r="A105" s="71" t="s">
        <v>27</v>
      </c>
      <c r="B105" s="72" t="s">
        <v>120</v>
      </c>
      <c r="C105" s="73"/>
      <c r="D105" s="50" t="s">
        <v>121</v>
      </c>
      <c r="E105" s="51"/>
      <c r="F105" s="69" t="str">
        <f>'[3]TM Hop nhat'!$B$512</f>
        <v>17</v>
      </c>
      <c r="G105" s="70"/>
      <c r="H105" s="74">
        <f>-VLOOKUP(VALUE(D105),[3]FS_Lines!$B$2:$F$107,2,0)</f>
        <v>4617203201</v>
      </c>
      <c r="I105" s="74">
        <f>-VLOOKUP(VALUE(D105),[3]FS_Lines!$B$2:$F$107,3,0)</f>
        <v>0</v>
      </c>
      <c r="J105" s="66">
        <f t="shared" si="13"/>
        <v>4617203201</v>
      </c>
      <c r="K105" s="66">
        <f>-VLOOKUP(VALUE(D105),[3]FS_Lines!$B$2:$F$107,5,0)</f>
        <v>3024123616</v>
      </c>
      <c r="L105" s="47" t="str">
        <f t="shared" si="12"/>
        <v>In</v>
      </c>
      <c r="M105" s="63"/>
    </row>
    <row r="106" spans="1:13" ht="15" customHeight="1">
      <c r="A106" s="75" t="s">
        <v>37</v>
      </c>
      <c r="B106" s="72" t="s">
        <v>122</v>
      </c>
      <c r="C106" s="73"/>
      <c r="D106" s="50" t="s">
        <v>123</v>
      </c>
      <c r="E106" s="51"/>
      <c r="F106" s="69"/>
      <c r="G106" s="70"/>
      <c r="H106" s="74">
        <f>-VLOOKUP(VALUE(D106),[3]FS_Lines!$B$2:$F$107,2,0)</f>
        <v>6156924304</v>
      </c>
      <c r="I106" s="74">
        <f>-VLOOKUP(VALUE(D106),[3]FS_Lines!$B$2:$F$107,3,0)</f>
        <v>0</v>
      </c>
      <c r="J106" s="66">
        <f t="shared" si="13"/>
        <v>6156924304</v>
      </c>
      <c r="K106" s="66">
        <f>-VLOOKUP(VALUE(D106),[3]FS_Lines!$B$2:$F$107,5,0)</f>
        <v>4078341901</v>
      </c>
      <c r="L106" s="47" t="str">
        <f t="shared" si="12"/>
        <v>In</v>
      </c>
      <c r="M106" s="63"/>
    </row>
    <row r="107" spans="1:13" ht="15" customHeight="1">
      <c r="A107" s="71" t="s">
        <v>40</v>
      </c>
      <c r="B107" s="72" t="s">
        <v>124</v>
      </c>
      <c r="C107" s="73"/>
      <c r="D107" s="50" t="s">
        <v>125</v>
      </c>
      <c r="E107" s="51"/>
      <c r="F107" s="69" t="str">
        <f>'[3]TM Hop nhat'!$B$531</f>
        <v>18</v>
      </c>
      <c r="G107" s="70"/>
      <c r="H107" s="74">
        <f>-VLOOKUP(VALUE(D107),[3]FS_Lines!$B$2:$F$107,2,0)</f>
        <v>219026848</v>
      </c>
      <c r="I107" s="74">
        <f>-VLOOKUP(VALUE(D107),[3]FS_Lines!$B$2:$F$107,3,0)</f>
        <v>0</v>
      </c>
      <c r="J107" s="66">
        <f t="shared" si="13"/>
        <v>219026848</v>
      </c>
      <c r="K107" s="66">
        <f>-VLOOKUP(VALUE(D107),[3]FS_Lines!$B$2:$F$107,5,0)</f>
        <v>158874832</v>
      </c>
      <c r="L107" s="47" t="str">
        <f t="shared" si="12"/>
        <v>In</v>
      </c>
      <c r="M107" s="63"/>
    </row>
    <row r="108" spans="1:13" ht="15" hidden="1" customHeight="1">
      <c r="A108" s="75" t="s">
        <v>43</v>
      </c>
      <c r="B108" s="72" t="s">
        <v>126</v>
      </c>
      <c r="C108" s="73"/>
      <c r="D108" s="50" t="s">
        <v>127</v>
      </c>
      <c r="E108" s="51"/>
      <c r="F108" s="69" t="str">
        <f>'[3]TM Hop nhat'!$B$546</f>
        <v/>
      </c>
      <c r="G108" s="70"/>
      <c r="H108" s="74">
        <f>-VLOOKUP(VALUE(D108),[3]FS_Lines!$B$2:$F$107,2,0)</f>
        <v>0</v>
      </c>
      <c r="I108" s="74">
        <f>-VLOOKUP(VALUE(D108),[3]FS_Lines!$B$2:$F$107,3,0)</f>
        <v>0</v>
      </c>
      <c r="J108" s="78">
        <f t="shared" si="13"/>
        <v>0</v>
      </c>
      <c r="K108" s="78">
        <f>-VLOOKUP(VALUE(D108),[3]FS_Lines!$B$2:$F$107,5,0)</f>
        <v>0</v>
      </c>
      <c r="L108" s="47" t="str">
        <f t="shared" si="12"/>
        <v/>
      </c>
      <c r="M108" s="63"/>
    </row>
    <row r="109" spans="1:13" ht="15" hidden="1" customHeight="1">
      <c r="A109" s="75" t="s">
        <v>45</v>
      </c>
      <c r="B109" s="76" t="s">
        <v>128</v>
      </c>
      <c r="C109" s="73"/>
      <c r="D109" s="50" t="s">
        <v>129</v>
      </c>
      <c r="E109" s="51"/>
      <c r="F109" s="69" t="str">
        <f>'[3]TM Hop nhat'!B561</f>
        <v/>
      </c>
      <c r="G109" s="70"/>
      <c r="H109" s="74">
        <f>-VLOOKUP(VALUE(D109),[3]FS_Lines!$B$2:$F$107,2,0)</f>
        <v>0</v>
      </c>
      <c r="I109" s="74">
        <f>-VLOOKUP(VALUE(D109),[3]FS_Lines!$B$2:$F$107,3,0)</f>
        <v>0</v>
      </c>
      <c r="J109" s="78">
        <f t="shared" si="13"/>
        <v>0</v>
      </c>
      <c r="K109" s="78">
        <f>-VLOOKUP(VALUE(D109),[3]FS_Lines!$B$2:$F$107,5,0)</f>
        <v>0</v>
      </c>
      <c r="L109" s="47" t="str">
        <f t="shared" si="12"/>
        <v/>
      </c>
      <c r="M109" s="63"/>
    </row>
    <row r="110" spans="1:13" ht="15" customHeight="1">
      <c r="A110" s="75" t="s">
        <v>47</v>
      </c>
      <c r="B110" s="81" t="s">
        <v>130</v>
      </c>
      <c r="C110" s="77"/>
      <c r="D110" s="50" t="s">
        <v>131</v>
      </c>
      <c r="E110" s="51"/>
      <c r="F110" s="69" t="str">
        <f>'[3]TM Hop nhat'!B571</f>
        <v>19</v>
      </c>
      <c r="G110" s="70"/>
      <c r="H110" s="74">
        <f>-VLOOKUP(VALUE(D110),[3]FS_Lines!$B$2:$F$107,2,0)</f>
        <v>735454546</v>
      </c>
      <c r="I110" s="74">
        <f>-VLOOKUP(VALUE(D110),[3]FS_Lines!$B$2:$F$107,3,0)</f>
        <v>0</v>
      </c>
      <c r="J110" s="66">
        <f t="shared" si="13"/>
        <v>735454546</v>
      </c>
      <c r="K110" s="66">
        <f>-VLOOKUP(VALUE(D110),[3]FS_Lines!$B$2:$F$107,5,0)</f>
        <v>526443637</v>
      </c>
      <c r="L110" s="47" t="str">
        <f t="shared" si="12"/>
        <v>In</v>
      </c>
      <c r="M110" s="63"/>
    </row>
    <row r="111" spans="1:13" ht="15" customHeight="1">
      <c r="A111" s="75" t="s">
        <v>132</v>
      </c>
      <c r="B111" s="81" t="s">
        <v>133</v>
      </c>
      <c r="C111" s="77"/>
      <c r="D111" s="50">
        <v>319</v>
      </c>
      <c r="E111" s="51"/>
      <c r="F111" s="69" t="str">
        <f>'[3]TM Hop nhat'!B589</f>
        <v>20</v>
      </c>
      <c r="G111" s="70"/>
      <c r="H111" s="74">
        <f>-VLOOKUP(VALUE(D111),[3]FS_Lines!$B$2:$F$107,2,0)</f>
        <v>3244958256</v>
      </c>
      <c r="I111" s="74">
        <f>-VLOOKUP(VALUE(D111),[3]FS_Lines!$B$2:$F$107,3,0)</f>
        <v>0</v>
      </c>
      <c r="J111" s="66">
        <f t="shared" si="13"/>
        <v>3244958256</v>
      </c>
      <c r="K111" s="66">
        <f>-VLOOKUP(VALUE(D111),[3]FS_Lines!$B$2:$F$107,5,0)</f>
        <v>5433897154</v>
      </c>
      <c r="L111" s="47" t="str">
        <f t="shared" si="12"/>
        <v>In</v>
      </c>
      <c r="M111" s="63"/>
    </row>
    <row r="112" spans="1:13" ht="15" customHeight="1">
      <c r="A112" s="75" t="s">
        <v>134</v>
      </c>
      <c r="B112" s="81" t="s">
        <v>135</v>
      </c>
      <c r="C112" s="77"/>
      <c r="D112" s="50">
        <v>320</v>
      </c>
      <c r="E112" s="51"/>
      <c r="F112" s="69" t="str">
        <f>'[3]TM Hop nhat'!B623</f>
        <v>21</v>
      </c>
      <c r="G112" s="70"/>
      <c r="H112" s="74">
        <f>-VLOOKUP(VALUE(D112),[3]FS_Lines!$B$2:$F$107,2,0)</f>
        <v>155859177500</v>
      </c>
      <c r="I112" s="74">
        <f>-VLOOKUP(VALUE(D112),[3]FS_Lines!$B$2:$F$107,3,0)</f>
        <v>0</v>
      </c>
      <c r="J112" s="66">
        <f t="shared" si="13"/>
        <v>155859177500</v>
      </c>
      <c r="K112" s="66">
        <f>-VLOOKUP(VALUE(D112),[3]FS_Lines!$B$2:$F$107,5,0)</f>
        <v>129963746497</v>
      </c>
      <c r="L112" s="47" t="str">
        <f t="shared" si="12"/>
        <v>In</v>
      </c>
      <c r="M112" s="63"/>
    </row>
    <row r="113" spans="1:13" ht="15" hidden="1" customHeight="1">
      <c r="A113" s="48" t="s">
        <v>136</v>
      </c>
      <c r="B113" s="81" t="s">
        <v>137</v>
      </c>
      <c r="C113" s="77"/>
      <c r="D113" s="50">
        <v>321</v>
      </c>
      <c r="E113" s="51"/>
      <c r="F113" s="69"/>
      <c r="G113" s="70"/>
      <c r="H113" s="74">
        <f>-VLOOKUP(VALUE(D113),[3]FS_Lines!$B$2:$F$107,2,0)</f>
        <v>0</v>
      </c>
      <c r="I113" s="74">
        <f>-VLOOKUP(VALUE(D113),[3]FS_Lines!$B$2:$F$107,3,0)</f>
        <v>0</v>
      </c>
      <c r="J113" s="78">
        <f t="shared" si="13"/>
        <v>0</v>
      </c>
      <c r="K113" s="78">
        <f>-VLOOKUP(VALUE(D113),[3]FS_Lines!$B$2:$F$107,5,0)</f>
        <v>0</v>
      </c>
      <c r="L113" s="47" t="str">
        <f t="shared" si="12"/>
        <v/>
      </c>
      <c r="M113" s="63"/>
    </row>
    <row r="114" spans="1:13" ht="15" customHeight="1">
      <c r="A114" s="48" t="s">
        <v>138</v>
      </c>
      <c r="B114" s="155" t="s">
        <v>139</v>
      </c>
      <c r="C114" s="77"/>
      <c r="D114" s="50">
        <v>322</v>
      </c>
      <c r="E114" s="51"/>
      <c r="F114" s="69"/>
      <c r="G114" s="70"/>
      <c r="H114" s="74">
        <f>-VLOOKUP(VALUE(D114),[3]FS_Lines!$B$2:$F$107,2,0)</f>
        <v>455592780</v>
      </c>
      <c r="I114" s="74">
        <f>-VLOOKUP(VALUE(D114),[3]FS_Lines!$B$2:$F$107,3,0)</f>
        <v>0</v>
      </c>
      <c r="J114" s="66">
        <f t="shared" si="13"/>
        <v>455592780</v>
      </c>
      <c r="K114" s="66">
        <f>-VLOOKUP(VALUE(D114),[3]FS_Lines!$B$2:$F$107,5,0)</f>
        <v>698533943</v>
      </c>
      <c r="L114" s="47" t="str">
        <f t="shared" si="12"/>
        <v>In</v>
      </c>
      <c r="M114" s="63"/>
    </row>
    <row r="115" spans="1:13" ht="15" hidden="1" customHeight="1">
      <c r="A115" s="48" t="s">
        <v>140</v>
      </c>
      <c r="B115" s="72" t="s">
        <v>141</v>
      </c>
      <c r="C115" s="73"/>
      <c r="D115" s="50">
        <v>323</v>
      </c>
      <c r="E115" s="51"/>
      <c r="F115" s="69"/>
      <c r="G115" s="70"/>
      <c r="H115" s="74">
        <f>-VLOOKUP(VALUE(D115),[3]FS_Lines!$B$2:$F$107,2,0)</f>
        <v>0</v>
      </c>
      <c r="I115" s="74">
        <f>-VLOOKUP(VALUE(D115),[3]FS_Lines!$B$2:$F$107,3,0)</f>
        <v>0</v>
      </c>
      <c r="J115" s="78">
        <f t="shared" si="13"/>
        <v>0</v>
      </c>
      <c r="K115" s="78">
        <f>-VLOOKUP(VALUE(D115),[3]FS_Lines!$B$2:$F$107,5,0)</f>
        <v>0</v>
      </c>
      <c r="L115" s="47" t="str">
        <f t="shared" si="12"/>
        <v/>
      </c>
      <c r="M115" s="63"/>
    </row>
    <row r="116" spans="1:13" ht="15" hidden="1" customHeight="1">
      <c r="A116" s="48" t="s">
        <v>142</v>
      </c>
      <c r="B116" s="81" t="s">
        <v>143</v>
      </c>
      <c r="C116" s="73"/>
      <c r="D116" s="50">
        <v>324</v>
      </c>
      <c r="E116" s="51"/>
      <c r="F116" s="69"/>
      <c r="G116" s="70"/>
      <c r="H116" s="74">
        <f>-VLOOKUP(VALUE(D116),[3]FS_Lines!$B$2:$F$107,2,0)</f>
        <v>0</v>
      </c>
      <c r="I116" s="74">
        <f>-VLOOKUP(VALUE(D116),[3]FS_Lines!$B$2:$F$107,3,0)</f>
        <v>0</v>
      </c>
      <c r="J116" s="78">
        <f t="shared" si="13"/>
        <v>0</v>
      </c>
      <c r="K116" s="78">
        <f>-VLOOKUP(VALUE(D116),[3]FS_Lines!$B$2:$F$107,5,0)</f>
        <v>0</v>
      </c>
      <c r="L116" s="47" t="str">
        <f t="shared" si="12"/>
        <v/>
      </c>
      <c r="M116" s="63"/>
    </row>
    <row r="117" spans="1:13" ht="6.6" customHeight="1">
      <c r="A117" s="71"/>
      <c r="B117" s="72"/>
      <c r="C117" s="73"/>
      <c r="D117" s="50"/>
      <c r="E117" s="51"/>
      <c r="F117" s="69"/>
      <c r="G117" s="70"/>
      <c r="H117" s="74"/>
      <c r="I117" s="74"/>
      <c r="J117" s="66"/>
      <c r="K117" s="66"/>
      <c r="L117" s="47" t="s">
        <v>10</v>
      </c>
      <c r="M117" s="63"/>
    </row>
    <row r="118" spans="1:13" ht="15" customHeight="1">
      <c r="A118" s="87" t="s">
        <v>22</v>
      </c>
      <c r="B118" s="55" t="s">
        <v>144</v>
      </c>
      <c r="C118" s="56"/>
      <c r="D118" s="67">
        <v>330</v>
      </c>
      <c r="E118" s="68"/>
      <c r="F118" s="69"/>
      <c r="G118" s="70"/>
      <c r="H118" s="61">
        <f>SUM(H119:H132)</f>
        <v>2616700000</v>
      </c>
      <c r="I118" s="61">
        <f>SUM(I119:I132)</f>
        <v>0</v>
      </c>
      <c r="J118" s="62">
        <f>SUM(J119:J132)</f>
        <v>2616700000</v>
      </c>
      <c r="K118" s="62">
        <f>SUM(K119:K132)</f>
        <v>1830100000</v>
      </c>
      <c r="L118" s="47" t="str">
        <f t="shared" ref="L118:L131" si="14">IF(OR(J118&lt;&gt;0,K118&lt;&gt;0),"In", "")</f>
        <v>In</v>
      </c>
      <c r="M118" s="63"/>
    </row>
    <row r="119" spans="1:13" ht="15" hidden="1" customHeight="1">
      <c r="A119" s="71" t="s">
        <v>16</v>
      </c>
      <c r="B119" s="81" t="s">
        <v>145</v>
      </c>
      <c r="C119" s="89"/>
      <c r="D119" s="50" t="s">
        <v>146</v>
      </c>
      <c r="E119" s="51"/>
      <c r="F119" s="69" t="str">
        <f>F103</f>
        <v>16</v>
      </c>
      <c r="G119" s="70"/>
      <c r="H119" s="74">
        <f>-VLOOKUP(VALUE(D119),[3]FS_Lines!$B$2:$F$107,2,0)</f>
        <v>0</v>
      </c>
      <c r="I119" s="74">
        <f>-VLOOKUP(VALUE(D119),[3]FS_Lines!$B$2:$F$107,3,0)</f>
        <v>0</v>
      </c>
      <c r="J119" s="78">
        <f t="shared" ref="J119:J131" si="15">SUM(H119:I119)</f>
        <v>0</v>
      </c>
      <c r="K119" s="78">
        <f>-VLOOKUP(VALUE(D119),[3]FS_Lines!$B$2:$F$107,5,0)</f>
        <v>0</v>
      </c>
      <c r="L119" s="47" t="str">
        <f t="shared" si="14"/>
        <v/>
      </c>
      <c r="M119" s="63"/>
    </row>
    <row r="120" spans="1:13" ht="15" hidden="1" customHeight="1">
      <c r="A120" s="75" t="s">
        <v>19</v>
      </c>
      <c r="B120" s="106" t="s">
        <v>147</v>
      </c>
      <c r="C120" s="89"/>
      <c r="D120" s="50" t="s">
        <v>148</v>
      </c>
      <c r="E120" s="51"/>
      <c r="F120" s="69"/>
      <c r="G120" s="70"/>
      <c r="H120" s="74">
        <f>-VLOOKUP(VALUE(D120),[3]FS_Lines!$B$2:$F$107,2,0)</f>
        <v>0</v>
      </c>
      <c r="I120" s="74">
        <f>-VLOOKUP(VALUE(D120),[3]FS_Lines!$B$2:$F$107,3,0)</f>
        <v>0</v>
      </c>
      <c r="J120" s="78">
        <f t="shared" si="15"/>
        <v>0</v>
      </c>
      <c r="K120" s="78">
        <f>-VLOOKUP(VALUE(D120),[3]FS_Lines!$B$2:$F$107,5,0)</f>
        <v>0</v>
      </c>
      <c r="L120" s="47" t="str">
        <f t="shared" si="14"/>
        <v/>
      </c>
      <c r="M120" s="63"/>
    </row>
    <row r="121" spans="1:13" ht="15" hidden="1" customHeight="1">
      <c r="A121" s="71" t="s">
        <v>27</v>
      </c>
      <c r="B121" s="81" t="s">
        <v>149</v>
      </c>
      <c r="C121" s="89"/>
      <c r="D121" s="50" t="s">
        <v>150</v>
      </c>
      <c r="E121" s="51"/>
      <c r="F121" s="69" t="str">
        <f>F107</f>
        <v>18</v>
      </c>
      <c r="G121" s="70"/>
      <c r="H121" s="74">
        <f>-VLOOKUP(VALUE(D121),[3]FS_Lines!$B$2:$F$107,2,0)</f>
        <v>0</v>
      </c>
      <c r="I121" s="74">
        <f>-VLOOKUP(VALUE(D121),[3]FS_Lines!$B$2:$F$107,3,0)</f>
        <v>0</v>
      </c>
      <c r="J121" s="78">
        <f t="shared" si="15"/>
        <v>0</v>
      </c>
      <c r="K121" s="78">
        <f>-VLOOKUP(VALUE(D121),[3]FS_Lines!$B$2:$F$107,5,0)</f>
        <v>0</v>
      </c>
      <c r="L121" s="47" t="str">
        <f t="shared" si="14"/>
        <v/>
      </c>
      <c r="M121" s="63"/>
    </row>
    <row r="122" spans="1:13" ht="15" hidden="1" customHeight="1">
      <c r="A122" s="75" t="s">
        <v>37</v>
      </c>
      <c r="B122" s="88" t="s">
        <v>151</v>
      </c>
      <c r="C122" s="89"/>
      <c r="D122" s="50" t="s">
        <v>152</v>
      </c>
      <c r="E122" s="51"/>
      <c r="F122" s="69"/>
      <c r="G122" s="70"/>
      <c r="H122" s="74">
        <f>-VLOOKUP(VALUE(D122),[3]FS_Lines!$B$2:$F$107,2,0)</f>
        <v>0</v>
      </c>
      <c r="I122" s="74">
        <f>-VLOOKUP(VALUE(D122),[3]FS_Lines!$B$2:$F$107,3,0)</f>
        <v>0</v>
      </c>
      <c r="J122" s="78">
        <f t="shared" si="15"/>
        <v>0</v>
      </c>
      <c r="K122" s="78">
        <f>-VLOOKUP(VALUE(D122),[3]FS_Lines!$B$2:$F$107,5,0)</f>
        <v>0</v>
      </c>
      <c r="L122" s="47" t="str">
        <f t="shared" si="14"/>
        <v/>
      </c>
      <c r="M122" s="63"/>
    </row>
    <row r="123" spans="1:13" ht="15" hidden="1" customHeight="1">
      <c r="A123" s="71" t="s">
        <v>40</v>
      </c>
      <c r="B123" s="88" t="s">
        <v>153</v>
      </c>
      <c r="C123" s="89"/>
      <c r="D123" s="50" t="s">
        <v>154</v>
      </c>
      <c r="E123" s="51"/>
      <c r="F123" s="69" t="str">
        <f>F108</f>
        <v/>
      </c>
      <c r="G123" s="70"/>
      <c r="H123" s="74">
        <f>-VLOOKUP(VALUE(D123),[3]FS_Lines!$B$2:$F$107,2,0)</f>
        <v>0</v>
      </c>
      <c r="I123" s="74">
        <f>-VLOOKUP(VALUE(D123),[3]FS_Lines!$B$2:$F$107,3,0)</f>
        <v>0</v>
      </c>
      <c r="J123" s="78">
        <f t="shared" si="15"/>
        <v>0</v>
      </c>
      <c r="K123" s="78">
        <f>-VLOOKUP(VALUE(D123),[3]FS_Lines!$B$2:$F$107,5,0)</f>
        <v>0</v>
      </c>
      <c r="L123" s="47" t="str">
        <f t="shared" si="14"/>
        <v/>
      </c>
      <c r="M123" s="63"/>
    </row>
    <row r="124" spans="1:13" ht="15" hidden="1" customHeight="1">
      <c r="A124" s="71" t="s">
        <v>43</v>
      </c>
      <c r="B124" s="88" t="s">
        <v>155</v>
      </c>
      <c r="C124" s="89"/>
      <c r="D124" s="50" t="s">
        <v>156</v>
      </c>
      <c r="E124" s="51"/>
      <c r="F124" s="69" t="str">
        <f>F110</f>
        <v>19</v>
      </c>
      <c r="G124" s="70"/>
      <c r="H124" s="74">
        <f>-VLOOKUP(VALUE(D124),[3]FS_Lines!$B$2:$F$107,2,0)</f>
        <v>0</v>
      </c>
      <c r="I124" s="74">
        <f>-VLOOKUP(VALUE(D124),[3]FS_Lines!$B$2:$F$107,3,0)</f>
        <v>0</v>
      </c>
      <c r="J124" s="78">
        <f t="shared" si="15"/>
        <v>0</v>
      </c>
      <c r="K124" s="78">
        <f>-VLOOKUP(VALUE(D124),[3]FS_Lines!$B$2:$F$107,5,0)</f>
        <v>0</v>
      </c>
      <c r="L124" s="47" t="str">
        <f t="shared" si="14"/>
        <v/>
      </c>
      <c r="M124" s="63"/>
    </row>
    <row r="125" spans="1:13" ht="15" customHeight="1">
      <c r="A125" s="71" t="s">
        <v>45</v>
      </c>
      <c r="B125" s="81" t="s">
        <v>157</v>
      </c>
      <c r="C125" s="89"/>
      <c r="D125" s="50" t="s">
        <v>158</v>
      </c>
      <c r="E125" s="51"/>
      <c r="F125" s="69" t="str">
        <f>F111</f>
        <v>20</v>
      </c>
      <c r="G125" s="70"/>
      <c r="H125" s="74">
        <f>-VLOOKUP(VALUE(D125),[3]FS_Lines!$B$2:$F$107,2,0)</f>
        <v>2406700000</v>
      </c>
      <c r="I125" s="74">
        <f>-VLOOKUP(VALUE(D125),[3]FS_Lines!$B$2:$F$107,3,0)</f>
        <v>0</v>
      </c>
      <c r="J125" s="66">
        <f t="shared" si="15"/>
        <v>2406700000</v>
      </c>
      <c r="K125" s="66">
        <f>-VLOOKUP(VALUE(D125),[3]FS_Lines!$B$2:$F$107,5,0)</f>
        <v>1620100000</v>
      </c>
      <c r="L125" s="47" t="str">
        <f t="shared" si="14"/>
        <v>In</v>
      </c>
      <c r="M125" s="63"/>
    </row>
    <row r="126" spans="1:13" ht="15" customHeight="1">
      <c r="A126" s="82" t="s">
        <v>47</v>
      </c>
      <c r="B126" s="81" t="s">
        <v>159</v>
      </c>
      <c r="C126" s="89"/>
      <c r="D126" s="50">
        <v>338</v>
      </c>
      <c r="E126" s="51"/>
      <c r="F126" s="69" t="str">
        <f>F112</f>
        <v>21</v>
      </c>
      <c r="G126" s="70"/>
      <c r="H126" s="74">
        <f>-VLOOKUP(VALUE(D126),[3]FS_Lines!$B$2:$F$107,2,0)</f>
        <v>210000000</v>
      </c>
      <c r="I126" s="74">
        <f>-VLOOKUP(VALUE(D126),[3]FS_Lines!$B$2:$F$107,3,0)</f>
        <v>0</v>
      </c>
      <c r="J126" s="66">
        <f t="shared" si="15"/>
        <v>210000000</v>
      </c>
      <c r="K126" s="66">
        <f>-VLOOKUP(VALUE(D126),[3]FS_Lines!$B$2:$F$107,5,0)</f>
        <v>210000000</v>
      </c>
      <c r="L126" s="47" t="str">
        <f t="shared" si="14"/>
        <v>In</v>
      </c>
      <c r="M126" s="63"/>
    </row>
    <row r="127" spans="1:13" ht="15" hidden="1" customHeight="1">
      <c r="A127" s="82" t="s">
        <v>132</v>
      </c>
      <c r="B127" s="81" t="s">
        <v>160</v>
      </c>
      <c r="C127" s="89"/>
      <c r="D127" s="50">
        <v>339</v>
      </c>
      <c r="E127" s="51"/>
      <c r="F127" s="69" t="str">
        <f>'[3]TM Hop nhat'!B627</f>
        <v/>
      </c>
      <c r="G127" s="70"/>
      <c r="H127" s="74">
        <f>-VLOOKUP(VALUE(D127),[3]FS_Lines!$B$2:$F$107,2,0)</f>
        <v>0</v>
      </c>
      <c r="I127" s="74">
        <f>-VLOOKUP(VALUE(D127),[3]FS_Lines!$B$2:$F$107,3,0)</f>
        <v>0</v>
      </c>
      <c r="J127" s="78">
        <f t="shared" si="15"/>
        <v>0</v>
      </c>
      <c r="K127" s="78">
        <f>-VLOOKUP(VALUE(D127),[3]FS_Lines!$B$2:$F$107,5,0)</f>
        <v>0</v>
      </c>
      <c r="L127" s="47" t="str">
        <f t="shared" si="14"/>
        <v/>
      </c>
      <c r="M127" s="63"/>
    </row>
    <row r="128" spans="1:13" ht="15" hidden="1" customHeight="1">
      <c r="A128" s="82" t="s">
        <v>134</v>
      </c>
      <c r="B128" s="106" t="s">
        <v>161</v>
      </c>
      <c r="C128" s="89"/>
      <c r="D128" s="50">
        <v>340</v>
      </c>
      <c r="E128" s="51"/>
      <c r="F128" s="69" t="str">
        <f>'[3]TM Hop nhat'!B631</f>
        <v/>
      </c>
      <c r="G128" s="70"/>
      <c r="H128" s="74">
        <f>-VLOOKUP(VALUE(D128),[3]FS_Lines!$B$2:$F$107,2,0)</f>
        <v>0</v>
      </c>
      <c r="I128" s="74">
        <f>-VLOOKUP(VALUE(D128),[3]FS_Lines!$B$2:$F$107,3,0)</f>
        <v>0</v>
      </c>
      <c r="J128" s="78">
        <f t="shared" si="15"/>
        <v>0</v>
      </c>
      <c r="K128" s="78">
        <f>-VLOOKUP(VALUE(D128),[3]FS_Lines!$B$2:$F$107,5,0)</f>
        <v>0</v>
      </c>
      <c r="L128" s="47" t="str">
        <f t="shared" si="14"/>
        <v/>
      </c>
      <c r="M128" s="63"/>
    </row>
    <row r="129" spans="1:14" ht="15" hidden="1" customHeight="1">
      <c r="A129" s="82" t="s">
        <v>136</v>
      </c>
      <c r="B129" s="88" t="s">
        <v>162</v>
      </c>
      <c r="C129" s="156"/>
      <c r="D129" s="50">
        <v>341</v>
      </c>
      <c r="E129" s="51"/>
      <c r="F129" s="69" t="str">
        <f>F84</f>
        <v>15</v>
      </c>
      <c r="G129" s="70"/>
      <c r="H129" s="74">
        <f>-VLOOKUP(VALUE(D129),[3]FS_Lines!$B$2:$F$107,2,0)</f>
        <v>0</v>
      </c>
      <c r="I129" s="74">
        <f>-VLOOKUP(VALUE(D129),[3]FS_Lines!$B$2:$F$107,3,0)</f>
        <v>0</v>
      </c>
      <c r="J129" s="78">
        <f t="shared" si="15"/>
        <v>0</v>
      </c>
      <c r="K129" s="78">
        <f>-VLOOKUP(VALUE(D129),[3]FS_Lines!$B$2:$F$107,5,0)</f>
        <v>0</v>
      </c>
      <c r="L129" s="47" t="str">
        <f t="shared" si="14"/>
        <v/>
      </c>
      <c r="M129" s="63"/>
    </row>
    <row r="130" spans="1:14" ht="15" hidden="1" customHeight="1">
      <c r="A130" s="82" t="s">
        <v>138</v>
      </c>
      <c r="B130" s="81" t="s">
        <v>163</v>
      </c>
      <c r="C130" s="156"/>
      <c r="D130" s="50">
        <v>342</v>
      </c>
      <c r="E130" s="51"/>
      <c r="F130" s="69" t="str">
        <f>'[3]TM Hop nhat'!B645</f>
        <v/>
      </c>
      <c r="G130" s="70"/>
      <c r="H130" s="74">
        <f>-VLOOKUP(VALUE(D130),[3]FS_Lines!$B$2:$F$107,2,0)</f>
        <v>0</v>
      </c>
      <c r="I130" s="74">
        <f>-VLOOKUP(VALUE(D130),[3]FS_Lines!$B$2:$F$107,3,0)</f>
        <v>0</v>
      </c>
      <c r="J130" s="78">
        <f t="shared" si="15"/>
        <v>0</v>
      </c>
      <c r="K130" s="78">
        <f>-VLOOKUP(VALUE(D130),[3]FS_Lines!$B$2:$F$107,5,0)</f>
        <v>0</v>
      </c>
      <c r="L130" s="47" t="str">
        <f t="shared" si="14"/>
        <v/>
      </c>
      <c r="M130" s="63"/>
    </row>
    <row r="131" spans="1:14" ht="15" hidden="1" customHeight="1">
      <c r="A131" s="82" t="s">
        <v>140</v>
      </c>
      <c r="B131" s="157" t="s">
        <v>164</v>
      </c>
      <c r="C131" s="156"/>
      <c r="D131" s="50">
        <v>343</v>
      </c>
      <c r="E131" s="51"/>
      <c r="F131" s="69"/>
      <c r="G131" s="70"/>
      <c r="H131" s="74">
        <f>-VLOOKUP(VALUE(D131),[3]FS_Lines!$B$2:$F$107,2,0)</f>
        <v>0</v>
      </c>
      <c r="I131" s="74">
        <f>-VLOOKUP(VALUE(D131),[3]FS_Lines!$B$2:$F$107,3,0)</f>
        <v>0</v>
      </c>
      <c r="J131" s="78">
        <f t="shared" si="15"/>
        <v>0</v>
      </c>
      <c r="K131" s="78">
        <f>-VLOOKUP(VALUE(D131),[3]FS_Lines!$B$2:$F$107,5,0)</f>
        <v>0</v>
      </c>
      <c r="L131" s="47" t="str">
        <f t="shared" si="14"/>
        <v/>
      </c>
      <c r="M131" s="63"/>
    </row>
    <row r="132" spans="1:14" ht="7.9" customHeight="1">
      <c r="A132" s="75"/>
      <c r="B132" s="72"/>
      <c r="C132" s="73"/>
      <c r="D132" s="50"/>
      <c r="E132" s="51"/>
      <c r="F132" s="69"/>
      <c r="G132" s="70"/>
      <c r="H132" s="74"/>
      <c r="I132" s="74"/>
      <c r="J132" s="66"/>
      <c r="K132" s="66"/>
      <c r="L132" s="47" t="s">
        <v>10</v>
      </c>
      <c r="M132" s="63"/>
    </row>
    <row r="133" spans="1:14" ht="15" customHeight="1">
      <c r="A133" s="54" t="s">
        <v>165</v>
      </c>
      <c r="B133" s="55" t="s">
        <v>166</v>
      </c>
      <c r="C133" s="56"/>
      <c r="D133" s="67">
        <v>400</v>
      </c>
      <c r="E133" s="68"/>
      <c r="F133" s="69"/>
      <c r="G133" s="70"/>
      <c r="H133" s="61">
        <f>H135+H154</f>
        <v>201401362138</v>
      </c>
      <c r="I133" s="61">
        <f>I135+I154</f>
        <v>-31249428715</v>
      </c>
      <c r="J133" s="62">
        <f>J135+J154</f>
        <v>170151933423</v>
      </c>
      <c r="K133" s="62">
        <f>K135+K154</f>
        <v>155443031581</v>
      </c>
      <c r="L133" s="47" t="str">
        <f>IF(OR(J133&lt;&gt;0,K133&lt;&gt;0),"In", "")</f>
        <v>In</v>
      </c>
      <c r="M133" s="63"/>
    </row>
    <row r="134" spans="1:14" ht="15" customHeight="1">
      <c r="A134" s="54"/>
      <c r="B134" s="158" t="s">
        <v>167</v>
      </c>
      <c r="C134" s="159"/>
      <c r="D134" s="67"/>
      <c r="E134" s="68"/>
      <c r="F134" s="69"/>
      <c r="G134" s="70"/>
      <c r="H134" s="160"/>
      <c r="I134" s="160"/>
      <c r="J134" s="62"/>
      <c r="K134" s="62"/>
      <c r="L134" s="47" t="s">
        <v>10</v>
      </c>
      <c r="M134" s="63"/>
    </row>
    <row r="135" spans="1:14" ht="15" customHeight="1">
      <c r="A135" s="54" t="s">
        <v>14</v>
      </c>
      <c r="B135" s="55" t="s">
        <v>168</v>
      </c>
      <c r="C135" s="56"/>
      <c r="D135" s="67">
        <v>410</v>
      </c>
      <c r="E135" s="68"/>
      <c r="F135" s="69" t="str">
        <f>'[3]TM Hop nhat'!$B$650</f>
        <v>22</v>
      </c>
      <c r="G135" s="70"/>
      <c r="H135" s="161">
        <f>SUM(H136:H152)-H136-H148</f>
        <v>201401362138</v>
      </c>
      <c r="I135" s="161">
        <f>SUM(I136:I152)-I136-I148</f>
        <v>-31249428715</v>
      </c>
      <c r="J135" s="162">
        <f>SUM(J136:J152)-J136-J148</f>
        <v>170151933423</v>
      </c>
      <c r="K135" s="162">
        <f>SUM(K136:K152)-K136-K148</f>
        <v>155443031581</v>
      </c>
      <c r="L135" s="47" t="str">
        <f t="shared" ref="L135:L152" si="16">IF(OR(J135&lt;&gt;0,K135&lt;&gt;0),"In", "")</f>
        <v>In</v>
      </c>
      <c r="M135" s="63"/>
      <c r="N135" s="63"/>
    </row>
    <row r="136" spans="1:14" ht="15" customHeight="1">
      <c r="A136" s="71" t="s">
        <v>16</v>
      </c>
      <c r="B136" s="81" t="s">
        <v>169</v>
      </c>
      <c r="C136" s="77"/>
      <c r="D136" s="50" t="s">
        <v>170</v>
      </c>
      <c r="E136" s="51"/>
      <c r="F136" s="69"/>
      <c r="G136" s="70"/>
      <c r="H136" s="74">
        <f>SUM(H137:H138)</f>
        <v>104026020000</v>
      </c>
      <c r="I136" s="74">
        <f t="shared" ref="I136:K136" si="17">SUM(I137:I138)</f>
        <v>-41200000000</v>
      </c>
      <c r="J136" s="163">
        <f t="shared" si="17"/>
        <v>62826020000</v>
      </c>
      <c r="K136" s="163">
        <f t="shared" si="17"/>
        <v>62826020000</v>
      </c>
      <c r="L136" s="47" t="str">
        <f t="shared" si="16"/>
        <v>In</v>
      </c>
      <c r="M136" s="63"/>
    </row>
    <row r="137" spans="1:14" ht="15" customHeight="1">
      <c r="A137" s="164"/>
      <c r="B137" s="165" t="s">
        <v>171</v>
      </c>
      <c r="C137" s="166"/>
      <c r="D137" s="93" t="s">
        <v>172</v>
      </c>
      <c r="E137" s="51"/>
      <c r="F137" s="69"/>
      <c r="G137" s="96"/>
      <c r="H137" s="97">
        <f>-VLOOKUP(D137,[3]FS_Lines!$B$2:$F$107,2,0)</f>
        <v>104026020000</v>
      </c>
      <c r="I137" s="97">
        <f>-VLOOKUP(D137,[3]FS_Lines!$B$2:$F$107,3,0)</f>
        <v>-41200000000</v>
      </c>
      <c r="J137" s="98">
        <f t="shared" ref="J137:J138" si="18">SUM(H137:I137)</f>
        <v>62826020000</v>
      </c>
      <c r="K137" s="98">
        <f>-VLOOKUP(D137,[3]FS_Lines!$B$2:$F$107,5,0)</f>
        <v>62826020000</v>
      </c>
      <c r="L137" s="99" t="str">
        <f t="shared" si="16"/>
        <v>In</v>
      </c>
      <c r="M137" s="63"/>
    </row>
    <row r="138" spans="1:14" ht="15" hidden="1" customHeight="1">
      <c r="A138" s="164"/>
      <c r="B138" s="165" t="s">
        <v>173</v>
      </c>
      <c r="C138" s="166"/>
      <c r="D138" s="93" t="s">
        <v>174</v>
      </c>
      <c r="E138" s="51"/>
      <c r="F138" s="69"/>
      <c r="G138" s="96"/>
      <c r="H138" s="97">
        <f>-VLOOKUP(D138,[3]FS_Lines!$B$2:$F$107,2,0)</f>
        <v>0</v>
      </c>
      <c r="I138" s="97">
        <f>-VLOOKUP(D138,[3]FS_Lines!$B$2:$F$107,3,0)</f>
        <v>0</v>
      </c>
      <c r="J138" s="102">
        <f t="shared" si="18"/>
        <v>0</v>
      </c>
      <c r="K138" s="102">
        <f>-VLOOKUP(D138,[3]FS_Lines!$B$2:$F$107,5,0)</f>
        <v>0</v>
      </c>
      <c r="L138" s="99" t="str">
        <f t="shared" si="16"/>
        <v/>
      </c>
      <c r="M138" s="63"/>
    </row>
    <row r="139" spans="1:14" ht="15" customHeight="1">
      <c r="A139" s="75" t="s">
        <v>19</v>
      </c>
      <c r="B139" s="88" t="s">
        <v>175</v>
      </c>
      <c r="C139" s="89"/>
      <c r="D139" s="50" t="s">
        <v>176</v>
      </c>
      <c r="E139" s="51"/>
      <c r="F139" s="69"/>
      <c r="G139" s="70"/>
      <c r="H139" s="74">
        <f>-VLOOKUP(VALUE(D139),[3]FS_Lines!$B$2:$F$107,2,0)</f>
        <v>30335312000</v>
      </c>
      <c r="I139" s="74">
        <f>-VLOOKUP(VALUE(D139),[3]FS_Lines!$B$2:$F$107,3,0)</f>
        <v>-1000000000</v>
      </c>
      <c r="J139" s="66">
        <f t="shared" ref="J139:J152" si="19">SUM(H139:I139)</f>
        <v>29335312000</v>
      </c>
      <c r="K139" s="66">
        <f>-VLOOKUP(VALUE(D139),[3]FS_Lines!$B$2:$F$107,5,0)</f>
        <v>29335312000</v>
      </c>
      <c r="L139" s="47" t="str">
        <f t="shared" si="16"/>
        <v>In</v>
      </c>
      <c r="M139" s="63"/>
    </row>
    <row r="140" spans="1:14" ht="15" hidden="1" customHeight="1">
      <c r="A140" s="71" t="s">
        <v>27</v>
      </c>
      <c r="B140" s="81" t="s">
        <v>177</v>
      </c>
      <c r="C140" s="89"/>
      <c r="D140" s="50" t="s">
        <v>178</v>
      </c>
      <c r="E140" s="51"/>
      <c r="F140" s="69"/>
      <c r="G140" s="70"/>
      <c r="H140" s="74">
        <f>-VLOOKUP(VALUE(D140),[3]FS_Lines!$B$2:$F$107,2,0)</f>
        <v>0</v>
      </c>
      <c r="I140" s="74">
        <f>-VLOOKUP(VALUE(D140),[3]FS_Lines!$B$2:$F$107,3,0)</f>
        <v>0</v>
      </c>
      <c r="J140" s="78">
        <f t="shared" si="19"/>
        <v>0</v>
      </c>
      <c r="K140" s="78">
        <f>-VLOOKUP(VALUE(D140),[3]FS_Lines!$B$2:$F$107,5,0)</f>
        <v>0</v>
      </c>
      <c r="L140" s="47" t="str">
        <f t="shared" si="16"/>
        <v/>
      </c>
      <c r="M140" s="63"/>
    </row>
    <row r="141" spans="1:14" ht="15" customHeight="1">
      <c r="A141" s="75" t="s">
        <v>37</v>
      </c>
      <c r="B141" s="81" t="s">
        <v>179</v>
      </c>
      <c r="C141" s="89"/>
      <c r="D141" s="50" t="s">
        <v>180</v>
      </c>
      <c r="E141" s="51"/>
      <c r="F141" s="69"/>
      <c r="G141" s="70"/>
      <c r="H141" s="74">
        <f>-VLOOKUP(VALUE(D141),[3]FS_Lines!$B$2:$F$107,2,0)</f>
        <v>26974599251</v>
      </c>
      <c r="I141" s="74">
        <f>-VLOOKUP(VALUE(D141),[3]FS_Lines!$B$2:$F$107,3,0)</f>
        <v>-98740000</v>
      </c>
      <c r="J141" s="66">
        <f t="shared" si="19"/>
        <v>26875859251</v>
      </c>
      <c r="K141" s="66">
        <f>-VLOOKUP(VALUE(D141),[3]FS_Lines!$B$2:$F$107,5,0)</f>
        <v>23858927106</v>
      </c>
      <c r="L141" s="47" t="str">
        <f t="shared" si="16"/>
        <v>In</v>
      </c>
      <c r="M141" s="63"/>
    </row>
    <row r="142" spans="1:14" ht="15" customHeight="1">
      <c r="A142" s="75" t="s">
        <v>40</v>
      </c>
      <c r="B142" s="88" t="s">
        <v>181</v>
      </c>
      <c r="C142" s="89"/>
      <c r="D142" s="50" t="s">
        <v>182</v>
      </c>
      <c r="E142" s="51"/>
      <c r="F142" s="69"/>
      <c r="G142" s="70"/>
      <c r="H142" s="74">
        <f>-VLOOKUP(VALUE(D142),[3]FS_Lines!$B$2:$F$107,2,0)</f>
        <v>-15130000</v>
      </c>
      <c r="I142" s="74">
        <f>-VLOOKUP(VALUE(D142),[3]FS_Lines!$B$2:$F$107,3,0)</f>
        <v>-9411623027</v>
      </c>
      <c r="J142" s="66">
        <f t="shared" si="19"/>
        <v>-9426753027</v>
      </c>
      <c r="K142" s="66">
        <f>-VLOOKUP(VALUE(D142),[3]FS_Lines!$B$2:$F$107,5,0)</f>
        <v>-8269753027</v>
      </c>
      <c r="L142" s="47" t="str">
        <f t="shared" si="16"/>
        <v>In</v>
      </c>
      <c r="M142" s="63"/>
    </row>
    <row r="143" spans="1:14" ht="15" hidden="1" customHeight="1">
      <c r="A143" s="71" t="s">
        <v>43</v>
      </c>
      <c r="B143" s="72" t="s">
        <v>183</v>
      </c>
      <c r="C143" s="73"/>
      <c r="D143" s="50" t="s">
        <v>184</v>
      </c>
      <c r="E143" s="51"/>
      <c r="F143" s="69"/>
      <c r="G143" s="70"/>
      <c r="H143" s="74">
        <f>-VLOOKUP(VALUE(D143),[3]FS_Lines!$B$2:$F$107,2,0)</f>
        <v>0</v>
      </c>
      <c r="I143" s="74">
        <f>-VLOOKUP(VALUE(D143),[3]FS_Lines!$B$2:$F$107,3,0)</f>
        <v>0</v>
      </c>
      <c r="J143" s="78">
        <f t="shared" si="19"/>
        <v>0</v>
      </c>
      <c r="K143" s="78">
        <f>-VLOOKUP(VALUE(D143),[3]FS_Lines!$B$2:$F$107,5,0)</f>
        <v>0</v>
      </c>
      <c r="L143" s="47" t="str">
        <f t="shared" si="16"/>
        <v/>
      </c>
      <c r="M143" s="63"/>
    </row>
    <row r="144" spans="1:14" ht="15" hidden="1" customHeight="1">
      <c r="A144" s="75" t="s">
        <v>45</v>
      </c>
      <c r="B144" s="72" t="s">
        <v>185</v>
      </c>
      <c r="C144" s="73"/>
      <c r="D144" s="50" t="s">
        <v>186</v>
      </c>
      <c r="E144" s="51"/>
      <c r="F144" s="69"/>
      <c r="G144" s="70"/>
      <c r="H144" s="74">
        <f>-VLOOKUP(VALUE(D144),[3]FS_Lines!$B$2:$F$107,2,0)</f>
        <v>0</v>
      </c>
      <c r="I144" s="74">
        <f>-VLOOKUP(VALUE(D144),[3]FS_Lines!$B$2:$F$107,3,0)</f>
        <v>0</v>
      </c>
      <c r="J144" s="78">
        <f t="shared" si="19"/>
        <v>0</v>
      </c>
      <c r="K144" s="78">
        <f>-VLOOKUP(VALUE(D144),[3]FS_Lines!$B$2:$F$107,5,0)</f>
        <v>0</v>
      </c>
      <c r="L144" s="47" t="str">
        <f t="shared" si="16"/>
        <v/>
      </c>
      <c r="M144" s="63"/>
    </row>
    <row r="145" spans="1:15" ht="15" customHeight="1">
      <c r="A145" s="71" t="s">
        <v>47</v>
      </c>
      <c r="B145" s="72" t="s">
        <v>187</v>
      </c>
      <c r="C145" s="73"/>
      <c r="D145" s="50" t="s">
        <v>188</v>
      </c>
      <c r="E145" s="51"/>
      <c r="F145" s="69"/>
      <c r="G145" s="70"/>
      <c r="H145" s="74">
        <f>-VLOOKUP(VALUE(D145),[3]FS_Lines!$B$2:$F$107,2,0)</f>
        <v>10381434109</v>
      </c>
      <c r="I145" s="74">
        <f>-VLOOKUP(VALUE(D145),[3]FS_Lines!$B$2:$F$107,3,0)</f>
        <v>-3366521467</v>
      </c>
      <c r="J145" s="66">
        <f t="shared" si="19"/>
        <v>7014912642</v>
      </c>
      <c r="K145" s="66">
        <f>-VLOOKUP(VALUE(D145),[3]FS_Lines!$B$2:$F$107,5,0)</f>
        <v>6902367132</v>
      </c>
      <c r="L145" s="47" t="str">
        <f t="shared" si="16"/>
        <v>In</v>
      </c>
      <c r="M145" s="63"/>
    </row>
    <row r="146" spans="1:15" ht="15" hidden="1" customHeight="1">
      <c r="A146" s="71" t="s">
        <v>132</v>
      </c>
      <c r="B146" s="155" t="s">
        <v>189</v>
      </c>
      <c r="C146" s="73"/>
      <c r="D146" s="50" t="s">
        <v>190</v>
      </c>
      <c r="E146" s="51"/>
      <c r="F146" s="69"/>
      <c r="G146" s="70"/>
      <c r="H146" s="74">
        <f>-VLOOKUP(VALUE(D146),[3]FS_Lines!$B$2:$F$107,2,0)</f>
        <v>0</v>
      </c>
      <c r="I146" s="74">
        <f>-VLOOKUP(VALUE(D146),[3]FS_Lines!$B$2:$F$107,3,0)</f>
        <v>0</v>
      </c>
      <c r="J146" s="78">
        <f t="shared" si="19"/>
        <v>0</v>
      </c>
      <c r="K146" s="78">
        <f>-VLOOKUP(VALUE(D146),[3]FS_Lines!$B$2:$F$107,5,0)</f>
        <v>0</v>
      </c>
      <c r="L146" s="47" t="str">
        <f t="shared" si="16"/>
        <v/>
      </c>
      <c r="M146" s="63"/>
    </row>
    <row r="147" spans="1:15" ht="15" hidden="1" customHeight="1">
      <c r="A147" s="71" t="s">
        <v>134</v>
      </c>
      <c r="B147" s="76" t="s">
        <v>191</v>
      </c>
      <c r="C147" s="77"/>
      <c r="D147" s="50" t="s">
        <v>192</v>
      </c>
      <c r="E147" s="51"/>
      <c r="F147" s="69"/>
      <c r="G147" s="70"/>
      <c r="H147" s="74">
        <f>-VLOOKUP(VALUE(D147),[3]FS_Lines!$B$2:$F$107,2,0)</f>
        <v>0</v>
      </c>
      <c r="I147" s="74">
        <f>-VLOOKUP(VALUE(D147),[3]FS_Lines!$B$2:$F$107,3,0)</f>
        <v>0</v>
      </c>
      <c r="J147" s="78">
        <f t="shared" si="19"/>
        <v>0</v>
      </c>
      <c r="K147" s="78">
        <f>-VLOOKUP(VALUE(D147),[3]FS_Lines!$B$2:$F$107,5,0)</f>
        <v>0</v>
      </c>
      <c r="L147" s="47" t="str">
        <f t="shared" si="16"/>
        <v/>
      </c>
      <c r="M147" s="63"/>
    </row>
    <row r="148" spans="1:15" ht="15" customHeight="1">
      <c r="A148" s="71" t="s">
        <v>136</v>
      </c>
      <c r="B148" s="72" t="s">
        <v>193</v>
      </c>
      <c r="C148" s="73"/>
      <c r="D148" s="50">
        <v>421</v>
      </c>
      <c r="E148" s="51"/>
      <c r="F148" s="69"/>
      <c r="G148" s="70"/>
      <c r="H148" s="74">
        <f>SUM(H149:H150)</f>
        <v>29699126778</v>
      </c>
      <c r="I148" s="74">
        <f t="shared" ref="I148:K148" si="20">SUM(I149:I150)</f>
        <v>-2559755520</v>
      </c>
      <c r="J148" s="163">
        <f t="shared" si="20"/>
        <v>27139371258</v>
      </c>
      <c r="K148" s="163">
        <f t="shared" si="20"/>
        <v>16642602801</v>
      </c>
      <c r="L148" s="47" t="str">
        <f t="shared" si="16"/>
        <v>In</v>
      </c>
      <c r="M148" s="63"/>
    </row>
    <row r="149" spans="1:15" ht="15" customHeight="1">
      <c r="A149" s="90" t="s">
        <v>79</v>
      </c>
      <c r="B149" s="167" t="s">
        <v>194</v>
      </c>
      <c r="C149" s="92"/>
      <c r="D149" s="93" t="s">
        <v>195</v>
      </c>
      <c r="E149" s="51"/>
      <c r="F149" s="69"/>
      <c r="G149" s="70"/>
      <c r="H149" s="97">
        <f>-VLOOKUP(D149,[3]FS_Lines!$B$2:$F$107,2,0)</f>
        <v>0</v>
      </c>
      <c r="I149" s="97">
        <f>-VLOOKUP(D149,[3]FS_Lines!$B$2:$F$107,3,0)</f>
        <v>341165677</v>
      </c>
      <c r="J149" s="98">
        <f t="shared" ref="J149:J150" si="21">SUM(H149:I149)</f>
        <v>341165677</v>
      </c>
      <c r="K149" s="98">
        <f>-VLOOKUP(D149,[3]FS_Lines!$B$2:$F$107,5,0)</f>
        <v>0</v>
      </c>
      <c r="L149" s="47" t="str">
        <f t="shared" si="16"/>
        <v>In</v>
      </c>
      <c r="M149" s="63"/>
    </row>
    <row r="150" spans="1:15" ht="15" customHeight="1">
      <c r="A150" s="90" t="s">
        <v>79</v>
      </c>
      <c r="B150" s="167" t="s">
        <v>196</v>
      </c>
      <c r="C150" s="92"/>
      <c r="D150" s="93" t="s">
        <v>197</v>
      </c>
      <c r="E150" s="51"/>
      <c r="F150" s="69"/>
      <c r="G150" s="70"/>
      <c r="H150" s="97">
        <f>-VLOOKUP(D150,[3]FS_Lines!$B$2:$F$107,2,0)</f>
        <v>29699126778</v>
      </c>
      <c r="I150" s="97">
        <f>-VLOOKUP(D150,[3]FS_Lines!$B$2:$F$107,3,0)</f>
        <v>-2900921197</v>
      </c>
      <c r="J150" s="98">
        <f t="shared" si="21"/>
        <v>26798205581</v>
      </c>
      <c r="K150" s="98">
        <f>-VLOOKUP(D150,[3]FS_Lines!$B$2:$F$107,5,0)</f>
        <v>16642602801</v>
      </c>
      <c r="L150" s="47" t="str">
        <f t="shared" si="16"/>
        <v>In</v>
      </c>
      <c r="M150" s="63"/>
    </row>
    <row r="151" spans="1:15" ht="15" hidden="1" customHeight="1">
      <c r="A151" s="82" t="s">
        <v>138</v>
      </c>
      <c r="B151" s="72" t="s">
        <v>198</v>
      </c>
      <c r="C151" s="73"/>
      <c r="D151" s="50">
        <v>422</v>
      </c>
      <c r="E151" s="51"/>
      <c r="F151" s="69"/>
      <c r="G151" s="70"/>
      <c r="H151" s="74">
        <f>-VLOOKUP(VALUE(D151),[3]FS_Lines!$B$2:$F$107,2,0)</f>
        <v>0</v>
      </c>
      <c r="I151" s="74">
        <f>-VLOOKUP(VALUE(D151),[3]FS_Lines!$B$2:$F$107,3,0)</f>
        <v>0</v>
      </c>
      <c r="J151" s="78">
        <f t="shared" si="19"/>
        <v>0</v>
      </c>
      <c r="K151" s="78">
        <f>-VLOOKUP(VALUE(D151),[3]FS_Lines!$B$2:$F$107,5,0)</f>
        <v>0</v>
      </c>
      <c r="L151" s="47" t="str">
        <f t="shared" si="16"/>
        <v/>
      </c>
      <c r="M151" s="63"/>
    </row>
    <row r="152" spans="1:15" ht="15" customHeight="1">
      <c r="A152" s="82" t="s">
        <v>140</v>
      </c>
      <c r="B152" s="155" t="s">
        <v>199</v>
      </c>
      <c r="C152" s="168"/>
      <c r="D152" s="50">
        <v>429</v>
      </c>
      <c r="E152" s="51"/>
      <c r="F152" s="69"/>
      <c r="G152" s="70"/>
      <c r="H152" s="74">
        <f>-VLOOKUP(VALUE(D152),[3]FS_Lines!$B$2:$F$107,2,0)</f>
        <v>0</v>
      </c>
      <c r="I152" s="74">
        <f>-VLOOKUP(VALUE(D152),[3]FS_Lines!$B$2:$F$107,3,0)</f>
        <v>26387211299</v>
      </c>
      <c r="J152" s="66">
        <f t="shared" si="19"/>
        <v>26387211299</v>
      </c>
      <c r="K152" s="66">
        <f>-VLOOKUP(VALUE(D152),[3]FS_Lines!$B$2:$F$107,5,0)</f>
        <v>24147555569</v>
      </c>
      <c r="L152" s="47" t="str">
        <f t="shared" si="16"/>
        <v>In</v>
      </c>
      <c r="M152" s="63"/>
    </row>
    <row r="153" spans="1:15" ht="7.15" customHeight="1">
      <c r="A153" s="71"/>
      <c r="B153" s="72"/>
      <c r="C153" s="73"/>
      <c r="D153" s="50"/>
      <c r="E153" s="51"/>
      <c r="F153" s="69"/>
      <c r="G153" s="70"/>
      <c r="H153" s="74"/>
      <c r="I153" s="74"/>
      <c r="J153" s="66"/>
      <c r="K153" s="66"/>
      <c r="L153" s="47" t="s">
        <v>10</v>
      </c>
      <c r="M153" s="63"/>
    </row>
    <row r="154" spans="1:15" ht="15" hidden="1" customHeight="1">
      <c r="A154" s="87" t="s">
        <v>22</v>
      </c>
      <c r="B154" s="55" t="s">
        <v>200</v>
      </c>
      <c r="C154" s="56"/>
      <c r="D154" s="67">
        <v>430</v>
      </c>
      <c r="E154" s="68"/>
      <c r="F154" s="69"/>
      <c r="G154" s="70"/>
      <c r="H154" s="61">
        <f>SUM(H155:H156)</f>
        <v>0</v>
      </c>
      <c r="I154" s="61">
        <f>SUM(I155:I156)</f>
        <v>0</v>
      </c>
      <c r="J154" s="80">
        <f>SUM(J155:J156)</f>
        <v>0</v>
      </c>
      <c r="K154" s="80">
        <f>SUM(K155:K156)</f>
        <v>0</v>
      </c>
      <c r="L154" s="47" t="str">
        <f>IF(OR(J154&lt;&gt;0,K154&lt;&gt;0),"In", "")</f>
        <v/>
      </c>
      <c r="M154" s="63"/>
    </row>
    <row r="155" spans="1:15" ht="15" hidden="1" customHeight="1">
      <c r="A155" s="71" t="s">
        <v>16</v>
      </c>
      <c r="B155" s="72" t="s">
        <v>201</v>
      </c>
      <c r="C155" s="73"/>
      <c r="D155" s="50">
        <v>431</v>
      </c>
      <c r="E155" s="51"/>
      <c r="F155" s="69" t="str">
        <f>'[3]TM Hop nhat'!$B$739</f>
        <v/>
      </c>
      <c r="G155" s="70"/>
      <c r="H155" s="74">
        <f>-VLOOKUP(VALUE(D155),[3]FS_Lines!$B$2:$F$107,2,0)</f>
        <v>0</v>
      </c>
      <c r="I155" s="74">
        <f>-VLOOKUP(VALUE(D155),[3]FS_Lines!$B$2:$F$107,3,0)</f>
        <v>0</v>
      </c>
      <c r="J155" s="78">
        <f>SUM(H155:I155)</f>
        <v>0</v>
      </c>
      <c r="K155" s="78">
        <f>-VLOOKUP(VALUE(D155),[3]FS_Lines!$B$2:$F$107,5,0)</f>
        <v>0</v>
      </c>
      <c r="L155" s="47" t="str">
        <f>IF(OR(J155&lt;&gt;0,K155&lt;&gt;0),"In", "")</f>
        <v/>
      </c>
      <c r="M155" s="63"/>
    </row>
    <row r="156" spans="1:15" ht="15" hidden="1" customHeight="1">
      <c r="A156" s="75" t="s">
        <v>19</v>
      </c>
      <c r="B156" s="72" t="s">
        <v>202</v>
      </c>
      <c r="C156" s="73"/>
      <c r="D156" s="50">
        <v>432</v>
      </c>
      <c r="E156" s="51"/>
      <c r="F156" s="69"/>
      <c r="G156" s="70"/>
      <c r="H156" s="74">
        <f>-VLOOKUP(VALUE(D156),[3]FS_Lines!$B$2:$F$107,2,0)</f>
        <v>0</v>
      </c>
      <c r="I156" s="74">
        <f>-VLOOKUP(VALUE(D156),[3]FS_Lines!$B$2:$F$107,3,0)</f>
        <v>0</v>
      </c>
      <c r="J156" s="78">
        <f>SUM(H156:I156)</f>
        <v>0</v>
      </c>
      <c r="K156" s="78">
        <f>-VLOOKUP(VALUE(D156),[3]FS_Lines!$B$2:$F$107,5,0)</f>
        <v>0</v>
      </c>
      <c r="L156" s="47" t="str">
        <f>IF(OR(J156&lt;&gt;0,K156&lt;&gt;0),"In", "")</f>
        <v/>
      </c>
      <c r="M156" s="63"/>
    </row>
    <row r="157" spans="1:15" ht="5.45" customHeight="1">
      <c r="A157" s="72"/>
      <c r="B157" s="72"/>
      <c r="C157" s="73"/>
      <c r="D157" s="50"/>
      <c r="E157" s="51"/>
      <c r="F157" s="69"/>
      <c r="G157" s="70"/>
      <c r="H157" s="74"/>
      <c r="I157" s="74"/>
      <c r="J157" s="66"/>
      <c r="K157" s="66"/>
      <c r="L157" s="47" t="s">
        <v>10</v>
      </c>
      <c r="M157" s="63"/>
    </row>
    <row r="158" spans="1:15" ht="15" customHeight="1">
      <c r="A158" s="169" t="s">
        <v>203</v>
      </c>
      <c r="B158" s="39"/>
      <c r="C158" s="39"/>
      <c r="D158" s="118">
        <v>440</v>
      </c>
      <c r="E158" s="119"/>
      <c r="F158" s="39"/>
      <c r="G158" s="170"/>
      <c r="H158" s="122">
        <f>H100+H133</f>
        <v>469260561136</v>
      </c>
      <c r="I158" s="122">
        <f>I100+I133</f>
        <v>-32695338716</v>
      </c>
      <c r="J158" s="171">
        <f>J100+J133</f>
        <v>436565222420</v>
      </c>
      <c r="K158" s="171">
        <f>K100+K133</f>
        <v>360063307397</v>
      </c>
      <c r="L158" s="47" t="s">
        <v>10</v>
      </c>
      <c r="M158" s="63"/>
      <c r="O158" s="172"/>
    </row>
    <row r="159" spans="1:15" ht="7.15" customHeight="1">
      <c r="B159" s="173"/>
      <c r="J159" s="174" t="str">
        <f>IF(J158-J89&lt;&gt;0,J158-J89,"")</f>
        <v/>
      </c>
      <c r="K159" s="174" t="str">
        <f>IF(K158-K89&lt;&gt;0,K158-K89,"")</f>
        <v/>
      </c>
      <c r="L159" s="47" t="s">
        <v>10</v>
      </c>
      <c r="O159" s="172"/>
    </row>
    <row r="160" spans="1:15" ht="15" hidden="1" customHeight="1">
      <c r="K160" s="175" t="str">
        <f>'[3]Thông tin K.H'!B12&amp;", "&amp;'[3]Thông tin K.H'!B13</f>
        <v>Hà Nội, ngày 02 tháng 02 năm 2016</v>
      </c>
    </row>
    <row r="161" spans="1:11" ht="5.0999999999999996" customHeight="1">
      <c r="K161" s="175"/>
    </row>
    <row r="162" spans="1:11" s="177" customFormat="1" ht="15" customHeight="1">
      <c r="A162" s="24"/>
      <c r="B162" s="176" t="str">
        <f>'[3]Thông tin K.H'!A16&amp;"                                       "&amp;'[3]Thông tin K.H'!A15</f>
        <v>Người lập biểu                                       Kế toán trưởng</v>
      </c>
      <c r="C162" s="176"/>
      <c r="D162" s="176"/>
      <c r="E162" s="176"/>
      <c r="F162" s="176"/>
      <c r="G162" s="176"/>
      <c r="H162" s="25"/>
      <c r="I162" s="25"/>
      <c r="J162" s="410" t="str">
        <f>'[3]Thông tin K.H'!A14</f>
        <v>Giám đốc</v>
      </c>
      <c r="K162" s="410"/>
    </row>
    <row r="163" spans="1:11" s="177" customFormat="1" ht="15" customHeight="1">
      <c r="A163" s="24"/>
      <c r="B163" s="178"/>
      <c r="C163" s="178"/>
      <c r="D163" s="178"/>
      <c r="E163" s="178"/>
      <c r="F163" s="178"/>
      <c r="G163" s="178"/>
      <c r="H163" s="25"/>
      <c r="I163" s="25"/>
      <c r="J163" s="27"/>
      <c r="K163" s="27"/>
    </row>
    <row r="164" spans="1:11" s="177" customFormat="1" ht="15" customHeight="1">
      <c r="A164" s="24"/>
      <c r="B164" s="178"/>
      <c r="C164" s="178"/>
      <c r="D164" s="178"/>
      <c r="E164" s="178"/>
      <c r="F164" s="178"/>
      <c r="G164" s="178"/>
      <c r="H164" s="25"/>
      <c r="I164" s="25"/>
      <c r="J164" s="27"/>
      <c r="K164" s="27" t="s">
        <v>204</v>
      </c>
    </row>
    <row r="165" spans="1:11" s="177" customFormat="1" ht="15" customHeight="1">
      <c r="A165" s="24"/>
      <c r="B165" s="178"/>
      <c r="C165" s="178"/>
      <c r="D165" s="178"/>
      <c r="E165" s="178"/>
      <c r="F165" s="178"/>
      <c r="G165" s="178"/>
      <c r="H165" s="25"/>
      <c r="I165" s="25"/>
      <c r="J165" s="27"/>
      <c r="K165" s="27"/>
    </row>
    <row r="166" spans="1:11" s="177" customFormat="1" ht="15" customHeight="1">
      <c r="A166" s="24"/>
      <c r="B166" s="178"/>
      <c r="C166" s="178"/>
      <c r="D166" s="178"/>
      <c r="E166" s="178"/>
      <c r="F166" s="178"/>
      <c r="G166" s="178"/>
      <c r="H166" s="25"/>
      <c r="I166" s="25"/>
      <c r="J166" s="27"/>
      <c r="K166" s="27"/>
    </row>
    <row r="167" spans="1:11" s="177" customFormat="1" ht="15" customHeight="1">
      <c r="A167" s="24"/>
      <c r="B167" s="178"/>
      <c r="C167" s="178"/>
      <c r="D167" s="178"/>
      <c r="E167" s="178"/>
      <c r="F167" s="178"/>
      <c r="G167" s="178"/>
      <c r="H167" s="25"/>
      <c r="I167" s="25"/>
      <c r="J167" s="27"/>
      <c r="K167" s="27"/>
    </row>
    <row r="168" spans="1:11" s="177" customFormat="1" ht="15" customHeight="1">
      <c r="A168" s="24"/>
      <c r="B168" s="176" t="str">
        <f>'[3]Thông tin K.H'!B16&amp;"                                           "&amp;'[3]Thông tin K.H'!B15</f>
        <v>Hoàng Thành                                           Hoàng Văn Tuế</v>
      </c>
      <c r="C168" s="176"/>
      <c r="D168" s="176"/>
      <c r="E168" s="176"/>
      <c r="F168" s="176"/>
      <c r="G168" s="176"/>
      <c r="H168" s="129"/>
      <c r="I168" s="129"/>
      <c r="J168" s="411" t="str">
        <f>'[3]Thông tin K.H'!B14</f>
        <v>Lê Văn Lớ</v>
      </c>
      <c r="K168" s="411"/>
    </row>
    <row r="169" spans="1:11" s="177" customFormat="1" ht="15" customHeight="1">
      <c r="A169" s="24"/>
      <c r="B169" s="25"/>
      <c r="C169" s="25"/>
      <c r="D169" s="26"/>
      <c r="E169" s="26"/>
      <c r="F169" s="25"/>
      <c r="G169" s="25"/>
      <c r="H169" s="25"/>
      <c r="I169" s="25"/>
      <c r="J169" s="27"/>
      <c r="K169" s="27"/>
    </row>
    <row r="170" spans="1:11" s="177" customFormat="1" ht="22.5" customHeight="1">
      <c r="A170" s="24"/>
      <c r="B170" s="25"/>
      <c r="C170" s="25"/>
      <c r="D170" s="26"/>
      <c r="E170" s="26"/>
      <c r="F170" s="25"/>
      <c r="G170" s="25"/>
      <c r="H170" s="25"/>
      <c r="I170" s="25"/>
      <c r="J170" s="27"/>
      <c r="K170" s="27"/>
    </row>
    <row r="171" spans="1:11" s="177" customFormat="1" ht="22.5" customHeight="1">
      <c r="A171" s="24"/>
      <c r="B171" s="25"/>
      <c r="C171" s="25"/>
      <c r="D171" s="26"/>
      <c r="E171" s="26"/>
      <c r="F171" s="25"/>
      <c r="G171" s="25"/>
      <c r="H171" s="25"/>
      <c r="I171" s="25"/>
      <c r="J171" s="27"/>
      <c r="K171" s="27"/>
    </row>
    <row r="172" spans="1:11" s="177" customFormat="1" ht="22.5" customHeight="1">
      <c r="A172" s="24"/>
      <c r="B172" s="25"/>
      <c r="C172" s="25"/>
      <c r="D172" s="26"/>
      <c r="E172" s="26"/>
      <c r="F172" s="25"/>
      <c r="G172" s="25"/>
      <c r="H172" s="25"/>
      <c r="I172" s="25"/>
      <c r="J172" s="27"/>
      <c r="K172" s="27"/>
    </row>
  </sheetData>
  <sheetProtection formatCells="0" formatColumns="0" formatRows="0" insertColumns="0" insertRows="0" insertHyperlinks="0" deleteColumns="0" deleteRows="0" sort="0" autoFilter="0" pivotTables="0"/>
  <autoFilter ref="L10:L160">
    <filterColumn colId="0">
      <customFilters>
        <customFilter operator="notEqual" val=" "/>
      </customFilters>
    </filterColumn>
  </autoFilter>
  <mergeCells count="2">
    <mergeCell ref="J162:K162"/>
    <mergeCell ref="J168:K168"/>
  </mergeCells>
  <conditionalFormatting sqref="J159">
    <cfRule type="expression" dxfId="2" priority="2" stopIfTrue="1">
      <formula>VALUE($J$159)&lt;&gt;0</formula>
    </cfRule>
  </conditionalFormatting>
  <conditionalFormatting sqref="K159">
    <cfRule type="expression" dxfId="1" priority="1" stopIfTrue="1">
      <formula>VALUE($K$159)&lt;&gt;0</formula>
    </cfRule>
  </conditionalFormatting>
  <pageMargins left="0.39370078740157483" right="0.23622047244094491" top="0.39370078740157483" bottom="0.39370078740157483" header="0.19685039370078741" footer="0.19685039370078741"/>
  <pageSetup paperSize="9" scale="95" firstPageNumber="6" orientation="portrait" useFirstPageNumber="1" horizontalDpi="800" verticalDpi="400" r:id="rId1"/>
  <headerFooter alignWithMargins="0">
    <oddFooter>&amp;C&amp;"Times New Roman,thường"&amp;P</oddFooter>
  </headerFooter>
  <rowBreaks count="1" manualBreakCount="1">
    <brk id="90" max="10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1">
    <tabColor theme="3" tint="0.39997558519241921"/>
  </sheetPr>
  <dimension ref="A1:S66"/>
  <sheetViews>
    <sheetView view="pageBreakPreview" topLeftCell="B1" zoomScaleSheetLayoutView="100" workbookViewId="0">
      <selection activeCell="J59" sqref="J59:M59"/>
    </sheetView>
  </sheetViews>
  <sheetFormatPr defaultRowHeight="13.5" outlineLevelCol="1"/>
  <cols>
    <col min="1" max="1" width="3.85546875" style="208" customWidth="1"/>
    <col min="2" max="2" width="44.7109375" style="208" customWidth="1"/>
    <col min="3" max="3" width="0.85546875" style="208" customWidth="1"/>
    <col min="4" max="4" width="4.140625" style="208" customWidth="1"/>
    <col min="5" max="5" width="0.85546875" style="208" customWidth="1"/>
    <col min="6" max="6" width="6.42578125" style="208" customWidth="1"/>
    <col min="7" max="7" width="0.85546875" style="208" customWidth="1"/>
    <col min="8" max="9" width="17.7109375" style="208" hidden="1" customWidth="1" outlineLevel="1"/>
    <col min="10" max="10" width="21" style="207" customWidth="1" collapsed="1"/>
    <col min="11" max="13" width="21" style="207" customWidth="1"/>
    <col min="14" max="14" width="20.7109375" style="207" hidden="1" customWidth="1"/>
    <col min="15" max="15" width="18" style="208" hidden="1" customWidth="1"/>
    <col min="16" max="17" width="19.28515625" style="208" hidden="1" customWidth="1"/>
    <col min="18" max="18" width="15.5703125" style="208" hidden="1" customWidth="1"/>
    <col min="19" max="19" width="14.85546875" style="208" hidden="1" customWidth="1"/>
    <col min="20" max="16384" width="9.140625" style="208"/>
  </cols>
  <sheetData>
    <row r="1" spans="1:19" s="183" customFormat="1" ht="15" customHeight="1">
      <c r="A1" s="179" t="str">
        <f>[4]CDKT_HN!A1</f>
        <v>CÔNG TY CỔ PHẦN DƯỢC PHẨM HÀ TÂY</v>
      </c>
      <c r="B1" s="179"/>
      <c r="C1" s="179"/>
      <c r="D1" s="180"/>
      <c r="E1" s="180"/>
      <c r="F1" s="179"/>
      <c r="G1" s="179"/>
      <c r="H1" s="179"/>
      <c r="I1" s="179"/>
      <c r="J1" s="179"/>
      <c r="M1" s="181" t="str">
        <f>[4]CDKT_HN!K1</f>
        <v>BÁO CÁO TÀI CHÍNH HỢP NHẤT</v>
      </c>
      <c r="N1" s="182"/>
      <c r="O1" s="182"/>
      <c r="Q1" s="182"/>
    </row>
    <row r="2" spans="1:19" s="190" customFormat="1" ht="15" customHeight="1">
      <c r="A2" s="184" t="str">
        <f>[4]CDKT_HN!A2</f>
        <v>Số 10A Quang Trung, Hà Đông, Hà Nội</v>
      </c>
      <c r="B2" s="185"/>
      <c r="C2" s="185"/>
      <c r="D2" s="186"/>
      <c r="E2" s="186"/>
      <c r="F2" s="185"/>
      <c r="G2" s="185"/>
      <c r="H2" s="185"/>
      <c r="I2" s="185"/>
      <c r="J2" s="184"/>
      <c r="M2" s="187" t="s">
        <v>258</v>
      </c>
      <c r="N2" s="188"/>
      <c r="O2" s="189"/>
      <c r="Q2" s="189"/>
    </row>
    <row r="3" spans="1:19" s="188" customFormat="1" ht="13.9" customHeight="1">
      <c r="A3" s="184"/>
      <c r="B3" s="185"/>
      <c r="C3" s="185"/>
      <c r="D3" s="186"/>
      <c r="E3" s="186"/>
      <c r="F3" s="185"/>
      <c r="G3" s="185"/>
      <c r="H3" s="185"/>
      <c r="I3" s="185"/>
      <c r="J3" s="184"/>
      <c r="M3" s="191" t="s">
        <v>259</v>
      </c>
      <c r="O3" s="189"/>
      <c r="Q3" s="189"/>
    </row>
    <row r="4" spans="1:19" s="190" customFormat="1" ht="5.0999999999999996" customHeight="1">
      <c r="A4" s="192"/>
      <c r="B4" s="193"/>
      <c r="C4" s="193"/>
      <c r="D4" s="194"/>
      <c r="E4" s="194"/>
      <c r="F4" s="193"/>
      <c r="G4" s="193"/>
      <c r="H4" s="193"/>
      <c r="I4" s="193"/>
      <c r="J4" s="192"/>
      <c r="M4" s="195"/>
      <c r="N4" s="188"/>
      <c r="O4" s="189"/>
      <c r="Q4" s="189"/>
    </row>
    <row r="5" spans="1:19" s="190" customFormat="1" ht="15" customHeight="1">
      <c r="A5" s="196"/>
      <c r="J5" s="197"/>
      <c r="K5" s="305"/>
      <c r="L5" s="305"/>
      <c r="M5" s="181" t="s">
        <v>205</v>
      </c>
      <c r="N5" s="197"/>
      <c r="O5" s="197"/>
      <c r="P5" s="197"/>
      <c r="Q5" s="197"/>
      <c r="R5" s="197"/>
    </row>
    <row r="6" spans="1:19" s="190" customFormat="1" ht="22.5" customHeight="1">
      <c r="A6" s="198" t="s">
        <v>206</v>
      </c>
      <c r="B6" s="198"/>
      <c r="C6" s="198"/>
      <c r="D6" s="198"/>
      <c r="E6" s="198"/>
      <c r="F6" s="198"/>
      <c r="G6" s="198"/>
      <c r="H6" s="198"/>
      <c r="I6" s="198"/>
      <c r="J6" s="198"/>
      <c r="K6" s="198"/>
      <c r="L6" s="198"/>
      <c r="M6" s="198"/>
      <c r="N6" s="199"/>
      <c r="O6" s="199"/>
      <c r="P6" s="199"/>
      <c r="Q6" s="197"/>
      <c r="R6" s="197"/>
    </row>
    <row r="7" spans="1:19" s="190" customFormat="1" ht="15" customHeight="1">
      <c r="A7" s="200" t="s">
        <v>260</v>
      </c>
      <c r="B7" s="198"/>
      <c r="C7" s="198"/>
      <c r="D7" s="198"/>
      <c r="E7" s="198"/>
      <c r="F7" s="198"/>
      <c r="G7" s="198"/>
      <c r="H7" s="198"/>
      <c r="I7" s="198"/>
      <c r="J7" s="198"/>
      <c r="K7" s="198"/>
      <c r="L7" s="198"/>
      <c r="M7" s="198"/>
      <c r="N7" s="199"/>
      <c r="O7" s="199"/>
      <c r="P7" s="199"/>
      <c r="Q7" s="197"/>
      <c r="R7" s="197"/>
    </row>
    <row r="8" spans="1:19" s="190" customFormat="1" ht="15" customHeight="1">
      <c r="A8" s="201"/>
      <c r="B8" s="202"/>
      <c r="C8" s="202"/>
      <c r="D8" s="202"/>
      <c r="E8" s="202"/>
      <c r="F8" s="202"/>
      <c r="G8" s="202"/>
      <c r="H8" s="202"/>
      <c r="I8" s="202"/>
      <c r="J8" s="202"/>
      <c r="K8" s="181"/>
      <c r="L8" s="181"/>
      <c r="M8" s="181"/>
      <c r="N8" s="199"/>
      <c r="O8" s="199"/>
      <c r="P8" s="199"/>
      <c r="Q8" s="197"/>
      <c r="R8" s="197"/>
    </row>
    <row r="9" spans="1:19" ht="15" customHeight="1">
      <c r="A9" s="412"/>
      <c r="B9" s="412"/>
      <c r="C9" s="203"/>
      <c r="D9" s="204"/>
      <c r="E9" s="204"/>
      <c r="F9" s="201"/>
      <c r="G9" s="201"/>
      <c r="H9" s="201"/>
      <c r="I9" s="201"/>
      <c r="J9" s="205"/>
      <c r="L9" s="206"/>
      <c r="M9" s="206" t="s">
        <v>3</v>
      </c>
    </row>
    <row r="10" spans="1:19" ht="39" customHeight="1">
      <c r="A10" s="209"/>
      <c r="B10" s="210" t="s">
        <v>207</v>
      </c>
      <c r="C10" s="211"/>
      <c r="D10" s="212" t="s">
        <v>5</v>
      </c>
      <c r="E10" s="213"/>
      <c r="F10" s="214" t="s">
        <v>6</v>
      </c>
      <c r="G10" s="213"/>
      <c r="H10" s="215" t="s">
        <v>208</v>
      </c>
      <c r="I10" s="215" t="s">
        <v>8</v>
      </c>
      <c r="J10" s="216" t="s">
        <v>261</v>
      </c>
      <c r="K10" s="216" t="s">
        <v>262</v>
      </c>
      <c r="L10" s="216" t="s">
        <v>254</v>
      </c>
      <c r="M10" s="216" t="s">
        <v>255</v>
      </c>
      <c r="N10" s="217" t="s">
        <v>263</v>
      </c>
      <c r="O10" s="217" t="s">
        <v>264</v>
      </c>
    </row>
    <row r="11" spans="1:19" ht="15" customHeight="1">
      <c r="A11" s="218"/>
      <c r="B11" s="219">
        <v>1</v>
      </c>
      <c r="C11" s="220"/>
      <c r="D11" s="221">
        <v>2</v>
      </c>
      <c r="E11" s="222"/>
      <c r="F11" s="218">
        <v>3</v>
      </c>
      <c r="G11" s="219"/>
      <c r="H11" s="223"/>
      <c r="I11" s="223"/>
      <c r="J11" s="224">
        <v>4</v>
      </c>
      <c r="K11" s="224">
        <v>5</v>
      </c>
      <c r="L11" s="224"/>
      <c r="M11" s="224"/>
    </row>
    <row r="12" spans="1:19" ht="15" customHeight="1">
      <c r="A12" s="225"/>
      <c r="B12" s="226"/>
      <c r="C12" s="227"/>
      <c r="D12" s="228"/>
      <c r="E12" s="229"/>
      <c r="F12" s="225"/>
      <c r="G12" s="226"/>
      <c r="H12" s="230"/>
      <c r="I12" s="230"/>
      <c r="J12" s="231"/>
      <c r="K12" s="231"/>
      <c r="L12" s="231"/>
      <c r="M12" s="231"/>
    </row>
    <row r="13" spans="1:19" ht="15" customHeight="1">
      <c r="A13" s="232" t="s">
        <v>16</v>
      </c>
      <c r="B13" s="233" t="s">
        <v>209</v>
      </c>
      <c r="C13" s="234"/>
      <c r="D13" s="235" t="s">
        <v>210</v>
      </c>
      <c r="E13" s="236"/>
      <c r="F13" s="237">
        <v>23</v>
      </c>
      <c r="G13" s="238"/>
      <c r="H13" s="239">
        <f>-VLOOKUP(VALUE(D13),[4]FS_Lines!$B$2:$F$107,2,0)</f>
        <v>224874160740</v>
      </c>
      <c r="I13" s="239">
        <f>-VLOOKUP(VALUE(D13),[4]FS_Lines!$B$2:$F$107,3,0)</f>
        <v>0</v>
      </c>
      <c r="J13" s="240">
        <v>254252151756</v>
      </c>
      <c r="K13" s="240">
        <v>202626065400</v>
      </c>
      <c r="L13" s="240">
        <v>969380486408</v>
      </c>
      <c r="M13" s="240">
        <v>823294626510</v>
      </c>
      <c r="N13" s="240">
        <v>439315043952</v>
      </c>
      <c r="O13" s="240">
        <v>406228785516</v>
      </c>
      <c r="P13" s="312">
        <v>625976411311</v>
      </c>
      <c r="Q13" s="312">
        <f>M13-P13</f>
        <v>197318215199</v>
      </c>
      <c r="R13" s="307">
        <v>620668561110</v>
      </c>
      <c r="S13" s="408">
        <f>M13-R13</f>
        <v>202626065400</v>
      </c>
    </row>
    <row r="14" spans="1:19" ht="5.0999999999999996" customHeight="1">
      <c r="A14" s="225"/>
      <c r="B14" s="241"/>
      <c r="C14" s="242"/>
      <c r="D14" s="243"/>
      <c r="E14" s="244"/>
      <c r="F14" s="237"/>
      <c r="G14" s="238"/>
      <c r="H14" s="245"/>
      <c r="I14" s="245"/>
      <c r="J14" s="246"/>
      <c r="K14" s="246"/>
      <c r="L14" s="246"/>
      <c r="M14" s="246"/>
      <c r="N14" s="246"/>
      <c r="O14" s="246"/>
      <c r="P14" s="313"/>
      <c r="Q14" s="313"/>
      <c r="R14" s="307"/>
    </row>
    <row r="15" spans="1:19" ht="15" customHeight="1">
      <c r="A15" s="247" t="s">
        <v>19</v>
      </c>
      <c r="B15" s="248" t="s">
        <v>211</v>
      </c>
      <c r="C15" s="249"/>
      <c r="D15" s="250" t="s">
        <v>212</v>
      </c>
      <c r="E15" s="251"/>
      <c r="F15" s="237">
        <v>23</v>
      </c>
      <c r="G15" s="252"/>
      <c r="H15" s="253">
        <f>VLOOKUP(VALUE(D15),[4]FS_Lines!$B$2:$F$107,2,0)</f>
        <v>1836958159</v>
      </c>
      <c r="I15" s="253">
        <f>VLOOKUP(VALUE(D15),[4]FS_Lines!$B$2:$F$107,3,0)</f>
        <v>0</v>
      </c>
      <c r="J15" s="254">
        <v>25052620858</v>
      </c>
      <c r="K15" s="254">
        <v>1020916077</v>
      </c>
      <c r="L15" s="254">
        <v>28808908946</v>
      </c>
      <c r="M15" s="254">
        <v>3240952706</v>
      </c>
      <c r="N15" s="254">
        <v>2545418152</v>
      </c>
      <c r="O15" s="254">
        <v>1657043206</v>
      </c>
      <c r="P15" s="314">
        <v>2220036629</v>
      </c>
      <c r="Q15" s="314">
        <f t="shared" ref="Q15:Q53" si="0">M15-P15</f>
        <v>1020916077</v>
      </c>
      <c r="R15" s="307">
        <v>2220036629</v>
      </c>
      <c r="S15" s="408">
        <f t="shared" ref="S15:S53" si="1">M15-R15</f>
        <v>1020916077</v>
      </c>
    </row>
    <row r="16" spans="1:19" ht="5.0999999999999996" customHeight="1">
      <c r="A16" s="225"/>
      <c r="B16" s="241"/>
      <c r="C16" s="242"/>
      <c r="D16" s="243"/>
      <c r="E16" s="244"/>
      <c r="F16" s="237"/>
      <c r="G16" s="238"/>
      <c r="H16" s="253"/>
      <c r="I16" s="253"/>
      <c r="J16" s="254">
        <v>0</v>
      </c>
      <c r="K16" s="254">
        <v>0</v>
      </c>
      <c r="L16" s="254"/>
      <c r="M16" s="254"/>
      <c r="N16" s="254"/>
      <c r="O16" s="254"/>
      <c r="P16" s="314"/>
      <c r="Q16" s="314">
        <f t="shared" si="0"/>
        <v>0</v>
      </c>
      <c r="R16" s="308"/>
      <c r="S16" s="408">
        <f t="shared" si="1"/>
        <v>0</v>
      </c>
    </row>
    <row r="17" spans="1:19" ht="15" customHeight="1">
      <c r="A17" s="255" t="s">
        <v>27</v>
      </c>
      <c r="B17" s="256" t="s">
        <v>213</v>
      </c>
      <c r="C17" s="257"/>
      <c r="D17" s="258">
        <v>10</v>
      </c>
      <c r="E17" s="259"/>
      <c r="F17" s="237">
        <v>23</v>
      </c>
      <c r="G17" s="260"/>
      <c r="H17" s="261">
        <f>H13-H15</f>
        <v>223037202581</v>
      </c>
      <c r="I17" s="261">
        <f>I13-I15</f>
        <v>0</v>
      </c>
      <c r="J17" s="262">
        <v>229199530898</v>
      </c>
      <c r="K17" s="262">
        <v>201605149323</v>
      </c>
      <c r="L17" s="262">
        <v>940571577462</v>
      </c>
      <c r="M17" s="262">
        <v>820053673804</v>
      </c>
      <c r="N17" s="262">
        <v>436769625800</v>
      </c>
      <c r="O17" s="262">
        <v>404571742310</v>
      </c>
      <c r="P17" s="315">
        <v>623756374682</v>
      </c>
      <c r="Q17" s="315">
        <f t="shared" si="0"/>
        <v>196297299122</v>
      </c>
      <c r="R17" s="308">
        <v>618448524481</v>
      </c>
      <c r="S17" s="408">
        <f t="shared" si="1"/>
        <v>201605149323</v>
      </c>
    </row>
    <row r="18" spans="1:19" ht="15" customHeight="1">
      <c r="A18" s="225"/>
      <c r="B18" s="263" t="s">
        <v>214</v>
      </c>
      <c r="C18" s="264"/>
      <c r="D18" s="243"/>
      <c r="E18" s="244"/>
      <c r="F18" s="237"/>
      <c r="G18" s="238"/>
      <c r="H18" s="253"/>
      <c r="I18" s="253"/>
      <c r="J18" s="254">
        <v>0</v>
      </c>
      <c r="K18" s="254">
        <v>0</v>
      </c>
      <c r="L18" s="254"/>
      <c r="M18" s="254"/>
      <c r="N18" s="254"/>
      <c r="O18" s="254"/>
      <c r="P18" s="314"/>
      <c r="Q18" s="314">
        <f t="shared" si="0"/>
        <v>0</v>
      </c>
      <c r="R18" s="308"/>
      <c r="S18" s="408">
        <f t="shared" si="1"/>
        <v>0</v>
      </c>
    </row>
    <row r="19" spans="1:19" ht="15" customHeight="1">
      <c r="A19" s="247" t="s">
        <v>37</v>
      </c>
      <c r="B19" s="241" t="s">
        <v>215</v>
      </c>
      <c r="C19" s="242"/>
      <c r="D19" s="243" t="s">
        <v>216</v>
      </c>
      <c r="E19" s="244"/>
      <c r="F19" s="265">
        <v>24</v>
      </c>
      <c r="G19" s="252"/>
      <c r="H19" s="253">
        <f>VLOOKUP(VALUE(D19),[4]FS_Lines!$B$2:$F$107,2,0)</f>
        <v>187095524093</v>
      </c>
      <c r="I19" s="253">
        <f>VLOOKUP(VALUE(D19),[4]FS_Lines!$B$2:$F$107,3,0)</f>
        <v>0</v>
      </c>
      <c r="J19" s="254">
        <v>183944513574</v>
      </c>
      <c r="K19" s="254">
        <v>167691546803</v>
      </c>
      <c r="L19" s="254">
        <v>792220534254</v>
      </c>
      <c r="M19" s="254">
        <v>689838453837</v>
      </c>
      <c r="N19" s="254">
        <v>370069209593</v>
      </c>
      <c r="O19" s="254">
        <v>341270015433</v>
      </c>
      <c r="P19" s="314">
        <v>527454757235</v>
      </c>
      <c r="Q19" s="314">
        <f t="shared" si="0"/>
        <v>162383696602</v>
      </c>
      <c r="R19" s="307">
        <v>522146907034</v>
      </c>
      <c r="S19" s="408">
        <f t="shared" si="1"/>
        <v>167691546803</v>
      </c>
    </row>
    <row r="20" spans="1:19" ht="5.0999999999999996" customHeight="1">
      <c r="A20" s="266"/>
      <c r="B20" s="241"/>
      <c r="C20" s="242"/>
      <c r="D20" s="267"/>
      <c r="E20" s="268"/>
      <c r="F20" s="237"/>
      <c r="G20" s="238"/>
      <c r="H20" s="253"/>
      <c r="I20" s="253"/>
      <c r="J20" s="254">
        <v>0</v>
      </c>
      <c r="K20" s="254">
        <v>0</v>
      </c>
      <c r="L20" s="254"/>
      <c r="M20" s="254"/>
      <c r="N20" s="254"/>
      <c r="O20" s="254"/>
      <c r="P20" s="314"/>
      <c r="Q20" s="314">
        <f t="shared" si="0"/>
        <v>0</v>
      </c>
      <c r="R20" s="307"/>
      <c r="S20" s="408">
        <f t="shared" si="1"/>
        <v>0</v>
      </c>
    </row>
    <row r="21" spans="1:19" s="270" customFormat="1" ht="15" customHeight="1">
      <c r="A21" s="266" t="s">
        <v>40</v>
      </c>
      <c r="B21" s="269" t="s">
        <v>217</v>
      </c>
      <c r="C21" s="203"/>
      <c r="D21" s="258">
        <v>20</v>
      </c>
      <c r="E21" s="259"/>
      <c r="F21" s="237"/>
      <c r="G21" s="238"/>
      <c r="H21" s="261">
        <f>H17-H19</f>
        <v>35941678488</v>
      </c>
      <c r="I21" s="261">
        <f>I17-I19</f>
        <v>0</v>
      </c>
      <c r="J21" s="262">
        <v>45255017324</v>
      </c>
      <c r="K21" s="262">
        <v>33913602520</v>
      </c>
      <c r="L21" s="262">
        <v>148351043208</v>
      </c>
      <c r="M21" s="262">
        <v>130215219967</v>
      </c>
      <c r="N21" s="262">
        <v>66700416207</v>
      </c>
      <c r="O21" s="262">
        <v>63301726877</v>
      </c>
      <c r="P21" s="315">
        <v>96301617447</v>
      </c>
      <c r="Q21" s="315">
        <f t="shared" si="0"/>
        <v>33913602520</v>
      </c>
      <c r="R21" s="309">
        <v>96301617447</v>
      </c>
      <c r="S21" s="408">
        <f t="shared" si="1"/>
        <v>33913602520</v>
      </c>
    </row>
    <row r="22" spans="1:19" ht="5.0999999999999996" customHeight="1">
      <c r="A22" s="225"/>
      <c r="B22" s="241"/>
      <c r="C22" s="242"/>
      <c r="D22" s="267"/>
      <c r="E22" s="268"/>
      <c r="F22" s="237"/>
      <c r="G22" s="238"/>
      <c r="H22" s="253"/>
      <c r="I22" s="253"/>
      <c r="J22" s="254">
        <v>0</v>
      </c>
      <c r="K22" s="254">
        <v>0</v>
      </c>
      <c r="L22" s="254"/>
      <c r="M22" s="254"/>
      <c r="N22" s="254"/>
      <c r="O22" s="254"/>
      <c r="P22" s="314"/>
      <c r="Q22" s="314">
        <f t="shared" si="0"/>
        <v>0</v>
      </c>
      <c r="R22" s="307"/>
      <c r="S22" s="408">
        <f t="shared" si="1"/>
        <v>0</v>
      </c>
    </row>
    <row r="23" spans="1:19" ht="15" customHeight="1">
      <c r="A23" s="247" t="s">
        <v>43</v>
      </c>
      <c r="B23" s="241" t="s">
        <v>218</v>
      </c>
      <c r="C23" s="242"/>
      <c r="D23" s="243" t="s">
        <v>219</v>
      </c>
      <c r="E23" s="244"/>
      <c r="F23" s="265">
        <v>25</v>
      </c>
      <c r="G23" s="252"/>
      <c r="H23" s="253">
        <f>-VLOOKUP(VALUE(D23),[4]FS_Lines!$B$2:$F$107,2,0)</f>
        <v>1780042731</v>
      </c>
      <c r="I23" s="253">
        <f>-VLOOKUP(VALUE(D23),[4]FS_Lines!$B$2:$F$107,3,0)</f>
        <v>0</v>
      </c>
      <c r="J23" s="254">
        <v>1419126161</v>
      </c>
      <c r="K23" s="254">
        <v>310079736</v>
      </c>
      <c r="L23" s="254">
        <v>7538699298</v>
      </c>
      <c r="M23" s="254">
        <v>4641126358</v>
      </c>
      <c r="N23" s="254">
        <v>3735935640</v>
      </c>
      <c r="O23" s="254">
        <v>2273907317</v>
      </c>
      <c r="P23" s="314">
        <v>7459709122</v>
      </c>
      <c r="Q23" s="314">
        <f t="shared" si="0"/>
        <v>-2818582764</v>
      </c>
      <c r="R23" s="307">
        <v>4331046622</v>
      </c>
      <c r="S23" s="408">
        <f t="shared" si="1"/>
        <v>310079736</v>
      </c>
    </row>
    <row r="24" spans="1:19" ht="5.0999999999999996" customHeight="1">
      <c r="A24" s="225"/>
      <c r="B24" s="241"/>
      <c r="C24" s="242"/>
      <c r="D24" s="243"/>
      <c r="E24" s="244"/>
      <c r="F24" s="237"/>
      <c r="G24" s="238"/>
      <c r="H24" s="253"/>
      <c r="I24" s="253"/>
      <c r="J24" s="254">
        <v>0</v>
      </c>
      <c r="K24" s="254">
        <v>0</v>
      </c>
      <c r="L24" s="254"/>
      <c r="M24" s="254"/>
      <c r="N24" s="254"/>
      <c r="O24" s="254"/>
      <c r="P24" s="314"/>
      <c r="Q24" s="314">
        <f t="shared" si="0"/>
        <v>0</v>
      </c>
      <c r="R24" s="307"/>
      <c r="S24" s="408">
        <f t="shared" si="1"/>
        <v>0</v>
      </c>
    </row>
    <row r="25" spans="1:19" ht="15" customHeight="1">
      <c r="A25" s="247" t="s">
        <v>45</v>
      </c>
      <c r="B25" s="241" t="s">
        <v>220</v>
      </c>
      <c r="C25" s="242"/>
      <c r="D25" s="243" t="s">
        <v>221</v>
      </c>
      <c r="E25" s="244"/>
      <c r="F25" s="265">
        <v>26</v>
      </c>
      <c r="G25" s="252"/>
      <c r="H25" s="253">
        <f>VLOOKUP(VALUE(D25),[4]FS_Lines!$B$2:$F$107,2,0)</f>
        <v>2701274206</v>
      </c>
      <c r="I25" s="253">
        <f>VLOOKUP(VALUE(D25),[4]FS_Lines!$B$2:$F$107,3,0)</f>
        <v>0</v>
      </c>
      <c r="J25" s="254">
        <v>2495763792</v>
      </c>
      <c r="K25" s="254">
        <v>2457381656</v>
      </c>
      <c r="L25" s="254">
        <v>8819118507</v>
      </c>
      <c r="M25" s="254">
        <v>7590021337</v>
      </c>
      <c r="N25" s="254">
        <v>4262963598</v>
      </c>
      <c r="O25" s="254">
        <v>3087821721</v>
      </c>
      <c r="P25" s="314">
        <v>5132639681</v>
      </c>
      <c r="Q25" s="314">
        <f t="shared" si="0"/>
        <v>2457381656</v>
      </c>
      <c r="R25" s="307">
        <v>5132639681</v>
      </c>
      <c r="S25" s="408">
        <f t="shared" si="1"/>
        <v>2457381656</v>
      </c>
    </row>
    <row r="26" spans="1:19" ht="5.0999999999999996" customHeight="1">
      <c r="A26" s="225"/>
      <c r="B26" s="269"/>
      <c r="C26" s="203"/>
      <c r="D26" s="267"/>
      <c r="E26" s="268"/>
      <c r="F26" s="237"/>
      <c r="G26" s="238"/>
      <c r="H26" s="253"/>
      <c r="I26" s="253"/>
      <c r="J26" s="254">
        <v>0</v>
      </c>
      <c r="K26" s="254">
        <v>0</v>
      </c>
      <c r="L26" s="254"/>
      <c r="M26" s="254"/>
      <c r="N26" s="254"/>
      <c r="O26" s="254"/>
      <c r="P26" s="314"/>
      <c r="Q26" s="314">
        <f t="shared" si="0"/>
        <v>0</v>
      </c>
      <c r="R26" s="307"/>
      <c r="S26" s="408">
        <f t="shared" si="1"/>
        <v>0</v>
      </c>
    </row>
    <row r="27" spans="1:19" s="278" customFormat="1" ht="15" customHeight="1">
      <c r="A27" s="247"/>
      <c r="B27" s="271" t="s">
        <v>222</v>
      </c>
      <c r="C27" s="272"/>
      <c r="D27" s="273">
        <v>23</v>
      </c>
      <c r="E27" s="274"/>
      <c r="F27" s="275"/>
      <c r="G27" s="276"/>
      <c r="H27" s="253">
        <v>0</v>
      </c>
      <c r="I27" s="253">
        <v>0</v>
      </c>
      <c r="J27" s="277">
        <v>2162307376</v>
      </c>
      <c r="K27" s="277">
        <v>2290576162</v>
      </c>
      <c r="L27" s="277">
        <v>8083462675</v>
      </c>
      <c r="M27" s="277">
        <v>8365125653</v>
      </c>
      <c r="N27" s="277">
        <v>4006243525</v>
      </c>
      <c r="O27" s="277">
        <v>4029731531</v>
      </c>
      <c r="P27" s="316">
        <v>6074549491</v>
      </c>
      <c r="Q27" s="316">
        <f t="shared" si="0"/>
        <v>2290576162</v>
      </c>
      <c r="R27" s="310"/>
      <c r="S27" s="409">
        <v>2290576162</v>
      </c>
    </row>
    <row r="28" spans="1:19" ht="5.0999999999999996" customHeight="1">
      <c r="A28" s="266"/>
      <c r="B28" s="269"/>
      <c r="C28" s="203"/>
      <c r="D28" s="267"/>
      <c r="E28" s="268"/>
      <c r="F28" s="237"/>
      <c r="G28" s="238"/>
      <c r="H28" s="253"/>
      <c r="I28" s="253"/>
      <c r="J28" s="254">
        <v>0</v>
      </c>
      <c r="K28" s="254">
        <v>0</v>
      </c>
      <c r="L28" s="254"/>
      <c r="M28" s="254"/>
      <c r="N28" s="254"/>
      <c r="O28" s="254"/>
      <c r="P28" s="314"/>
      <c r="Q28" s="314">
        <f t="shared" si="0"/>
        <v>0</v>
      </c>
      <c r="R28" s="307"/>
      <c r="S28" s="408">
        <f t="shared" si="1"/>
        <v>0</v>
      </c>
    </row>
    <row r="29" spans="1:19" ht="15.6" customHeight="1">
      <c r="A29" s="247" t="s">
        <v>47</v>
      </c>
      <c r="B29" s="241" t="s">
        <v>223</v>
      </c>
      <c r="C29" s="203"/>
      <c r="D29" s="243" t="s">
        <v>224</v>
      </c>
      <c r="E29" s="268"/>
      <c r="F29" s="237"/>
      <c r="G29" s="238"/>
      <c r="H29" s="253">
        <f>-VLOOKUP(VALUE(D29),[4]FS_Lines!$B$2:$F$107,2,0)</f>
        <v>679624362</v>
      </c>
      <c r="I29" s="253">
        <f>-VLOOKUP(VALUE(D29),[4]FS_Lines!$B$2:$F$107,3,0)</f>
        <v>0</v>
      </c>
      <c r="J29" s="254">
        <v>552751185</v>
      </c>
      <c r="K29" s="254">
        <v>932581170</v>
      </c>
      <c r="L29" s="254">
        <v>1232375547</v>
      </c>
      <c r="M29" s="254">
        <v>964856684</v>
      </c>
      <c r="N29" s="254">
        <v>679624362</v>
      </c>
      <c r="O29" s="254">
        <v>32275514</v>
      </c>
      <c r="P29" s="314">
        <v>32275514</v>
      </c>
      <c r="Q29" s="314">
        <f t="shared" si="0"/>
        <v>932581170</v>
      </c>
      <c r="R29" s="307">
        <v>32275514</v>
      </c>
      <c r="S29" s="408">
        <f t="shared" si="1"/>
        <v>932581170</v>
      </c>
    </row>
    <row r="30" spans="1:19" ht="5.0999999999999996" customHeight="1">
      <c r="A30" s="266"/>
      <c r="B30" s="269"/>
      <c r="C30" s="203"/>
      <c r="D30" s="267"/>
      <c r="E30" s="268"/>
      <c r="F30" s="237"/>
      <c r="G30" s="238"/>
      <c r="H30" s="253"/>
      <c r="I30" s="253"/>
      <c r="J30" s="254">
        <v>0</v>
      </c>
      <c r="K30" s="254">
        <v>0</v>
      </c>
      <c r="L30" s="254"/>
      <c r="M30" s="254"/>
      <c r="N30" s="254"/>
      <c r="O30" s="254"/>
      <c r="P30" s="314"/>
      <c r="Q30" s="314">
        <f t="shared" si="0"/>
        <v>0</v>
      </c>
      <c r="R30" s="307"/>
      <c r="S30" s="408">
        <f t="shared" si="1"/>
        <v>0</v>
      </c>
    </row>
    <row r="31" spans="1:19" ht="15" customHeight="1">
      <c r="A31" s="247" t="s">
        <v>132</v>
      </c>
      <c r="B31" s="241" t="s">
        <v>225</v>
      </c>
      <c r="C31" s="242"/>
      <c r="D31" s="243">
        <v>25</v>
      </c>
      <c r="E31" s="244"/>
      <c r="F31" s="265" t="str">
        <f>'[4]TM Hop nhat'!B847</f>
        <v/>
      </c>
      <c r="G31" s="252"/>
      <c r="H31" s="253">
        <f>VLOOKUP(VALUE(D31),[4]FS_Lines!$B$2:$F$107,2,0)</f>
        <v>12516841906</v>
      </c>
      <c r="I31" s="253">
        <f>VLOOKUP(VALUE(D31),[4]FS_Lines!$B$2:$F$107,3,0)</f>
        <v>0</v>
      </c>
      <c r="J31" s="254">
        <v>16795985258</v>
      </c>
      <c r="K31" s="254">
        <v>15627149371</v>
      </c>
      <c r="L31" s="254">
        <v>55292822560</v>
      </c>
      <c r="M31" s="254">
        <v>49151629647</v>
      </c>
      <c r="N31" s="254">
        <v>23338250062</v>
      </c>
      <c r="O31" s="254">
        <v>20159392933</v>
      </c>
      <c r="P31" s="314">
        <v>33524480276</v>
      </c>
      <c r="Q31" s="314">
        <f t="shared" si="0"/>
        <v>15627149371</v>
      </c>
      <c r="R31" s="307">
        <v>33524480276</v>
      </c>
      <c r="S31" s="408">
        <f t="shared" si="1"/>
        <v>15627149371</v>
      </c>
    </row>
    <row r="32" spans="1:19" ht="5.0999999999999996" customHeight="1">
      <c r="A32" s="266"/>
      <c r="B32" s="269"/>
      <c r="C32" s="203"/>
      <c r="D32" s="267"/>
      <c r="E32" s="268"/>
      <c r="F32" s="237"/>
      <c r="G32" s="238"/>
      <c r="H32" s="253"/>
      <c r="I32" s="253"/>
      <c r="J32" s="254">
        <v>0</v>
      </c>
      <c r="K32" s="254">
        <v>0</v>
      </c>
      <c r="L32" s="254"/>
      <c r="M32" s="254"/>
      <c r="N32" s="254"/>
      <c r="O32" s="254"/>
      <c r="P32" s="314"/>
      <c r="Q32" s="314">
        <f t="shared" si="0"/>
        <v>0</v>
      </c>
      <c r="R32" s="307"/>
      <c r="S32" s="408">
        <f t="shared" si="1"/>
        <v>0</v>
      </c>
    </row>
    <row r="33" spans="1:19" ht="15" customHeight="1">
      <c r="A33" s="225" t="s">
        <v>134</v>
      </c>
      <c r="B33" s="241" t="s">
        <v>226</v>
      </c>
      <c r="C33" s="242"/>
      <c r="D33" s="243">
        <v>26</v>
      </c>
      <c r="E33" s="244"/>
      <c r="F33" s="265" t="str">
        <f>F31</f>
        <v/>
      </c>
      <c r="G33" s="252"/>
      <c r="H33" s="253">
        <f>VLOOKUP(VALUE(D33),[4]FS_Lines!$B$2:$F$107,2,0)</f>
        <v>13190086796</v>
      </c>
      <c r="I33" s="253">
        <f>VLOOKUP(VALUE(D33),[4]FS_Lines!$B$2:$F$107,3,0)</f>
        <v>0</v>
      </c>
      <c r="J33" s="254">
        <v>9962334140</v>
      </c>
      <c r="K33" s="254">
        <v>10787143538</v>
      </c>
      <c r="L33" s="254">
        <v>45744840313</v>
      </c>
      <c r="M33" s="254">
        <v>42604800758</v>
      </c>
      <c r="N33" s="254">
        <v>24467988034</v>
      </c>
      <c r="O33" s="254">
        <v>20332869929</v>
      </c>
      <c r="P33" s="314">
        <v>31817657220</v>
      </c>
      <c r="Q33" s="314">
        <f t="shared" si="0"/>
        <v>10787143538</v>
      </c>
      <c r="R33" s="307">
        <v>31817657220</v>
      </c>
      <c r="S33" s="408">
        <f t="shared" si="1"/>
        <v>10787143538</v>
      </c>
    </row>
    <row r="34" spans="1:19" ht="5.0999999999999996" customHeight="1">
      <c r="A34" s="266"/>
      <c r="B34" s="241"/>
      <c r="C34" s="242"/>
      <c r="D34" s="243"/>
      <c r="E34" s="244"/>
      <c r="F34" s="237"/>
      <c r="G34" s="238"/>
      <c r="H34" s="253"/>
      <c r="I34" s="253"/>
      <c r="J34" s="254">
        <v>0</v>
      </c>
      <c r="K34" s="254">
        <v>0</v>
      </c>
      <c r="L34" s="254"/>
      <c r="M34" s="254"/>
      <c r="N34" s="254"/>
      <c r="O34" s="254"/>
      <c r="P34" s="314"/>
      <c r="Q34" s="314">
        <f t="shared" si="0"/>
        <v>0</v>
      </c>
      <c r="R34" s="307"/>
      <c r="S34" s="408">
        <f t="shared" si="1"/>
        <v>0</v>
      </c>
    </row>
    <row r="35" spans="1:19" ht="15" customHeight="1">
      <c r="A35" s="279" t="s">
        <v>136</v>
      </c>
      <c r="B35" s="269" t="s">
        <v>227</v>
      </c>
      <c r="C35" s="203"/>
      <c r="D35" s="267">
        <v>30</v>
      </c>
      <c r="E35" s="268"/>
      <c r="F35" s="237"/>
      <c r="G35" s="238"/>
      <c r="H35" s="239">
        <f>H21+H23-H25-H31-H33+H29</f>
        <v>9993142673</v>
      </c>
      <c r="I35" s="239">
        <f>I21+I23-I25-I31-I33</f>
        <v>0</v>
      </c>
      <c r="J35" s="240">
        <v>17972811480</v>
      </c>
      <c r="K35" s="240">
        <v>6316864375</v>
      </c>
      <c r="L35" s="240">
        <v>47265336673</v>
      </c>
      <c r="M35" s="240">
        <v>36474751267</v>
      </c>
      <c r="N35" s="240">
        <v>19046774515</v>
      </c>
      <c r="O35" s="240">
        <v>22027825125</v>
      </c>
      <c r="P35" s="312">
        <v>33318824906</v>
      </c>
      <c r="Q35" s="312">
        <f t="shared" si="0"/>
        <v>3155926361</v>
      </c>
      <c r="R35" s="309">
        <v>30157886892</v>
      </c>
      <c r="S35" s="408">
        <f t="shared" si="1"/>
        <v>6316864375</v>
      </c>
    </row>
    <row r="36" spans="1:19" ht="15" customHeight="1">
      <c r="A36" s="266"/>
      <c r="B36" s="263" t="s">
        <v>228</v>
      </c>
      <c r="C36" s="264"/>
      <c r="D36" s="267"/>
      <c r="E36" s="268"/>
      <c r="F36" s="237"/>
      <c r="G36" s="238"/>
      <c r="H36" s="253"/>
      <c r="I36" s="253"/>
      <c r="J36" s="254">
        <v>0</v>
      </c>
      <c r="K36" s="254">
        <v>0</v>
      </c>
      <c r="L36" s="254"/>
      <c r="M36" s="254"/>
      <c r="N36" s="254"/>
      <c r="O36" s="254"/>
      <c r="P36" s="314"/>
      <c r="Q36" s="314">
        <f t="shared" si="0"/>
        <v>0</v>
      </c>
      <c r="R36" s="307"/>
      <c r="S36" s="408">
        <f t="shared" si="1"/>
        <v>0</v>
      </c>
    </row>
    <row r="37" spans="1:19" ht="15" customHeight="1">
      <c r="A37" s="247" t="s">
        <v>138</v>
      </c>
      <c r="B37" s="241" t="s">
        <v>229</v>
      </c>
      <c r="C37" s="242"/>
      <c r="D37" s="243" t="s">
        <v>230</v>
      </c>
      <c r="E37" s="244"/>
      <c r="F37" s="265" t="str">
        <f>'[4]TM Hop nhat'!B859</f>
        <v/>
      </c>
      <c r="G37" s="252"/>
      <c r="H37" s="253">
        <f>-VLOOKUP(VALUE(D37),[4]FS_Lines!$B$2:$F$107,2,0)</f>
        <v>1413016664</v>
      </c>
      <c r="I37" s="253">
        <f>-VLOOKUP(VALUE(D37),[4]FS_Lines!$B$2:$F$107,3,0)</f>
        <v>0</v>
      </c>
      <c r="J37" s="254">
        <v>1202907856</v>
      </c>
      <c r="K37" s="254">
        <v>2114721178</v>
      </c>
      <c r="L37" s="254">
        <v>3974946338</v>
      </c>
      <c r="M37" s="254">
        <v>3370662170</v>
      </c>
      <c r="N37" s="254">
        <v>2066865755</v>
      </c>
      <c r="O37" s="254">
        <v>1255940992</v>
      </c>
      <c r="P37" s="314">
        <v>1255940992</v>
      </c>
      <c r="Q37" s="314">
        <f t="shared" si="0"/>
        <v>2114721178</v>
      </c>
      <c r="R37" s="307">
        <v>1255940992</v>
      </c>
      <c r="S37" s="408">
        <f t="shared" si="1"/>
        <v>2114721178</v>
      </c>
    </row>
    <row r="38" spans="1:19" ht="5.0999999999999996" customHeight="1">
      <c r="A38" s="266"/>
      <c r="B38" s="269"/>
      <c r="C38" s="203"/>
      <c r="D38" s="267"/>
      <c r="E38" s="268"/>
      <c r="F38" s="237"/>
      <c r="G38" s="238"/>
      <c r="H38" s="253"/>
      <c r="I38" s="253"/>
      <c r="J38" s="254">
        <v>0</v>
      </c>
      <c r="K38" s="254">
        <v>0</v>
      </c>
      <c r="L38" s="254"/>
      <c r="M38" s="254"/>
      <c r="N38" s="254"/>
      <c r="O38" s="254"/>
      <c r="P38" s="314"/>
      <c r="Q38" s="314">
        <f t="shared" si="0"/>
        <v>0</v>
      </c>
      <c r="R38" s="307"/>
      <c r="S38" s="408">
        <f t="shared" si="1"/>
        <v>0</v>
      </c>
    </row>
    <row r="39" spans="1:19" ht="15" customHeight="1">
      <c r="A39" s="247" t="s">
        <v>140</v>
      </c>
      <c r="B39" s="241" t="s">
        <v>231</v>
      </c>
      <c r="C39" s="242"/>
      <c r="D39" s="243" t="s">
        <v>232</v>
      </c>
      <c r="E39" s="244"/>
      <c r="F39" s="265" t="str">
        <f>F37</f>
        <v/>
      </c>
      <c r="G39" s="252"/>
      <c r="H39" s="253">
        <f>VLOOKUP(VALUE(D39),[4]FS_Lines!$B$2:$F$107,2,0)</f>
        <v>10401</v>
      </c>
      <c r="I39" s="253">
        <f>VLOOKUP(VALUE(D39),[4]FS_Lines!$B$2:$F$107,3,0)</f>
        <v>0</v>
      </c>
      <c r="J39" s="254">
        <v>22365401</v>
      </c>
      <c r="K39" s="254">
        <v>128782</v>
      </c>
      <c r="L39" s="254">
        <v>22375802</v>
      </c>
      <c r="M39" s="254">
        <v>307997</v>
      </c>
      <c r="N39" s="254">
        <v>10401</v>
      </c>
      <c r="O39" s="254">
        <v>179215</v>
      </c>
      <c r="P39" s="314">
        <v>179215</v>
      </c>
      <c r="Q39" s="314">
        <f t="shared" si="0"/>
        <v>128782</v>
      </c>
      <c r="R39" s="307">
        <v>179215</v>
      </c>
      <c r="S39" s="408">
        <f t="shared" si="1"/>
        <v>128782</v>
      </c>
    </row>
    <row r="40" spans="1:19" ht="5.0999999999999996" customHeight="1">
      <c r="A40" s="266"/>
      <c r="B40" s="269"/>
      <c r="C40" s="203"/>
      <c r="D40" s="267"/>
      <c r="E40" s="268"/>
      <c r="F40" s="237"/>
      <c r="G40" s="238"/>
      <c r="H40" s="253"/>
      <c r="I40" s="253"/>
      <c r="J40" s="254">
        <v>0</v>
      </c>
      <c r="K40" s="254">
        <v>0</v>
      </c>
      <c r="L40" s="254"/>
      <c r="M40" s="254"/>
      <c r="N40" s="254"/>
      <c r="O40" s="254"/>
      <c r="P40" s="314"/>
      <c r="Q40" s="314">
        <f t="shared" si="0"/>
        <v>0</v>
      </c>
      <c r="R40" s="307"/>
      <c r="S40" s="408">
        <f t="shared" si="1"/>
        <v>0</v>
      </c>
    </row>
    <row r="41" spans="1:19" ht="15" customHeight="1">
      <c r="A41" s="266" t="s">
        <v>142</v>
      </c>
      <c r="B41" s="269" t="s">
        <v>233</v>
      </c>
      <c r="C41" s="203"/>
      <c r="D41" s="267">
        <v>40</v>
      </c>
      <c r="E41" s="268"/>
      <c r="F41" s="237" t="str">
        <f>'[4]TM Hop nhat'!$B$859</f>
        <v/>
      </c>
      <c r="G41" s="238"/>
      <c r="H41" s="239">
        <f>H37-H39</f>
        <v>1413006263</v>
      </c>
      <c r="I41" s="239">
        <f>I37-I39</f>
        <v>0</v>
      </c>
      <c r="J41" s="240">
        <v>1180542455</v>
      </c>
      <c r="K41" s="240">
        <v>2114592396</v>
      </c>
      <c r="L41" s="240">
        <v>3952570536</v>
      </c>
      <c r="M41" s="240">
        <v>3370354173</v>
      </c>
      <c r="N41" s="240">
        <v>2066855354</v>
      </c>
      <c r="O41" s="240">
        <v>1255761777</v>
      </c>
      <c r="P41" s="312">
        <v>1255761777</v>
      </c>
      <c r="Q41" s="312">
        <f t="shared" si="0"/>
        <v>2114592396</v>
      </c>
      <c r="R41" s="307">
        <v>1255761777</v>
      </c>
      <c r="S41" s="408">
        <f t="shared" si="1"/>
        <v>2114592396</v>
      </c>
    </row>
    <row r="42" spans="1:19" ht="5.0999999999999996" customHeight="1">
      <c r="A42" s="225"/>
      <c r="B42" s="269"/>
      <c r="C42" s="203"/>
      <c r="D42" s="267"/>
      <c r="E42" s="268"/>
      <c r="F42" s="237"/>
      <c r="G42" s="238"/>
      <c r="H42" s="253"/>
      <c r="I42" s="253"/>
      <c r="J42" s="254">
        <v>0</v>
      </c>
      <c r="K42" s="254">
        <v>0</v>
      </c>
      <c r="L42" s="254"/>
      <c r="M42" s="254"/>
      <c r="N42" s="254"/>
      <c r="O42" s="254"/>
      <c r="P42" s="314"/>
      <c r="Q42" s="314">
        <f t="shared" si="0"/>
        <v>0</v>
      </c>
      <c r="R42" s="307"/>
      <c r="S42" s="408">
        <f t="shared" si="1"/>
        <v>0</v>
      </c>
    </row>
    <row r="43" spans="1:19" ht="15" customHeight="1">
      <c r="A43" s="54" t="s">
        <v>234</v>
      </c>
      <c r="B43" s="280" t="s">
        <v>235</v>
      </c>
      <c r="C43" s="281"/>
      <c r="D43" s="267">
        <v>50</v>
      </c>
      <c r="E43" s="268"/>
      <c r="F43" s="237"/>
      <c r="G43" s="238"/>
      <c r="H43" s="239">
        <f>H35+H41</f>
        <v>11406148936</v>
      </c>
      <c r="I43" s="239">
        <f>I35+I41</f>
        <v>0</v>
      </c>
      <c r="J43" s="239">
        <v>19153353935</v>
      </c>
      <c r="K43" s="239">
        <v>8399181257</v>
      </c>
      <c r="L43" s="239">
        <v>51217907209</v>
      </c>
      <c r="M43" s="239">
        <v>39845105440</v>
      </c>
      <c r="N43" s="239">
        <v>21113629869</v>
      </c>
      <c r="O43" s="239">
        <v>23283586902</v>
      </c>
      <c r="P43" s="317">
        <v>34574586683</v>
      </c>
      <c r="Q43" s="317">
        <f t="shared" si="0"/>
        <v>5270518757</v>
      </c>
      <c r="R43" s="307">
        <v>31445924183</v>
      </c>
      <c r="S43" s="408">
        <f t="shared" si="1"/>
        <v>8399181257</v>
      </c>
    </row>
    <row r="44" spans="1:19" ht="5.0999999999999996" customHeight="1">
      <c r="A44" s="266"/>
      <c r="B44" s="269"/>
      <c r="C44" s="203"/>
      <c r="D44" s="267"/>
      <c r="E44" s="268"/>
      <c r="F44" s="237"/>
      <c r="G44" s="238"/>
      <c r="H44" s="253"/>
      <c r="I44" s="253"/>
      <c r="J44" s="254">
        <v>0</v>
      </c>
      <c r="K44" s="254">
        <v>0</v>
      </c>
      <c r="L44" s="254"/>
      <c r="M44" s="254"/>
      <c r="N44" s="254"/>
      <c r="O44" s="254"/>
      <c r="P44" s="314"/>
      <c r="Q44" s="314">
        <f t="shared" si="0"/>
        <v>0</v>
      </c>
      <c r="R44" s="307"/>
      <c r="S44" s="408">
        <f t="shared" si="1"/>
        <v>0</v>
      </c>
    </row>
    <row r="45" spans="1:19" ht="15" customHeight="1">
      <c r="A45" s="225" t="s">
        <v>236</v>
      </c>
      <c r="B45" s="241" t="s">
        <v>237</v>
      </c>
      <c r="C45" s="242"/>
      <c r="D45" s="243">
        <v>51</v>
      </c>
      <c r="E45" s="244"/>
      <c r="F45" s="265"/>
      <c r="G45" s="252"/>
      <c r="H45" s="253">
        <f>VLOOKUP(VALUE(D45),[4]FS_Lines!$B$2:$F$107,2,0)</f>
        <v>2866297664</v>
      </c>
      <c r="I45" s="253">
        <f>VLOOKUP(VALUE(D45),[4]FS_Lines!$B$2:$F$107,3,0)</f>
        <v>0</v>
      </c>
      <c r="J45" s="254">
        <v>3771784962</v>
      </c>
      <c r="K45" s="254">
        <v>1994038161</v>
      </c>
      <c r="L45" s="254">
        <v>10913431579</v>
      </c>
      <c r="M45" s="254">
        <v>8420271088</v>
      </c>
      <c r="N45" s="254">
        <v>4894143469</v>
      </c>
      <c r="O45" s="254">
        <v>4792285940</v>
      </c>
      <c r="P45" s="314">
        <v>6426232927</v>
      </c>
      <c r="Q45" s="314">
        <f t="shared" si="0"/>
        <v>1994038161</v>
      </c>
      <c r="R45" s="307">
        <v>6426232927</v>
      </c>
      <c r="S45" s="408">
        <f t="shared" si="1"/>
        <v>1994038161</v>
      </c>
    </row>
    <row r="46" spans="1:19" ht="5.0999999999999996" customHeight="1">
      <c r="A46" s="225"/>
      <c r="B46" s="241"/>
      <c r="C46" s="242"/>
      <c r="D46" s="228"/>
      <c r="E46" s="229"/>
      <c r="F46" s="265"/>
      <c r="G46" s="238"/>
      <c r="H46" s="245"/>
      <c r="I46" s="245"/>
      <c r="J46" s="254">
        <v>0</v>
      </c>
      <c r="K46" s="254">
        <v>0</v>
      </c>
      <c r="L46" s="246"/>
      <c r="M46" s="246"/>
      <c r="N46" s="246"/>
      <c r="O46" s="246"/>
      <c r="P46" s="313"/>
      <c r="Q46" s="313">
        <f t="shared" si="0"/>
        <v>0</v>
      </c>
      <c r="R46" s="307"/>
      <c r="S46" s="408">
        <f t="shared" si="1"/>
        <v>0</v>
      </c>
    </row>
    <row r="47" spans="1:19" ht="15" customHeight="1">
      <c r="A47" s="225" t="s">
        <v>238</v>
      </c>
      <c r="B47" s="241" t="s">
        <v>239</v>
      </c>
      <c r="C47" s="242"/>
      <c r="D47" s="243">
        <v>52</v>
      </c>
      <c r="E47" s="244"/>
      <c r="F47" s="265"/>
      <c r="G47" s="238"/>
      <c r="H47" s="253">
        <f>VLOOKUP(VALUE(D47),[4]FS_Lines!$B$2:$F$107,2,0)</f>
        <v>-313026084</v>
      </c>
      <c r="I47" s="253">
        <f>VLOOKUP(VALUE(D47),[4]FS_Lines!$B$2:$F$107,3,0)</f>
        <v>0</v>
      </c>
      <c r="J47" s="254">
        <v>137665396</v>
      </c>
      <c r="K47" s="254">
        <v>102863924</v>
      </c>
      <c r="L47" s="254">
        <v>-175360688</v>
      </c>
      <c r="M47" s="254">
        <v>-114138651</v>
      </c>
      <c r="N47" s="254">
        <v>-313026084</v>
      </c>
      <c r="O47" s="254">
        <v>-217002575</v>
      </c>
      <c r="P47" s="314">
        <v>-217002575</v>
      </c>
      <c r="Q47" s="314">
        <f t="shared" si="0"/>
        <v>102863924</v>
      </c>
      <c r="R47" s="307">
        <v>-217002575</v>
      </c>
      <c r="S47" s="408">
        <f t="shared" si="1"/>
        <v>102863924</v>
      </c>
    </row>
    <row r="48" spans="1:19" ht="5.0999999999999996" customHeight="1">
      <c r="A48" s="225"/>
      <c r="B48" s="241"/>
      <c r="C48" s="242"/>
      <c r="D48" s="228"/>
      <c r="E48" s="229"/>
      <c r="F48" s="237"/>
      <c r="G48" s="238"/>
      <c r="H48" s="245"/>
      <c r="I48" s="245"/>
      <c r="J48" s="254">
        <v>0</v>
      </c>
      <c r="K48" s="254">
        <v>0</v>
      </c>
      <c r="L48" s="246"/>
      <c r="M48" s="246"/>
      <c r="N48" s="246"/>
      <c r="O48" s="246"/>
      <c r="P48" s="313"/>
      <c r="Q48" s="313">
        <f t="shared" si="0"/>
        <v>0</v>
      </c>
      <c r="R48" s="307"/>
      <c r="S48" s="408">
        <f t="shared" si="1"/>
        <v>0</v>
      </c>
    </row>
    <row r="49" spans="1:19" ht="15" customHeight="1">
      <c r="A49" s="279" t="s">
        <v>240</v>
      </c>
      <c r="B49" s="269" t="s">
        <v>241</v>
      </c>
      <c r="C49" s="203"/>
      <c r="D49" s="267">
        <v>60</v>
      </c>
      <c r="E49" s="268"/>
      <c r="F49" s="237"/>
      <c r="G49" s="238"/>
      <c r="H49" s="239">
        <f>H43-H45-H47</f>
        <v>8852877356</v>
      </c>
      <c r="I49" s="239">
        <f>I43-I45-I47</f>
        <v>0</v>
      </c>
      <c r="J49" s="239">
        <v>15243903577</v>
      </c>
      <c r="K49" s="282">
        <v>6302279172</v>
      </c>
      <c r="L49" s="239">
        <v>40479836318</v>
      </c>
      <c r="M49" s="282">
        <v>31538973003</v>
      </c>
      <c r="N49" s="239">
        <v>16532512484</v>
      </c>
      <c r="O49" s="239">
        <v>18708303537</v>
      </c>
      <c r="P49" s="317">
        <v>28365356331</v>
      </c>
      <c r="Q49" s="317">
        <f t="shared" si="0"/>
        <v>3173616672</v>
      </c>
      <c r="R49" s="307">
        <v>25236693831</v>
      </c>
      <c r="S49" s="408">
        <f t="shared" si="1"/>
        <v>6302279172</v>
      </c>
    </row>
    <row r="50" spans="1:19" s="25" customFormat="1" ht="15" customHeight="1">
      <c r="A50" s="48" t="s">
        <v>242</v>
      </c>
      <c r="B50" s="283" t="s">
        <v>243</v>
      </c>
      <c r="C50" s="72"/>
      <c r="D50" s="50">
        <v>61</v>
      </c>
      <c r="E50" s="51"/>
      <c r="F50" s="69"/>
      <c r="G50" s="70"/>
      <c r="H50" s="79">
        <f>H49-H51</f>
        <v>7954837031</v>
      </c>
      <c r="I50" s="79">
        <f>VLOOKUP(VALUE(D50),[4]FS_Lines!$B$2:$F$107,3,0)</f>
        <v>0</v>
      </c>
      <c r="J50" s="83">
        <v>13981453644</v>
      </c>
      <c r="K50" s="284">
        <v>5766365909</v>
      </c>
      <c r="L50" s="83">
        <v>36787431310</v>
      </c>
      <c r="M50" s="284">
        <v>26297600602</v>
      </c>
      <c r="N50" s="83">
        <v>14937557626</v>
      </c>
      <c r="O50" s="83">
        <v>14982766846</v>
      </c>
      <c r="P50" s="318">
        <v>23659897193</v>
      </c>
      <c r="Q50" s="318">
        <f t="shared" si="0"/>
        <v>2637703409</v>
      </c>
      <c r="R50" s="311">
        <v>20531234693</v>
      </c>
      <c r="S50" s="408">
        <f t="shared" si="1"/>
        <v>5766365909</v>
      </c>
    </row>
    <row r="51" spans="1:19" s="25" customFormat="1" ht="15" customHeight="1">
      <c r="A51" s="48" t="s">
        <v>244</v>
      </c>
      <c r="B51" s="283" t="s">
        <v>245</v>
      </c>
      <c r="C51" s="72"/>
      <c r="D51" s="50">
        <v>62</v>
      </c>
      <c r="E51" s="51"/>
      <c r="F51" s="69"/>
      <c r="G51" s="70"/>
      <c r="H51" s="79">
        <f>VLOOKUP(VALUE(D51),[4]FS_Lines!$B$2:$F$107,2,0)</f>
        <v>898040325</v>
      </c>
      <c r="I51" s="79">
        <f>VLOOKUP(VALUE(D51),[4]FS_Lines!$B$2:$F$107,3,0)</f>
        <v>0</v>
      </c>
      <c r="J51" s="83">
        <v>1262449933</v>
      </c>
      <c r="K51" s="284">
        <v>535913263</v>
      </c>
      <c r="L51" s="83">
        <v>3692405008</v>
      </c>
      <c r="M51" s="284">
        <v>5241372401</v>
      </c>
      <c r="N51" s="83">
        <v>1594954858</v>
      </c>
      <c r="O51" s="83">
        <v>3725536691</v>
      </c>
      <c r="P51" s="318">
        <v>4705459138</v>
      </c>
      <c r="Q51" s="318">
        <f t="shared" si="0"/>
        <v>535913263</v>
      </c>
      <c r="R51" s="311">
        <v>4705459138</v>
      </c>
      <c r="S51" s="408">
        <f t="shared" si="1"/>
        <v>535913263</v>
      </c>
    </row>
    <row r="52" spans="1:19" ht="5.0999999999999996" customHeight="1">
      <c r="A52" s="266"/>
      <c r="B52" s="269"/>
      <c r="C52" s="203"/>
      <c r="D52" s="267"/>
      <c r="E52" s="268"/>
      <c r="F52" s="237"/>
      <c r="G52" s="238"/>
      <c r="H52" s="285"/>
      <c r="I52" s="285"/>
      <c r="J52" s="286">
        <v>0</v>
      </c>
      <c r="K52" s="286">
        <v>0</v>
      </c>
      <c r="L52" s="286"/>
      <c r="M52" s="286"/>
      <c r="N52" s="286"/>
      <c r="O52" s="286"/>
      <c r="P52" s="319"/>
      <c r="Q52" s="319">
        <f t="shared" si="0"/>
        <v>0</v>
      </c>
      <c r="R52" s="307"/>
      <c r="S52" s="408">
        <f t="shared" si="1"/>
        <v>0</v>
      </c>
    </row>
    <row r="53" spans="1:19" ht="15.6" customHeight="1">
      <c r="A53" s="279" t="s">
        <v>246</v>
      </c>
      <c r="B53" s="269" t="s">
        <v>247</v>
      </c>
      <c r="C53" s="203"/>
      <c r="D53" s="267">
        <v>70</v>
      </c>
      <c r="E53" s="268"/>
      <c r="F53" s="237">
        <v>28</v>
      </c>
      <c r="G53" s="238"/>
      <c r="H53" s="285"/>
      <c r="I53" s="285"/>
      <c r="J53" s="286">
        <v>1839.4635763002243</v>
      </c>
      <c r="K53" s="286">
        <v>719.07640028663809</v>
      </c>
      <c r="L53" s="286">
        <v>5469.4635763002243</v>
      </c>
      <c r="M53" s="286">
        <v>3919.0764002866381</v>
      </c>
      <c r="N53" s="286">
        <v>2378</v>
      </c>
      <c r="O53" s="286">
        <v>2385</v>
      </c>
      <c r="P53" s="319">
        <v>4515</v>
      </c>
      <c r="Q53" s="319">
        <f t="shared" si="0"/>
        <v>-595.92359971336191</v>
      </c>
      <c r="R53" s="307">
        <v>3200</v>
      </c>
      <c r="S53" s="408">
        <f t="shared" si="1"/>
        <v>719.07640028663809</v>
      </c>
    </row>
    <row r="54" spans="1:19" ht="15" customHeight="1">
      <c r="A54" s="279" t="s">
        <v>248</v>
      </c>
      <c r="B54" s="288" t="s">
        <v>249</v>
      </c>
      <c r="C54" s="203"/>
      <c r="D54" s="267">
        <v>71</v>
      </c>
      <c r="E54" s="268"/>
      <c r="F54" s="237">
        <v>28</v>
      </c>
      <c r="G54" s="238"/>
      <c r="H54" s="285"/>
      <c r="I54" s="285"/>
      <c r="J54" s="286"/>
      <c r="K54" s="286"/>
      <c r="L54" s="286"/>
      <c r="M54" s="286"/>
      <c r="N54" s="287"/>
    </row>
    <row r="55" spans="1:19" ht="5.0999999999999996" customHeight="1">
      <c r="A55" s="289"/>
      <c r="B55" s="290"/>
      <c r="C55" s="291"/>
      <c r="D55" s="292"/>
      <c r="E55" s="293"/>
      <c r="F55" s="294"/>
      <c r="G55" s="290"/>
      <c r="H55" s="295"/>
      <c r="I55" s="295"/>
      <c r="J55" s="296"/>
      <c r="K55" s="296"/>
      <c r="L55" s="296"/>
      <c r="M55" s="296"/>
      <c r="N55" s="297"/>
    </row>
    <row r="56" spans="1:19" ht="12" customHeight="1">
      <c r="A56" s="298"/>
      <c r="B56" s="270"/>
      <c r="C56" s="270"/>
      <c r="D56" s="299"/>
      <c r="E56" s="299"/>
      <c r="J56" s="300"/>
      <c r="K56" s="300"/>
      <c r="L56" s="300"/>
      <c r="M56" s="300"/>
      <c r="N56" s="297"/>
    </row>
    <row r="57" spans="1:19" ht="15" customHeight="1">
      <c r="A57" s="298"/>
      <c r="B57" s="270"/>
      <c r="C57" s="270"/>
      <c r="D57" s="299"/>
      <c r="E57" s="299"/>
      <c r="J57" s="300"/>
      <c r="K57" s="413" t="s">
        <v>265</v>
      </c>
      <c r="L57" s="413"/>
      <c r="M57" s="413"/>
      <c r="N57" s="297"/>
    </row>
    <row r="58" spans="1:19" ht="5.0999999999999996" customHeight="1">
      <c r="A58" s="298"/>
      <c r="B58" s="270"/>
      <c r="C58" s="270"/>
      <c r="D58" s="299"/>
      <c r="E58" s="299"/>
      <c r="J58" s="300"/>
      <c r="K58" s="300"/>
      <c r="L58" s="300"/>
      <c r="M58" s="300"/>
      <c r="N58" s="297"/>
    </row>
    <row r="59" spans="1:19" ht="15" customHeight="1">
      <c r="A59" s="298"/>
      <c r="B59" s="301" t="str">
        <f>[4]CDKT_HN!B162</f>
        <v>Người lập biểu                                       Kế toán trưởng</v>
      </c>
      <c r="C59" s="301"/>
      <c r="D59" s="301"/>
      <c r="E59" s="301"/>
      <c r="F59" s="301"/>
      <c r="G59" s="301"/>
      <c r="H59" s="302"/>
      <c r="I59" s="302"/>
      <c r="J59" s="414" t="s">
        <v>256</v>
      </c>
      <c r="K59" s="414"/>
      <c r="L59" s="414"/>
      <c r="M59" s="414"/>
      <c r="N59" s="297"/>
    </row>
    <row r="60" spans="1:19" ht="15" customHeight="1">
      <c r="A60" s="298"/>
      <c r="B60" s="301"/>
      <c r="C60" s="301"/>
      <c r="D60" s="301"/>
      <c r="E60" s="301"/>
      <c r="F60" s="301"/>
      <c r="G60" s="301"/>
      <c r="H60" s="302"/>
      <c r="I60" s="302"/>
      <c r="J60" s="303"/>
      <c r="K60" s="303"/>
      <c r="L60" s="303"/>
      <c r="M60" s="303"/>
      <c r="N60" s="297"/>
    </row>
    <row r="61" spans="1:19" ht="15" customHeight="1">
      <c r="A61" s="298"/>
      <c r="B61" s="301"/>
      <c r="C61" s="301"/>
      <c r="D61" s="301"/>
      <c r="E61" s="301"/>
      <c r="F61" s="301"/>
      <c r="G61" s="301"/>
      <c r="H61" s="302"/>
      <c r="I61" s="302"/>
      <c r="J61" s="303"/>
      <c r="K61" s="303"/>
      <c r="L61" s="303"/>
      <c r="M61" s="303"/>
      <c r="N61" s="297"/>
    </row>
    <row r="62" spans="1:19" ht="15" customHeight="1">
      <c r="A62" s="298"/>
      <c r="B62" s="301"/>
      <c r="C62" s="301"/>
      <c r="D62" s="301"/>
      <c r="E62" s="301"/>
      <c r="F62" s="304"/>
      <c r="G62" s="304"/>
      <c r="H62" s="302"/>
      <c r="I62" s="302"/>
      <c r="J62" s="303"/>
      <c r="K62" s="303"/>
      <c r="L62" s="303"/>
      <c r="M62" s="303"/>
      <c r="N62" s="297"/>
    </row>
    <row r="63" spans="1:19" ht="15" customHeight="1">
      <c r="A63" s="298"/>
      <c r="B63" s="301"/>
      <c r="C63" s="301"/>
      <c r="D63" s="301"/>
      <c r="E63" s="301"/>
      <c r="F63" s="304"/>
      <c r="G63" s="304"/>
      <c r="H63" s="302"/>
      <c r="I63" s="302"/>
      <c r="J63" s="303"/>
      <c r="K63" s="303"/>
      <c r="L63" s="303"/>
      <c r="M63" s="303"/>
      <c r="N63" s="297"/>
    </row>
    <row r="64" spans="1:19" ht="15" customHeight="1">
      <c r="A64" s="298"/>
      <c r="B64" s="301"/>
      <c r="C64" s="301"/>
      <c r="D64" s="301"/>
      <c r="E64" s="301"/>
      <c r="F64" s="304"/>
      <c r="G64" s="304"/>
      <c r="H64" s="302"/>
      <c r="I64" s="302"/>
      <c r="J64" s="303"/>
      <c r="K64" s="303"/>
      <c r="L64" s="303"/>
      <c r="M64" s="303"/>
      <c r="N64" s="297"/>
    </row>
    <row r="65" spans="1:14" ht="15" customHeight="1">
      <c r="A65" s="298"/>
      <c r="B65" s="301" t="str">
        <f>[4]CDKT_HN!B168</f>
        <v>Hoàng Thành                                           Hoàng Văn Tuế</v>
      </c>
      <c r="C65" s="301"/>
      <c r="D65" s="301"/>
      <c r="E65" s="301"/>
      <c r="F65" s="301"/>
      <c r="G65" s="301"/>
      <c r="H65" s="302"/>
      <c r="I65" s="302"/>
      <c r="J65" s="414" t="str">
        <f>[4]CDKT_HN!J168</f>
        <v>Lê Văn Lớ</v>
      </c>
      <c r="K65" s="414"/>
      <c r="L65" s="414"/>
      <c r="M65" s="414"/>
      <c r="N65" s="297"/>
    </row>
    <row r="66" spans="1:14" ht="15" customHeight="1">
      <c r="A66" s="298"/>
      <c r="B66" s="270"/>
      <c r="C66" s="270"/>
      <c r="D66" s="299"/>
      <c r="E66" s="299"/>
      <c r="J66" s="300"/>
      <c r="K66" s="300"/>
      <c r="L66" s="300"/>
      <c r="M66" s="300"/>
      <c r="N66" s="297"/>
    </row>
  </sheetData>
  <sheetProtection formatCells="0" formatColumns="0" formatRows="0" insertColumns="0" insertRows="0" insertHyperlinks="0" deleteColumns="0" deleteRows="0" sort="0" autoFilter="0" pivotTables="0"/>
  <mergeCells count="4">
    <mergeCell ref="A9:B9"/>
    <mergeCell ref="K57:M57"/>
    <mergeCell ref="J59:M59"/>
    <mergeCell ref="J65:M65"/>
  </mergeCells>
  <pageMargins left="0.39370078740157483" right="0.23622047244094491" top="0.39370078740157483" bottom="0.39370078740157483" header="0.19685039370078741" footer="0.19685039370078741"/>
  <pageSetup paperSize="9" scale="95" firstPageNumber="8" orientation="landscape" useFirstPageNumber="1" horizontalDpi="800" verticalDpi="400" r:id="rId1"/>
  <headerFooter alignWithMargins="0">
    <oddFooter>&amp;C&amp;"Times New Roman,thường"&amp;P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22">
    <tabColor theme="3" tint="0.59999389629810485"/>
  </sheetPr>
  <dimension ref="A1:L66"/>
  <sheetViews>
    <sheetView tabSelected="1" view="pageBreakPreview" topLeftCell="A4" zoomScaleSheetLayoutView="100" workbookViewId="0">
      <selection activeCell="B18" sqref="B18"/>
    </sheetView>
  </sheetViews>
  <sheetFormatPr defaultColWidth="9.140625" defaultRowHeight="15" customHeight="1"/>
  <cols>
    <col min="1" max="1" width="3.28515625" style="323" customWidth="1"/>
    <col min="2" max="2" width="49" style="323" customWidth="1"/>
    <col min="3" max="3" width="0.85546875" style="323" customWidth="1"/>
    <col min="4" max="4" width="4.7109375" style="323" customWidth="1"/>
    <col min="5" max="5" width="0.85546875" style="323" customWidth="1"/>
    <col min="6" max="6" width="7" style="323" customWidth="1"/>
    <col min="7" max="7" width="0.85546875" style="323" customWidth="1"/>
    <col min="8" max="8" width="16.85546875" style="323" customWidth="1"/>
    <col min="9" max="9" width="16.140625" style="323" customWidth="1"/>
    <col min="10" max="10" width="16.28515625" style="323" bestFit="1" customWidth="1"/>
    <col min="11" max="11" width="16" style="323" bestFit="1" customWidth="1"/>
    <col min="12" max="12" width="15.28515625" style="323" bestFit="1" customWidth="1"/>
    <col min="13" max="16384" width="9.140625" style="323"/>
  </cols>
  <sheetData>
    <row r="1" spans="1:9" ht="15" customHeight="1">
      <c r="A1" s="320" t="str">
        <f>[3]KQKD_HN!A1</f>
        <v>CÔNG TY CỔ PHẦN DƯỢC PHẨM HÀ TÂY</v>
      </c>
      <c r="B1" s="321"/>
      <c r="C1" s="321"/>
      <c r="D1" s="321"/>
      <c r="E1" s="321"/>
      <c r="F1" s="321"/>
      <c r="G1" s="321"/>
      <c r="H1" s="321"/>
      <c r="I1" s="322" t="str">
        <f>[3]CDKT_HN!K1</f>
        <v>BÁO CÁO TÀI CHÍNH HỢP NHẤT</v>
      </c>
    </row>
    <row r="2" spans="1:9" ht="15" customHeight="1">
      <c r="A2" s="324" t="str">
        <f>[3]KQKD_HN!A2</f>
        <v>Số 10A Quang Trung, Hà Đông, Hà Nội</v>
      </c>
      <c r="B2" s="325"/>
      <c r="C2" s="325"/>
      <c r="D2" s="326"/>
      <c r="E2" s="326"/>
      <c r="F2" s="326"/>
      <c r="G2" s="326"/>
      <c r="H2" s="327"/>
      <c r="I2" s="328" t="s">
        <v>258</v>
      </c>
    </row>
    <row r="3" spans="1:9" ht="15" customHeight="1">
      <c r="A3" s="329"/>
      <c r="B3" s="329"/>
      <c r="C3" s="329"/>
      <c r="D3" s="329"/>
      <c r="E3" s="329"/>
      <c r="F3" s="329"/>
      <c r="G3" s="329"/>
      <c r="H3" s="329"/>
      <c r="I3" s="330" t="s">
        <v>259</v>
      </c>
    </row>
    <row r="4" spans="1:9" ht="5.0999999999999996" customHeight="1">
      <c r="A4" s="331"/>
      <c r="B4" s="331"/>
      <c r="C4" s="331"/>
      <c r="D4" s="331"/>
      <c r="E4" s="331"/>
      <c r="F4" s="331"/>
      <c r="G4" s="331"/>
      <c r="H4" s="331"/>
      <c r="I4" s="331"/>
    </row>
    <row r="5" spans="1:9" ht="18" customHeight="1">
      <c r="A5" s="332"/>
      <c r="I5" s="333" t="str">
        <f>[3]LCTT_HN!I5</f>
        <v>MẪU B03 - DN/HN</v>
      </c>
    </row>
    <row r="6" spans="1:9" ht="21" customHeight="1">
      <c r="A6" s="334" t="s">
        <v>267</v>
      </c>
      <c r="B6" s="334"/>
      <c r="C6" s="334"/>
      <c r="D6" s="334"/>
      <c r="E6" s="334"/>
      <c r="F6" s="334"/>
      <c r="G6" s="334"/>
      <c r="H6" s="334"/>
      <c r="I6" s="334"/>
    </row>
    <row r="7" spans="1:9" ht="15" customHeight="1">
      <c r="A7" s="335" t="s">
        <v>268</v>
      </c>
      <c r="B7" s="334"/>
      <c r="C7" s="334"/>
      <c r="D7" s="334"/>
      <c r="E7" s="334"/>
      <c r="F7" s="334"/>
      <c r="G7" s="334"/>
      <c r="H7" s="334"/>
      <c r="I7" s="334"/>
    </row>
    <row r="8" spans="1:9" ht="15" customHeight="1">
      <c r="A8" s="336" t="str">
        <f>[3]KQKD_HN!A7</f>
        <v>Năm 2015</v>
      </c>
      <c r="B8" s="334"/>
      <c r="C8" s="334"/>
      <c r="D8" s="334"/>
      <c r="E8" s="334"/>
      <c r="F8" s="334"/>
      <c r="G8" s="334"/>
      <c r="H8" s="334"/>
      <c r="I8" s="334"/>
    </row>
    <row r="9" spans="1:9" ht="15" customHeight="1">
      <c r="B9" s="337"/>
      <c r="C9" s="337"/>
      <c r="D9" s="81"/>
      <c r="E9" s="81"/>
      <c r="F9" s="81"/>
      <c r="G9" s="81"/>
      <c r="H9" s="404"/>
      <c r="I9" s="338" t="s">
        <v>3</v>
      </c>
    </row>
    <row r="10" spans="1:9" ht="15" customHeight="1">
      <c r="A10" s="405"/>
      <c r="B10" s="406"/>
      <c r="C10" s="406"/>
      <c r="D10" s="407"/>
      <c r="E10" s="407"/>
      <c r="F10" s="407"/>
      <c r="G10" s="407"/>
      <c r="H10" s="417" t="s">
        <v>312</v>
      </c>
      <c r="I10" s="418"/>
    </row>
    <row r="11" spans="1:9" ht="27">
      <c r="A11" s="339"/>
      <c r="B11" s="340" t="s">
        <v>207</v>
      </c>
      <c r="C11" s="341"/>
      <c r="D11" s="342" t="s">
        <v>5</v>
      </c>
      <c r="E11" s="343"/>
      <c r="F11" s="344" t="s">
        <v>6</v>
      </c>
      <c r="G11" s="343"/>
      <c r="H11" s="345" t="s">
        <v>313</v>
      </c>
      <c r="I11" s="345" t="s">
        <v>314</v>
      </c>
    </row>
    <row r="12" spans="1:9" ht="15" customHeight="1">
      <c r="A12" s="339"/>
      <c r="B12" s="346">
        <v>1</v>
      </c>
      <c r="C12" s="347"/>
      <c r="D12" s="348">
        <v>2</v>
      </c>
      <c r="E12" s="349"/>
      <c r="F12" s="350">
        <v>3</v>
      </c>
      <c r="G12" s="349"/>
      <c r="H12" s="351">
        <v>4</v>
      </c>
      <c r="I12" s="351">
        <v>5</v>
      </c>
    </row>
    <row r="13" spans="1:9" s="357" customFormat="1" ht="15" customHeight="1">
      <c r="A13" s="352"/>
      <c r="B13" s="353"/>
      <c r="C13" s="354"/>
      <c r="D13" s="354"/>
      <c r="E13" s="353"/>
      <c r="F13" s="355"/>
      <c r="G13" s="353"/>
      <c r="H13" s="356"/>
      <c r="I13" s="356"/>
    </row>
    <row r="14" spans="1:9" ht="15" customHeight="1">
      <c r="A14" s="355" t="s">
        <v>269</v>
      </c>
      <c r="B14" s="358" t="s">
        <v>270</v>
      </c>
      <c r="C14" s="359"/>
      <c r="D14" s="360"/>
      <c r="E14" s="361"/>
      <c r="F14" s="362"/>
      <c r="G14" s="361"/>
      <c r="H14" s="363"/>
      <c r="I14" s="363"/>
    </row>
    <row r="15" spans="1:9" ht="15" customHeight="1">
      <c r="A15" s="364" t="s">
        <v>16</v>
      </c>
      <c r="B15" s="358" t="s">
        <v>271</v>
      </c>
      <c r="C15" s="359"/>
      <c r="D15" s="365" t="s">
        <v>210</v>
      </c>
      <c r="E15" s="366"/>
      <c r="F15" s="364"/>
      <c r="G15" s="366"/>
      <c r="H15" s="367">
        <v>51217907209</v>
      </c>
      <c r="I15" s="367">
        <v>39845105440</v>
      </c>
    </row>
    <row r="16" spans="1:9" ht="15" customHeight="1">
      <c r="A16" s="368" t="s">
        <v>19</v>
      </c>
      <c r="B16" s="369" t="s">
        <v>272</v>
      </c>
      <c r="C16" s="370"/>
      <c r="D16" s="360"/>
      <c r="E16" s="361"/>
      <c r="F16" s="362"/>
      <c r="G16" s="361"/>
      <c r="H16" s="371"/>
      <c r="I16" s="371"/>
    </row>
    <row r="17" spans="1:10" ht="15" customHeight="1">
      <c r="A17" s="362"/>
      <c r="B17" s="369" t="s">
        <v>273</v>
      </c>
      <c r="C17" s="370"/>
      <c r="D17" s="372" t="s">
        <v>212</v>
      </c>
      <c r="E17" s="373"/>
      <c r="F17" s="368"/>
      <c r="G17" s="373"/>
      <c r="H17" s="371">
        <v>12493291159</v>
      </c>
      <c r="I17" s="371">
        <v>13547002763</v>
      </c>
    </row>
    <row r="18" spans="1:10" ht="15" customHeight="1">
      <c r="A18" s="362"/>
      <c r="B18" s="369" t="s">
        <v>274</v>
      </c>
      <c r="C18" s="370"/>
      <c r="D18" s="372" t="s">
        <v>250</v>
      </c>
      <c r="E18" s="373"/>
      <c r="F18" s="368"/>
      <c r="G18" s="373"/>
      <c r="H18" s="371">
        <v>2699134339</v>
      </c>
      <c r="I18" s="371">
        <v>-66974206</v>
      </c>
    </row>
    <row r="19" spans="1:10" ht="15" customHeight="1">
      <c r="A19" s="362"/>
      <c r="B19" s="369" t="s">
        <v>275</v>
      </c>
      <c r="C19" s="370"/>
      <c r="D19" s="372" t="s">
        <v>251</v>
      </c>
      <c r="E19" s="373"/>
      <c r="F19" s="368"/>
      <c r="G19" s="373"/>
      <c r="H19" s="371">
        <v>231694857</v>
      </c>
      <c r="I19" s="371">
        <v>-3770441</v>
      </c>
    </row>
    <row r="20" spans="1:10" ht="15" customHeight="1">
      <c r="A20" s="362"/>
      <c r="B20" s="369" t="s">
        <v>276</v>
      </c>
      <c r="C20" s="370"/>
      <c r="D20" s="372" t="s">
        <v>252</v>
      </c>
      <c r="E20" s="373"/>
      <c r="F20" s="368"/>
      <c r="G20" s="373"/>
      <c r="H20" s="371">
        <v>-1552634331</v>
      </c>
      <c r="I20" s="371">
        <v>-2439463396</v>
      </c>
      <c r="J20" s="374"/>
    </row>
    <row r="21" spans="1:10" ht="15" customHeight="1">
      <c r="A21" s="362"/>
      <c r="B21" s="369" t="s">
        <v>277</v>
      </c>
      <c r="C21" s="370"/>
      <c r="D21" s="372" t="s">
        <v>253</v>
      </c>
      <c r="E21" s="373"/>
      <c r="F21" s="368"/>
      <c r="G21" s="373"/>
      <c r="H21" s="371">
        <v>8083462675</v>
      </c>
      <c r="I21" s="371">
        <v>8365125653</v>
      </c>
    </row>
    <row r="22" spans="1:10" ht="29.25" customHeight="1">
      <c r="A22" s="364" t="s">
        <v>27</v>
      </c>
      <c r="B22" s="358" t="s">
        <v>278</v>
      </c>
      <c r="C22" s="359"/>
      <c r="D22" s="365" t="s">
        <v>279</v>
      </c>
      <c r="E22" s="366"/>
      <c r="F22" s="364"/>
      <c r="G22" s="366"/>
      <c r="H22" s="375">
        <v>73172855908</v>
      </c>
      <c r="I22" s="375">
        <v>59247025813</v>
      </c>
    </row>
    <row r="23" spans="1:10" ht="15" customHeight="1">
      <c r="A23" s="362"/>
      <c r="B23" s="369" t="s">
        <v>280</v>
      </c>
      <c r="C23" s="370"/>
      <c r="D23" s="372" t="s">
        <v>281</v>
      </c>
      <c r="E23" s="373"/>
      <c r="F23" s="368"/>
      <c r="G23" s="373"/>
      <c r="H23" s="371">
        <v>-33748269113</v>
      </c>
      <c r="I23" s="376">
        <v>-29087026075</v>
      </c>
    </row>
    <row r="24" spans="1:10" ht="13.5">
      <c r="A24" s="362"/>
      <c r="B24" s="369" t="s">
        <v>282</v>
      </c>
      <c r="C24" s="370"/>
      <c r="D24" s="360">
        <v>10</v>
      </c>
      <c r="E24" s="361"/>
      <c r="F24" s="362"/>
      <c r="G24" s="361"/>
      <c r="H24" s="371">
        <v>-64428780106</v>
      </c>
      <c r="I24" s="376">
        <v>-18354949188</v>
      </c>
    </row>
    <row r="25" spans="1:10" ht="31.5" customHeight="1">
      <c r="A25" s="362"/>
      <c r="B25" s="369" t="s">
        <v>283</v>
      </c>
      <c r="C25" s="370"/>
      <c r="D25" s="360">
        <v>11</v>
      </c>
      <c r="E25" s="361"/>
      <c r="F25" s="362"/>
      <c r="G25" s="361"/>
      <c r="H25" s="371">
        <v>31810597259</v>
      </c>
      <c r="I25" s="376">
        <v>12537356027</v>
      </c>
    </row>
    <row r="26" spans="1:10" ht="15" customHeight="1">
      <c r="A26" s="362"/>
      <c r="B26" s="369" t="s">
        <v>284</v>
      </c>
      <c r="C26" s="370"/>
      <c r="D26" s="360">
        <v>12</v>
      </c>
      <c r="E26" s="361"/>
      <c r="F26" s="362"/>
      <c r="G26" s="361"/>
      <c r="H26" s="371">
        <v>-758058537</v>
      </c>
      <c r="I26" s="376">
        <v>2551975476</v>
      </c>
    </row>
    <row r="27" spans="1:10" ht="15" customHeight="1">
      <c r="A27" s="362"/>
      <c r="B27" s="369" t="s">
        <v>285</v>
      </c>
      <c r="C27" s="370"/>
      <c r="D27" s="360">
        <v>13</v>
      </c>
      <c r="E27" s="361"/>
      <c r="F27" s="362"/>
      <c r="G27" s="361"/>
      <c r="H27" s="371">
        <v>-8023310659</v>
      </c>
      <c r="I27" s="376">
        <v>-8504723495</v>
      </c>
      <c r="J27" s="374"/>
    </row>
    <row r="28" spans="1:10" ht="15" customHeight="1">
      <c r="A28" s="362"/>
      <c r="B28" s="369" t="s">
        <v>286</v>
      </c>
      <c r="C28" s="370"/>
      <c r="D28" s="360">
        <v>14</v>
      </c>
      <c r="E28" s="361"/>
      <c r="F28" s="362"/>
      <c r="G28" s="361"/>
      <c r="H28" s="371">
        <v>-11263807969</v>
      </c>
      <c r="I28" s="371">
        <v>-11149011616</v>
      </c>
    </row>
    <row r="29" spans="1:10" ht="15" customHeight="1">
      <c r="A29" s="362"/>
      <c r="B29" s="369" t="s">
        <v>287</v>
      </c>
      <c r="C29" s="370"/>
      <c r="D29" s="360">
        <v>15</v>
      </c>
      <c r="E29" s="361"/>
      <c r="F29" s="362"/>
      <c r="G29" s="361"/>
      <c r="H29" s="371">
        <v>749100000</v>
      </c>
      <c r="I29" s="371">
        <v>-147045455</v>
      </c>
    </row>
    <row r="30" spans="1:10" ht="15" customHeight="1">
      <c r="A30" s="362"/>
      <c r="B30" s="369" t="s">
        <v>288</v>
      </c>
      <c r="C30" s="370"/>
      <c r="D30" s="360">
        <v>16</v>
      </c>
      <c r="E30" s="361"/>
      <c r="F30" s="362"/>
      <c r="G30" s="361"/>
      <c r="H30" s="371">
        <v>-3532801365</v>
      </c>
      <c r="I30" s="371">
        <v>-1486981962</v>
      </c>
    </row>
    <row r="31" spans="1:10" ht="15" customHeight="1">
      <c r="A31" s="362"/>
      <c r="B31" s="358" t="s">
        <v>289</v>
      </c>
      <c r="C31" s="359"/>
      <c r="D31" s="354">
        <v>20</v>
      </c>
      <c r="E31" s="353"/>
      <c r="F31" s="355"/>
      <c r="G31" s="353"/>
      <c r="H31" s="375">
        <v>-16022474582</v>
      </c>
      <c r="I31" s="375">
        <v>5606619525</v>
      </c>
    </row>
    <row r="32" spans="1:10" ht="15" customHeight="1">
      <c r="A32" s="362"/>
      <c r="B32" s="358"/>
      <c r="C32" s="359"/>
      <c r="D32" s="354"/>
      <c r="E32" s="353"/>
      <c r="F32" s="355"/>
      <c r="G32" s="353"/>
      <c r="H32" s="375"/>
      <c r="I32" s="375"/>
    </row>
    <row r="33" spans="1:12" ht="15" customHeight="1">
      <c r="A33" s="355" t="s">
        <v>290</v>
      </c>
      <c r="B33" s="358" t="s">
        <v>291</v>
      </c>
      <c r="C33" s="359"/>
      <c r="D33" s="360"/>
      <c r="E33" s="361"/>
      <c r="F33" s="362"/>
      <c r="G33" s="361"/>
      <c r="H33" s="376"/>
      <c r="I33" s="371"/>
    </row>
    <row r="34" spans="1:12" ht="13.5">
      <c r="A34" s="368" t="s">
        <v>16</v>
      </c>
      <c r="B34" s="369" t="s">
        <v>292</v>
      </c>
      <c r="C34" s="370"/>
      <c r="D34" s="360">
        <v>21</v>
      </c>
      <c r="E34" s="361"/>
      <c r="F34" s="362"/>
      <c r="G34" s="361"/>
      <c r="H34" s="371">
        <v>-11341560291</v>
      </c>
      <c r="I34" s="371">
        <v>-9971965268</v>
      </c>
    </row>
    <row r="35" spans="1:12" ht="13.5">
      <c r="A35" s="368" t="s">
        <v>19</v>
      </c>
      <c r="B35" s="369" t="s">
        <v>293</v>
      </c>
      <c r="C35" s="370"/>
      <c r="D35" s="360">
        <v>22</v>
      </c>
      <c r="E35" s="361"/>
      <c r="F35" s="362"/>
      <c r="G35" s="361"/>
      <c r="H35" s="371">
        <v>339090909</v>
      </c>
      <c r="I35" s="371">
        <v>390660000</v>
      </c>
    </row>
    <row r="36" spans="1:12" ht="15" customHeight="1">
      <c r="A36" s="368" t="s">
        <v>27</v>
      </c>
      <c r="B36" s="369" t="s">
        <v>294</v>
      </c>
      <c r="C36" s="370"/>
      <c r="D36" s="360">
        <v>23</v>
      </c>
      <c r="E36" s="361"/>
      <c r="F36" s="362"/>
      <c r="G36" s="361"/>
      <c r="H36" s="371">
        <v>0</v>
      </c>
      <c r="I36" s="371">
        <v>0</v>
      </c>
    </row>
    <row r="37" spans="1:12" ht="15" customHeight="1">
      <c r="A37" s="368" t="s">
        <v>37</v>
      </c>
      <c r="B37" s="369" t="s">
        <v>295</v>
      </c>
      <c r="C37" s="370"/>
      <c r="D37" s="360">
        <v>24</v>
      </c>
      <c r="E37" s="361"/>
      <c r="F37" s="362"/>
      <c r="G37" s="361"/>
      <c r="H37" s="371">
        <v>0</v>
      </c>
      <c r="I37" s="371">
        <v>0</v>
      </c>
    </row>
    <row r="38" spans="1:12" ht="15" customHeight="1">
      <c r="A38" s="368" t="s">
        <v>40</v>
      </c>
      <c r="B38" s="369" t="s">
        <v>296</v>
      </c>
      <c r="C38" s="370"/>
      <c r="D38" s="360">
        <v>25</v>
      </c>
      <c r="E38" s="361"/>
      <c r="F38" s="362"/>
      <c r="G38" s="361"/>
      <c r="H38" s="371">
        <v>0</v>
      </c>
      <c r="I38" s="371">
        <v>-4597145027</v>
      </c>
    </row>
    <row r="39" spans="1:12" ht="15" customHeight="1">
      <c r="A39" s="368" t="s">
        <v>43</v>
      </c>
      <c r="B39" s="369" t="s">
        <v>297</v>
      </c>
      <c r="C39" s="370"/>
      <c r="D39" s="360">
        <v>26</v>
      </c>
      <c r="E39" s="361"/>
      <c r="F39" s="362"/>
      <c r="G39" s="361"/>
      <c r="H39" s="371">
        <v>0</v>
      </c>
      <c r="I39" s="371">
        <v>0</v>
      </c>
    </row>
    <row r="40" spans="1:12" ht="15" customHeight="1">
      <c r="A40" s="368" t="s">
        <v>45</v>
      </c>
      <c r="B40" s="369" t="s">
        <v>298</v>
      </c>
      <c r="C40" s="370"/>
      <c r="D40" s="360">
        <v>27</v>
      </c>
      <c r="E40" s="361"/>
      <c r="F40" s="362"/>
      <c r="G40" s="361"/>
      <c r="H40" s="371">
        <v>1213543422</v>
      </c>
      <c r="I40" s="371">
        <v>1083946712</v>
      </c>
    </row>
    <row r="41" spans="1:12" ht="15" customHeight="1">
      <c r="A41" s="362"/>
      <c r="B41" s="358" t="s">
        <v>299</v>
      </c>
      <c r="C41" s="359"/>
      <c r="D41" s="354">
        <v>30</v>
      </c>
      <c r="E41" s="353"/>
      <c r="F41" s="355"/>
      <c r="G41" s="353"/>
      <c r="H41" s="375">
        <v>-9788925960</v>
      </c>
      <c r="I41" s="367">
        <v>-13094503583</v>
      </c>
    </row>
    <row r="42" spans="1:12" ht="15" customHeight="1">
      <c r="A42" s="362"/>
      <c r="B42" s="358"/>
      <c r="C42" s="359"/>
      <c r="D42" s="354"/>
      <c r="E42" s="353"/>
      <c r="F42" s="355"/>
      <c r="G42" s="353"/>
      <c r="H42" s="375"/>
      <c r="I42" s="367"/>
    </row>
    <row r="43" spans="1:12" ht="15" customHeight="1">
      <c r="A43" s="355" t="s">
        <v>300</v>
      </c>
      <c r="B43" s="358" t="s">
        <v>301</v>
      </c>
      <c r="C43" s="359"/>
      <c r="D43" s="354"/>
      <c r="E43" s="353"/>
      <c r="F43" s="355"/>
      <c r="G43" s="353"/>
      <c r="H43" s="363"/>
      <c r="I43" s="367"/>
      <c r="J43" s="374"/>
    </row>
    <row r="44" spans="1:12" ht="15" customHeight="1">
      <c r="A44" s="368" t="s">
        <v>16</v>
      </c>
      <c r="B44" s="369" t="s">
        <v>302</v>
      </c>
      <c r="C44" s="370"/>
      <c r="D44" s="360">
        <v>31</v>
      </c>
      <c r="E44" s="361"/>
      <c r="F44" s="362"/>
      <c r="G44" s="361"/>
      <c r="H44" s="371">
        <v>0</v>
      </c>
      <c r="I44" s="371">
        <v>0</v>
      </c>
      <c r="K44" s="374"/>
      <c r="L44" s="374"/>
    </row>
    <row r="45" spans="1:12" ht="13.5">
      <c r="A45" s="368" t="s">
        <v>19</v>
      </c>
      <c r="B45" s="369" t="s">
        <v>303</v>
      </c>
      <c r="C45" s="370"/>
      <c r="D45" s="360">
        <v>32</v>
      </c>
      <c r="E45" s="361"/>
      <c r="F45" s="362"/>
      <c r="G45" s="361"/>
      <c r="H45" s="371">
        <v>0</v>
      </c>
      <c r="I45" s="371">
        <v>0</v>
      </c>
    </row>
    <row r="46" spans="1:12" ht="15" customHeight="1">
      <c r="A46" s="368" t="s">
        <v>27</v>
      </c>
      <c r="B46" s="369" t="s">
        <v>304</v>
      </c>
      <c r="C46" s="370"/>
      <c r="D46" s="360">
        <v>33</v>
      </c>
      <c r="E46" s="361"/>
      <c r="F46" s="362"/>
      <c r="G46" s="361"/>
      <c r="H46" s="371">
        <v>281911646761</v>
      </c>
      <c r="I46" s="371">
        <v>290997636775</v>
      </c>
    </row>
    <row r="47" spans="1:12" ht="15" customHeight="1">
      <c r="A47" s="368" t="s">
        <v>37</v>
      </c>
      <c r="B47" s="369" t="s">
        <v>305</v>
      </c>
      <c r="C47" s="370"/>
      <c r="D47" s="360">
        <v>34</v>
      </c>
      <c r="E47" s="361"/>
      <c r="F47" s="362"/>
      <c r="G47" s="361"/>
      <c r="H47" s="371">
        <v>-256016215758</v>
      </c>
      <c r="I47" s="371">
        <v>-262360251626</v>
      </c>
    </row>
    <row r="48" spans="1:12" ht="15" customHeight="1">
      <c r="A48" s="368" t="s">
        <v>40</v>
      </c>
      <c r="B48" s="369" t="s">
        <v>306</v>
      </c>
      <c r="C48" s="370"/>
      <c r="D48" s="360">
        <v>35</v>
      </c>
      <c r="E48" s="361"/>
      <c r="F48" s="362"/>
      <c r="G48" s="361"/>
      <c r="H48" s="371">
        <v>0</v>
      </c>
      <c r="I48" s="371">
        <v>0</v>
      </c>
    </row>
    <row r="49" spans="1:11" ht="15" customHeight="1">
      <c r="A49" s="368" t="s">
        <v>43</v>
      </c>
      <c r="B49" s="369" t="s">
        <v>307</v>
      </c>
      <c r="C49" s="370"/>
      <c r="D49" s="360">
        <v>36</v>
      </c>
      <c r="E49" s="361"/>
      <c r="F49" s="362"/>
      <c r="G49" s="361"/>
      <c r="H49" s="371">
        <v>-19062546500</v>
      </c>
      <c r="I49" s="371">
        <v>-24693912000</v>
      </c>
    </row>
    <row r="50" spans="1:11" ht="15" customHeight="1">
      <c r="A50" s="368"/>
      <c r="B50" s="358" t="s">
        <v>308</v>
      </c>
      <c r="C50" s="359"/>
      <c r="D50" s="354">
        <v>40</v>
      </c>
      <c r="E50" s="353"/>
      <c r="F50" s="355"/>
      <c r="G50" s="353"/>
      <c r="H50" s="375">
        <v>6832884503</v>
      </c>
      <c r="I50" s="367">
        <v>3943473149</v>
      </c>
      <c r="J50" s="374"/>
    </row>
    <row r="51" spans="1:11" ht="15" customHeight="1">
      <c r="A51" s="368"/>
      <c r="B51" s="358"/>
      <c r="C51" s="359"/>
      <c r="D51" s="354"/>
      <c r="E51" s="353"/>
      <c r="F51" s="355"/>
      <c r="G51" s="353"/>
      <c r="H51" s="375"/>
      <c r="I51" s="367"/>
      <c r="J51" s="374"/>
    </row>
    <row r="52" spans="1:11" ht="15" customHeight="1">
      <c r="A52" s="362"/>
      <c r="B52" s="358" t="s">
        <v>309</v>
      </c>
      <c r="C52" s="359"/>
      <c r="D52" s="354">
        <v>50</v>
      </c>
      <c r="E52" s="353"/>
      <c r="F52" s="355"/>
      <c r="G52" s="353"/>
      <c r="H52" s="363">
        <v>-18978516039</v>
      </c>
      <c r="I52" s="363">
        <v>-3544410909</v>
      </c>
    </row>
    <row r="53" spans="1:11" ht="15" customHeight="1">
      <c r="A53" s="362"/>
      <c r="B53" s="358" t="s">
        <v>266</v>
      </c>
      <c r="C53" s="359"/>
      <c r="D53" s="354">
        <v>60</v>
      </c>
      <c r="E53" s="353"/>
      <c r="F53" s="355"/>
      <c r="G53" s="353"/>
      <c r="H53" s="367">
        <v>38659893686</v>
      </c>
      <c r="I53" s="367">
        <v>42202454841</v>
      </c>
    </row>
    <row r="54" spans="1:11" ht="15" customHeight="1">
      <c r="A54" s="362"/>
      <c r="B54" s="369" t="s">
        <v>310</v>
      </c>
      <c r="C54" s="370"/>
      <c r="D54" s="360">
        <v>61</v>
      </c>
      <c r="E54" s="361"/>
      <c r="F54" s="362"/>
      <c r="G54" s="361"/>
      <c r="H54" s="371">
        <v>5332539</v>
      </c>
      <c r="I54" s="371">
        <v>1849754</v>
      </c>
      <c r="K54" s="377"/>
    </row>
    <row r="55" spans="1:11" ht="15" customHeight="1">
      <c r="A55" s="378"/>
      <c r="B55" s="379" t="s">
        <v>311</v>
      </c>
      <c r="C55" s="380"/>
      <c r="D55" s="381">
        <v>70</v>
      </c>
      <c r="E55" s="382"/>
      <c r="F55" s="383" t="s">
        <v>315</v>
      </c>
      <c r="G55" s="382"/>
      <c r="H55" s="384">
        <v>19686710186</v>
      </c>
      <c r="I55" s="385">
        <v>38659893686</v>
      </c>
      <c r="J55" s="386">
        <f>H55-[3]CDKT_HN!$J$15</f>
        <v>0</v>
      </c>
      <c r="K55" s="387"/>
    </row>
    <row r="56" spans="1:11" ht="15" customHeight="1">
      <c r="A56" s="388"/>
      <c r="H56" s="389" t="str">
        <f>IF(H55&lt;&gt;[3]CDKT_HN!J15," diff="&amp;TEXT(ROUND([3]CDKT_HN!J15-H55,0),"#.##0"),"")</f>
        <v/>
      </c>
      <c r="I56" s="389"/>
      <c r="K56" s="390"/>
    </row>
    <row r="57" spans="1:11" ht="15" customHeight="1">
      <c r="A57" s="388"/>
      <c r="H57" s="389"/>
      <c r="I57" s="389"/>
      <c r="K57" s="390"/>
    </row>
    <row r="58" spans="1:11" ht="15" customHeight="1">
      <c r="A58" s="388"/>
      <c r="H58" s="391"/>
      <c r="I58" s="392" t="s">
        <v>316</v>
      </c>
      <c r="K58" s="374"/>
    </row>
    <row r="59" spans="1:11" ht="5.0999999999999996" customHeight="1">
      <c r="A59" s="388"/>
      <c r="H59" s="391"/>
      <c r="I59" s="392"/>
      <c r="K59" s="374"/>
    </row>
    <row r="60" spans="1:11" ht="15" customHeight="1">
      <c r="A60" s="393"/>
      <c r="B60" s="394" t="str">
        <f>[3]KQKD_HN!B59</f>
        <v>Người lập biểu                                       Kế toán trưởng</v>
      </c>
      <c r="C60" s="394"/>
      <c r="D60" s="394"/>
      <c r="E60" s="394"/>
      <c r="F60" s="394"/>
      <c r="G60" s="394"/>
      <c r="H60" s="415" t="str">
        <f>[3]KQKD_HN!J59</f>
        <v>Giám đốc</v>
      </c>
      <c r="I60" s="415"/>
    </row>
    <row r="61" spans="1:11" ht="15" customHeight="1">
      <c r="A61" s="393"/>
      <c r="B61" s="394"/>
      <c r="C61" s="394"/>
      <c r="D61" s="394"/>
      <c r="E61" s="394"/>
      <c r="F61" s="394"/>
      <c r="G61" s="394"/>
      <c r="H61" s="395"/>
      <c r="I61" s="395"/>
    </row>
    <row r="62" spans="1:11" ht="15" customHeight="1">
      <c r="A62" s="388"/>
      <c r="B62" s="396"/>
      <c r="C62" s="396"/>
      <c r="D62" s="397"/>
      <c r="E62" s="397"/>
      <c r="F62" s="397"/>
      <c r="G62" s="397"/>
      <c r="H62" s="398"/>
      <c r="I62" s="399"/>
    </row>
    <row r="63" spans="1:11" ht="15" customHeight="1">
      <c r="A63" s="388"/>
      <c r="B63" s="396"/>
      <c r="C63" s="396"/>
      <c r="D63" s="397"/>
      <c r="E63" s="397"/>
      <c r="F63" s="397"/>
      <c r="G63" s="397"/>
      <c r="H63" s="398"/>
      <c r="I63" s="399"/>
    </row>
    <row r="64" spans="1:11" ht="15" customHeight="1">
      <c r="A64" s="388"/>
      <c r="B64" s="396"/>
      <c r="C64" s="396"/>
      <c r="D64" s="397"/>
      <c r="E64" s="397"/>
      <c r="F64" s="397"/>
      <c r="G64" s="397"/>
      <c r="H64" s="399"/>
      <c r="I64" s="399"/>
    </row>
    <row r="65" spans="1:9" ht="15" customHeight="1">
      <c r="A65" s="400"/>
      <c r="B65" s="396" t="str">
        <f>[3]KQKD_HN!B65</f>
        <v>Hoàng Thành                                           Hoàng Văn Tuế</v>
      </c>
      <c r="C65" s="396"/>
      <c r="D65" s="396"/>
      <c r="E65" s="396"/>
      <c r="F65" s="396"/>
      <c r="G65" s="396"/>
      <c r="H65" s="416" t="str">
        <f>[3]KQKD_HN!J65</f>
        <v>Lê Văn Lớ</v>
      </c>
      <c r="I65" s="416"/>
    </row>
    <row r="66" spans="1:9" s="400" customFormat="1" ht="15" customHeight="1">
      <c r="A66" s="401"/>
      <c r="B66" s="402"/>
      <c r="C66" s="402"/>
      <c r="H66" s="403"/>
      <c r="I66" s="403"/>
    </row>
  </sheetData>
  <mergeCells count="3">
    <mergeCell ref="H60:I60"/>
    <mergeCell ref="H65:I65"/>
    <mergeCell ref="H10:I10"/>
  </mergeCells>
  <conditionalFormatting sqref="A55:XFD55">
    <cfRule type="expression" dxfId="0" priority="1" stopIfTrue="1">
      <formula>OR(VALUE($J55)&lt;&gt;0,VALUE($K55)&lt;&gt;0)</formula>
    </cfRule>
  </conditionalFormatting>
  <pageMargins left="0.39370078740157483" right="0.23622047244094491" top="0.39370078740157483" bottom="0.39370078740157483" header="0.19685039370078741" footer="0.19685039370078741"/>
  <pageSetup paperSize="9" scale="95" firstPageNumber="9" orientation="portrait" useFirstPageNumber="1" r:id="rId1"/>
  <headerFooter alignWithMargins="0">
    <oddFooter>&amp;C&amp;"Times New Roman,thường"&amp;P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CDKT_HN </vt:lpstr>
      <vt:lpstr>KQKD_HN</vt:lpstr>
      <vt:lpstr>LCGT_HN</vt:lpstr>
      <vt:lpstr>'CDKT_HN '!Print_Area</vt:lpstr>
      <vt:lpstr>KQKD_HN!Print_Area</vt:lpstr>
      <vt:lpstr>LCGT_HN!Print_Area</vt:lpstr>
      <vt:lpstr>'CDKT_HN 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Manh Cuong</cp:lastModifiedBy>
  <cp:lastPrinted>2016-02-02T16:42:43Z</cp:lastPrinted>
  <dcterms:created xsi:type="dcterms:W3CDTF">2015-08-10T07:56:02Z</dcterms:created>
  <dcterms:modified xsi:type="dcterms:W3CDTF">2016-02-03T09:52:40Z</dcterms:modified>
</cp:coreProperties>
</file>

<file path=package/services/digital-signature/_rels/origin.psdsor.rels><?xml version="1.0" encoding="UTF-8" standalone="yes"?>
<Relationships xmlns="http://schemas.openxmlformats.org/package/2006/relationships"><Relationship Id="rId1" Type="http://schemas.openxmlformats.org/package/2006/relationships/digital-signature/signature" Target="xml-signature/7b1bf0dd5451401c97f81efc6f1f6dd2.psdsxs"/></Relationships>
</file>