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5" windowWidth="11625" windowHeight="6030" firstSheet="1" activeTab="3"/>
  </bookViews>
  <sheets>
    <sheet name="Sheet8" sheetId="130" r:id="rId1"/>
    <sheet name="CD-K.Toan Q.3" sheetId="71" r:id="rId2"/>
    <sheet name="KQHD-KD Q.3" sheetId="131" r:id="rId3"/>
    <sheet name="LCTT (T.Tiep) Q.3" sheetId="76" r:id="rId4"/>
    <sheet name="TM-Qui 3.16 " sheetId="68" r:id="rId5"/>
    <sheet name="XL4Test5" sheetId="13" state="hidden" r:id="rId6"/>
    <sheet name="XL4Poppy" sheetId="20" state="hidden" r:id="rId7"/>
    <sheet name="Sheet4" sheetId="126" r:id="rId8"/>
  </sheets>
  <definedNames>
    <definedName name="_01_11_2001">#N/A</definedName>
    <definedName name="_1" localSheetId="5">#N/A</definedName>
    <definedName name="_1">#N/A</definedName>
    <definedName name="_1000A01">#N/A</definedName>
    <definedName name="_2" localSheetId="5">#N/A</definedName>
    <definedName name="_2">#N/A</definedName>
    <definedName name="_btm10" localSheetId="6">#REF!</definedName>
    <definedName name="_btm10">#REF!</definedName>
    <definedName name="_btm100" localSheetId="6">#REF!</definedName>
    <definedName name="_btm100">#REF!</definedName>
    <definedName name="_btm150">#REF!</definedName>
    <definedName name="_btM200" localSheetId="5">#REF!</definedName>
    <definedName name="_BTM250">#REF!</definedName>
    <definedName name="_btM300" localSheetId="6">#REF!</definedName>
    <definedName name="_btM300">#REF!</definedName>
    <definedName name="_CON1" localSheetId="6">#REF!</definedName>
    <definedName name="_CON1">#REF!</definedName>
    <definedName name="_CON2" localSheetId="6">#REF!</definedName>
    <definedName name="_CON2">#REF!</definedName>
    <definedName name="_dao1" localSheetId="6">#REF!</definedName>
    <definedName name="_dao1">#REF!</definedName>
    <definedName name="_dbu1" localSheetId="6">#REF!</definedName>
    <definedName name="_dbu1">#REF!</definedName>
    <definedName name="_dbu2" localSheetId="6">#REF!</definedName>
    <definedName name="_dbu2">#REF!</definedName>
    <definedName name="_ddn400" localSheetId="6">#REF!</definedName>
    <definedName name="_ddn400">#REF!</definedName>
    <definedName name="_ddn600" localSheetId="6">#REF!</definedName>
    <definedName name="_ddn600">#REF!</definedName>
    <definedName name="_Fill" localSheetId="5" hidden="1">#REF!</definedName>
    <definedName name="_Fill" hidden="1">#REF!</definedName>
    <definedName name="_gon4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Km36" localSheetId="6">#REF!</definedName>
    <definedName name="_Km36">#REF!</definedName>
    <definedName name="_Knc36" localSheetId="6">#REF!</definedName>
    <definedName name="_Knc36">#REF!</definedName>
    <definedName name="_Knc57" localSheetId="6">#REF!</definedName>
    <definedName name="_Knc57">#REF!</definedName>
    <definedName name="_Kvl36" localSheetId="6">#REF!</definedName>
    <definedName name="_Kvl36">#REF!</definedName>
    <definedName name="_lap1" localSheetId="6">#REF!</definedName>
    <definedName name="_lap1">#REF!</definedName>
    <definedName name="_lap2" localSheetId="6">#REF!</definedName>
    <definedName name="_lap2">#REF!</definedName>
    <definedName name="_MAC12" localSheetId="6">#REF!</definedName>
    <definedName name="_MAC12">#REF!</definedName>
    <definedName name="_MAC46" localSheetId="6">#REF!</definedName>
    <definedName name="_MAC46">#REF!</definedName>
    <definedName name="_NCL100" localSheetId="6">#REF!</definedName>
    <definedName name="_NCL100" localSheetId="5">#REF!</definedName>
    <definedName name="_NCL100">#REF!</definedName>
    <definedName name="_NCL200" localSheetId="6">#REF!</definedName>
    <definedName name="_NCL200" localSheetId="5">#REF!</definedName>
    <definedName name="_NCL200">#REF!</definedName>
    <definedName name="_NCL250" localSheetId="6">#REF!</definedName>
    <definedName name="_NCL250" localSheetId="5">#REF!</definedName>
    <definedName name="_NCL250">#REF!</definedName>
    <definedName name="_NET2" localSheetId="5">#REF!</definedName>
    <definedName name="_NET2">#REF!</definedName>
    <definedName name="_nin190" localSheetId="6">#REF!</definedName>
    <definedName name="_nin190">#REF!</definedName>
    <definedName name="_Order1" hidden="1">255</definedName>
    <definedName name="_Order2" hidden="1">255</definedName>
    <definedName name="_sc1" localSheetId="6">#REF!</definedName>
    <definedName name="_sc1">#REF!</definedName>
    <definedName name="_SC2" localSheetId="6">#REF!</definedName>
    <definedName name="_SC2">#REF!</definedName>
    <definedName name="_sc3" localSheetId="6">#REF!</definedName>
    <definedName name="_sc3">#REF!</definedName>
    <definedName name="_SN3" localSheetId="6">#REF!</definedName>
    <definedName name="_SN3">#REF!</definedName>
    <definedName name="_Sort" localSheetId="5" hidden="1">#REF!</definedName>
    <definedName name="_Sort" hidden="1">#REF!</definedName>
    <definedName name="_TB1" localSheetId="6">#REF!</definedName>
    <definedName name="_TB1">#REF!</definedName>
    <definedName name="_TL1" localSheetId="6">#REF!</definedName>
    <definedName name="_TL1">#REF!</definedName>
    <definedName name="_TL2" localSheetId="6">#REF!</definedName>
    <definedName name="_TL2">#REF!</definedName>
    <definedName name="_TL3" localSheetId="6">#REF!</definedName>
    <definedName name="_TL3">#REF!</definedName>
    <definedName name="_TLA120" localSheetId="6">#REF!</definedName>
    <definedName name="_TLA120">#REF!</definedName>
    <definedName name="_TLA35" localSheetId="6">#REF!</definedName>
    <definedName name="_TLA35">#REF!</definedName>
    <definedName name="_TLA50" localSheetId="6">#REF!</definedName>
    <definedName name="_TLA50">#REF!</definedName>
    <definedName name="_TLA70" localSheetId="6">#REF!</definedName>
    <definedName name="_TLA70">#REF!</definedName>
    <definedName name="_TLA95" localSheetId="6">#REF!</definedName>
    <definedName name="_TLA95">#REF!</definedName>
    <definedName name="_vc1" localSheetId="6">#REF!</definedName>
    <definedName name="_vc1">#REF!</definedName>
    <definedName name="_vc2" localSheetId="6">#REF!</definedName>
    <definedName name="_vc2">#REF!</definedName>
    <definedName name="_vc3" localSheetId="6">#REF!</definedName>
    <definedName name="_vc3">#REF!</definedName>
    <definedName name="_VL100" localSheetId="6">#REF!</definedName>
    <definedName name="_VL100" localSheetId="5">#REF!</definedName>
    <definedName name="_VL100">#REF!</definedName>
    <definedName name="_VL200" localSheetId="5">#REF!</definedName>
    <definedName name="_VL250" localSheetId="6">#REF!</definedName>
    <definedName name="_VL250" localSheetId="5">#REF!</definedName>
    <definedName name="_VL250">#REF!</definedName>
    <definedName name="A" localSheetId="6">#REF!</definedName>
    <definedName name="A" localSheetId="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6">#REF!</definedName>
    <definedName name="A120_">#REF!</definedName>
    <definedName name="A35_" localSheetId="6">#REF!</definedName>
    <definedName name="A35_">#REF!</definedName>
    <definedName name="A50_" localSheetId="6">#REF!</definedName>
    <definedName name="A50_">#REF!</definedName>
    <definedName name="A70_" localSheetId="6">#REF!</definedName>
    <definedName name="A70_">#REF!</definedName>
    <definedName name="A95_" localSheetId="6">#REF!</definedName>
    <definedName name="A95_">#REF!</definedName>
    <definedName name="AA" localSheetId="6">#REF!</definedName>
    <definedName name="AA">#REF!</definedName>
    <definedName name="AC120_" localSheetId="6">#REF!</definedName>
    <definedName name="AC120_">#REF!</definedName>
    <definedName name="AC35_" localSheetId="6">#REF!</definedName>
    <definedName name="AC35_">#REF!</definedName>
    <definedName name="AC50_" localSheetId="6">#REF!</definedName>
    <definedName name="AC50_">#REF!</definedName>
    <definedName name="AC70_" localSheetId="6">#REF!</definedName>
    <definedName name="AC70_">#REF!</definedName>
    <definedName name="AC95_" localSheetId="6">#REF!</definedName>
    <definedName name="AC95_">#REF!</definedName>
    <definedName name="All_Item" localSheetId="6">#REF!</definedName>
    <definedName name="All_Item">#REF!</definedName>
    <definedName name="ALPIN">#N/A</definedName>
    <definedName name="ALPJYOU">#N/A</definedName>
    <definedName name="ALPTOI">#N/A</definedName>
    <definedName name="B" localSheetId="6">#REF!</definedName>
    <definedName name="b" localSheetId="5">#REF!</definedName>
    <definedName name="B_tinh" localSheetId="5">#REF!</definedName>
    <definedName name="BacKan" localSheetId="6">#REF!</definedName>
    <definedName name="BacKan">#REF!</definedName>
    <definedName name="BarData" localSheetId="6">#REF!</definedName>
    <definedName name="BarData">#REF!</definedName>
    <definedName name="BB" localSheetId="6">#REF!</definedName>
    <definedName name="BB">#REF!</definedName>
    <definedName name="bia">#REF!</definedName>
    <definedName name="blkh" localSheetId="6">#REF!</definedName>
    <definedName name="blkh">#REF!</definedName>
    <definedName name="blkh1" localSheetId="6">#REF!</definedName>
    <definedName name="blkh1">#REF!</definedName>
    <definedName name="BOQ" localSheetId="6">#REF!</definedName>
    <definedName name="BOQ">#REF!</definedName>
    <definedName name="bt" localSheetId="6">#REF!</definedName>
    <definedName name="BT" localSheetId="5">#REF!</definedName>
    <definedName name="bt">#REF!</definedName>
    <definedName name="btchiuaxitm300">#REF!</definedName>
    <definedName name="BTchiuaxm200">#REF!</definedName>
    <definedName name="btcocM400">#REF!</definedName>
    <definedName name="BTlotm100">#REF!</definedName>
    <definedName name="Bust" localSheetId="5">XL4Test5!$C$15</definedName>
    <definedName name="Bust">XL4Poppy!$C$31</definedName>
    <definedName name="BVCISUMMARY" localSheetId="6">#REF!</definedName>
    <definedName name="BVCISUMMARY">#REF!</definedName>
    <definedName name="C.1.1..Phat_tuyen" localSheetId="6">#REF!</definedName>
    <definedName name="C.1.1..Phat_tuyen">#REF!</definedName>
    <definedName name="C.1.10..VC_Thu_cong_CG" localSheetId="6">#REF!</definedName>
    <definedName name="C.1.10..VC_Thu_cong_CG">#REF!</definedName>
    <definedName name="C.1.2..Chat_cay_thu_cong" localSheetId="6">#REF!</definedName>
    <definedName name="C.1.2..Chat_cay_thu_cong">#REF!</definedName>
    <definedName name="C.1.3..Chat_cay_may" localSheetId="6">#REF!</definedName>
    <definedName name="C.1.3..Chat_cay_may">#REF!</definedName>
    <definedName name="C.1.4..Dao_goc_cay" localSheetId="6">#REF!</definedName>
    <definedName name="C.1.4..Dao_goc_cay">#REF!</definedName>
    <definedName name="C.1.5..Lam_duong_tam" localSheetId="6">#REF!</definedName>
    <definedName name="C.1.5..Lam_duong_tam">#REF!</definedName>
    <definedName name="C.1.6..Lam_cau_tam" localSheetId="6">#REF!</definedName>
    <definedName name="C.1.6..Lam_cau_tam">#REF!</definedName>
    <definedName name="C.1.7..Rai_da_chong_lun" localSheetId="6">#REF!</definedName>
    <definedName name="C.1.7..Rai_da_chong_lun">#REF!</definedName>
    <definedName name="C.1.8..Lam_kho_tam" localSheetId="6">#REF!</definedName>
    <definedName name="C.1.8..Lam_kho_tam">#REF!</definedName>
    <definedName name="C.1.8..San_mat_bang" localSheetId="6">#REF!</definedName>
    <definedName name="C.1.8..San_mat_bang">#REF!</definedName>
    <definedName name="C.2.1..VC_Thu_cong" localSheetId="6">#REF!</definedName>
    <definedName name="C.2.1..VC_Thu_cong">#REF!</definedName>
    <definedName name="C.2.2..VC_T_cong_CG" localSheetId="6">#REF!</definedName>
    <definedName name="C.2.2..VC_T_cong_CG">#REF!</definedName>
    <definedName name="C.2.3..Boc_do" localSheetId="6">#REF!</definedName>
    <definedName name="C.2.3..Boc_do">#REF!</definedName>
    <definedName name="C.3.1..Dao_dat_mong_cot" localSheetId="6">#REF!</definedName>
    <definedName name="C.3.1..Dao_dat_mong_cot">#REF!</definedName>
    <definedName name="C.3.2..Dao_dat_de_dap" localSheetId="6">#REF!</definedName>
    <definedName name="C.3.2..Dao_dat_de_dap">#REF!</definedName>
    <definedName name="C.3.3..Dap_dat_mong" localSheetId="6">#REF!</definedName>
    <definedName name="C.3.3..Dap_dat_mong">#REF!</definedName>
    <definedName name="C.3.4..Dao_dap_TDia" localSheetId="6">#REF!</definedName>
    <definedName name="C.3.4..Dao_dap_TDia">#REF!</definedName>
    <definedName name="C.3.5..Dap_bo_bao" localSheetId="6">#REF!</definedName>
    <definedName name="C.3.5..Dap_bo_bao">#REF!</definedName>
    <definedName name="C.3.6..Bom_tat_nuoc" localSheetId="6">#REF!</definedName>
    <definedName name="C.3.6..Bom_tat_nuoc">#REF!</definedName>
    <definedName name="C.3.7..Dao_bun" localSheetId="6">#REF!</definedName>
    <definedName name="C.3.7..Dao_bun">#REF!</definedName>
    <definedName name="C.3.8..Dap_cat_CT" localSheetId="6">#REF!</definedName>
    <definedName name="C.3.8..Dap_cat_CT">#REF!</definedName>
    <definedName name="C.3.9..Dao_pha_da" localSheetId="6">#REF!</definedName>
    <definedName name="C.3.9..Dao_pha_da">#REF!</definedName>
    <definedName name="C.4.1.Cot_thep" localSheetId="6">#REF!</definedName>
    <definedName name="C.4.1.Cot_thep">#REF!</definedName>
    <definedName name="C.4.2..Van_khuon" localSheetId="6">#REF!</definedName>
    <definedName name="C.4.2..Van_khuon">#REF!</definedName>
    <definedName name="C.4.3..Be_tong" localSheetId="6">#REF!</definedName>
    <definedName name="C.4.3..Be_tong">#REF!</definedName>
    <definedName name="C.4.4..Lap_BT_D.San" localSheetId="6">#REF!</definedName>
    <definedName name="C.4.4..Lap_BT_D.San">#REF!</definedName>
    <definedName name="C.4.5..Xay_da_hoc" localSheetId="6">#REF!</definedName>
    <definedName name="C.4.5..Xay_da_hoc">#REF!</definedName>
    <definedName name="C.4.6..Dong_coc" localSheetId="6">#REF!</definedName>
    <definedName name="C.4.6..Dong_coc">#REF!</definedName>
    <definedName name="C.4.7..Quet_Bi_tum" localSheetId="6">#REF!</definedName>
    <definedName name="C.4.7..Quet_Bi_tum">#REF!</definedName>
    <definedName name="C.5.1..Lap_cot_thep" localSheetId="6">#REF!</definedName>
    <definedName name="C.5.1..Lap_cot_thep">#REF!</definedName>
    <definedName name="C.5.2..Lap_cot_BT" localSheetId="6">#REF!</definedName>
    <definedName name="C.5.2..Lap_cot_BT">#REF!</definedName>
    <definedName name="C.5.3..Lap_dat_xa" localSheetId="6">#REF!</definedName>
    <definedName name="C.5.3..Lap_dat_xa">#REF!</definedName>
    <definedName name="C.5.4..Lap_tiep_dia" localSheetId="6">#REF!</definedName>
    <definedName name="C.5.4..Lap_tiep_dia">#REF!</definedName>
    <definedName name="C.5.5..Son_sat_thep" localSheetId="6">#REF!</definedName>
    <definedName name="C.5.5..Son_sat_thep">#REF!</definedName>
    <definedName name="C.6.1..Lap_su_dung" localSheetId="6">#REF!</definedName>
    <definedName name="C.6.1..Lap_su_dung">#REF!</definedName>
    <definedName name="C.6.2..Lap_su_CS" localSheetId="6">#REF!</definedName>
    <definedName name="C.6.2..Lap_su_CS">#REF!</definedName>
    <definedName name="C.6.3..Su_chuoi_do" localSheetId="6">#REF!</definedName>
    <definedName name="C.6.3..Su_chuoi_do">#REF!</definedName>
    <definedName name="C.6.4..Su_chuoi_neo" localSheetId="6">#REF!</definedName>
    <definedName name="C.6.4..Su_chuoi_neo">#REF!</definedName>
    <definedName name="C.6.5..Lap_phu_kien" localSheetId="6">#REF!</definedName>
    <definedName name="C.6.5..Lap_phu_kien">#REF!</definedName>
    <definedName name="C.6.6..Ep_noi_day" localSheetId="6">#REF!</definedName>
    <definedName name="C.6.6..Ep_noi_day">#REF!</definedName>
    <definedName name="C.6.7..KD_vuot_CN" localSheetId="6">#REF!</definedName>
    <definedName name="C.6.7..KD_vuot_CN">#REF!</definedName>
    <definedName name="C.6.8..Rai_cang_day" localSheetId="6">#REF!</definedName>
    <definedName name="C.6.8..Rai_cang_day">#REF!</definedName>
    <definedName name="C.6.9..Cap_quang" localSheetId="6">#REF!</definedName>
    <definedName name="C.6.9..Cap_quang">#REF!</definedName>
    <definedName name="C_">#REF!</definedName>
    <definedName name="Cat" localSheetId="6">#REF!</definedName>
    <definedName name="Cat">#REF!</definedName>
    <definedName name="Category_All" localSheetId="6">#REF!</definedName>
    <definedName name="Category_All">#REF!</definedName>
    <definedName name="CATIN">#N/A</definedName>
    <definedName name="CATJYOU">#N/A</definedName>
    <definedName name="catm" localSheetId="6">#REF!</definedName>
    <definedName name="catm">#REF!</definedName>
    <definedName name="catn" localSheetId="6">#REF!</definedName>
    <definedName name="catn">#REF!</definedName>
    <definedName name="CATREC">#N/A</definedName>
    <definedName name="CATSYU">#N/A</definedName>
    <definedName name="catvang" localSheetId="6">#REF!</definedName>
    <definedName name="catvang">#REF!</definedName>
    <definedName name="CC">#REF!</definedName>
    <definedName name="CCS" localSheetId="6">#REF!</definedName>
    <definedName name="CCS">#REF!</definedName>
    <definedName name="CDD" localSheetId="6">#REF!</definedName>
    <definedName name="CDD">#REF!</definedName>
    <definedName name="CDDD1PHA" localSheetId="6">#REF!</definedName>
    <definedName name="CDDD1PHA">#REF!</definedName>
    <definedName name="CDDD3PHA" localSheetId="6">#REF!</definedName>
    <definedName name="CDDD3PHA">#REF!</definedName>
    <definedName name="Cdnum">#REF!</definedName>
    <definedName name="cfc">#REF!</definedName>
    <definedName name="CH" localSheetId="6">#REF!</definedName>
    <definedName name="CH">#REF!</definedName>
    <definedName name="chi_tiÕt_vËt_liÖu___nh_n_c_ng___m_y_thi_c_ng" localSheetId="6">#REF!</definedName>
    <definedName name="chi_tiÕt_vËt_liÖu___nh_n_c_ng___m_y_thi_c_ng">#REF!</definedName>
    <definedName name="CK" localSheetId="6">#REF!</definedName>
    <definedName name="CK">#REF!</definedName>
    <definedName name="CLVC3">0.1</definedName>
    <definedName name="CLVC35" localSheetId="6">#REF!</definedName>
    <definedName name="CLVC35">#REF!</definedName>
    <definedName name="CLVCTB" localSheetId="6">#REF!</definedName>
    <definedName name="CLVCTB">#REF!</definedName>
    <definedName name="CLVL" localSheetId="6">#REF!</definedName>
    <definedName name="cn" localSheetId="6">#REF!</definedName>
    <definedName name="cn">#REF!</definedName>
    <definedName name="CNC" localSheetId="6">#REF!</definedName>
    <definedName name="CNC">#REF!</definedName>
    <definedName name="CND" localSheetId="6">#REF!</definedName>
    <definedName name="CND">#REF!</definedName>
    <definedName name="CNG" localSheetId="6">#REF!</definedName>
    <definedName name="CNG">#REF!</definedName>
    <definedName name="Cöï_ly_vaän_chuyeãn" localSheetId="6">#REF!</definedName>
    <definedName name="Cöï_ly_vaän_chuyeãn">#REF!</definedName>
    <definedName name="CÖÏ_LY_VAÄN_CHUYEÅN" localSheetId="6">#REF!</definedName>
    <definedName name="CÖÏ_LY_VAÄN_CHUYEÅN">#REF!</definedName>
    <definedName name="COMMON" localSheetId="5">#REF!</definedName>
    <definedName name="COMMON">#REF!</definedName>
    <definedName name="CON_EQP_COS" localSheetId="6">#REF!</definedName>
    <definedName name="CON_EQP_COS" localSheetId="5">#REF!</definedName>
    <definedName name="CON_EQP_COS">#REF!</definedName>
    <definedName name="CON_EQP_COST" localSheetId="6">#REF!</definedName>
    <definedName name="CON_EQP_COST">#REF!</definedName>
    <definedName name="CONST_EQ" localSheetId="6">#REF!</definedName>
    <definedName name="CONST_EQ">#REF!</definedName>
    <definedName name="Continue" localSheetId="5">XL4Test5!$C$30</definedName>
    <definedName name="Continue">XL4Poppy!$C$9</definedName>
    <definedName name="COT" localSheetId="6">#REF!</definedName>
    <definedName name="COT">#REF!</definedName>
    <definedName name="COVER" localSheetId="6">#REF!</definedName>
    <definedName name="COVER">#REF!</definedName>
    <definedName name="CPC" localSheetId="6">#REF!</definedName>
    <definedName name="CPVC100" localSheetId="6">#REF!</definedName>
    <definedName name="CPVC100" localSheetId="5">#REF!</definedName>
    <definedName name="CPVC100">#REF!</definedName>
    <definedName name="CPVC35" localSheetId="6">#REF!</definedName>
    <definedName name="CPVC35">#REF!</definedName>
    <definedName name="CRD" localSheetId="6">#REF!</definedName>
    <definedName name="CRD">#REF!</definedName>
    <definedName name="CRITINST" localSheetId="6">#REF!</definedName>
    <definedName name="CRITINST">#REF!</definedName>
    <definedName name="CRITPURC" localSheetId="6">#REF!</definedName>
    <definedName name="CRITPURC">#REF!</definedName>
    <definedName name="CRS" localSheetId="6">#REF!</definedName>
    <definedName name="CRS">#REF!</definedName>
    <definedName name="CS" localSheetId="6">#REF!</definedName>
    <definedName name="CS">#REF!</definedName>
    <definedName name="CS_10" localSheetId="5">#REF!</definedName>
    <definedName name="CS_10">#REF!</definedName>
    <definedName name="CS_100" localSheetId="5">#REF!</definedName>
    <definedName name="CS_100">#REF!</definedName>
    <definedName name="CS_10S" localSheetId="5">#REF!</definedName>
    <definedName name="CS_10S">#REF!</definedName>
    <definedName name="CS_120" localSheetId="5">#REF!</definedName>
    <definedName name="CS_120">#REF!</definedName>
    <definedName name="CS_140" localSheetId="5">#REF!</definedName>
    <definedName name="CS_140">#REF!</definedName>
    <definedName name="CS_160" localSheetId="5">#REF!</definedName>
    <definedName name="CS_160">#REF!</definedName>
    <definedName name="CS_20" localSheetId="5">#REF!</definedName>
    <definedName name="CS_20">#REF!</definedName>
    <definedName name="CS_30" localSheetId="5">#REF!</definedName>
    <definedName name="CS_30">#REF!</definedName>
    <definedName name="CS_40" localSheetId="5">#REF!</definedName>
    <definedName name="CS_40">#REF!</definedName>
    <definedName name="CS_40S" localSheetId="5">#REF!</definedName>
    <definedName name="CS_40S">#REF!</definedName>
    <definedName name="CS_5S" localSheetId="5">#REF!</definedName>
    <definedName name="CS_5S">#REF!</definedName>
    <definedName name="CS_60" localSheetId="5">#REF!</definedName>
    <definedName name="CS_60">#REF!</definedName>
    <definedName name="CS_80" localSheetId="5">#REF!</definedName>
    <definedName name="CS_80">#REF!</definedName>
    <definedName name="CS_80S" localSheetId="5">#REF!</definedName>
    <definedName name="CS_80S">#REF!</definedName>
    <definedName name="CS_STD" localSheetId="5">#REF!</definedName>
    <definedName name="CS_STD">#REF!</definedName>
    <definedName name="CS_XS" localSheetId="5">#REF!</definedName>
    <definedName name="CS_XS">#REF!</definedName>
    <definedName name="CS_XXS" localSheetId="5">#REF!</definedName>
    <definedName name="CS_XXS">#REF!</definedName>
    <definedName name="csd3p" localSheetId="6">#REF!</definedName>
    <definedName name="csd3p" localSheetId="5">#REF!</definedName>
    <definedName name="csd3p">#REF!</definedName>
    <definedName name="csddg1p" localSheetId="6">#REF!</definedName>
    <definedName name="csddg1p">#REF!</definedName>
    <definedName name="csddt1p" localSheetId="6">#REF!</definedName>
    <definedName name="csddt1p">#REF!</definedName>
    <definedName name="csht3p" localSheetId="6">#REF!</definedName>
    <definedName name="csht3p">#REF!</definedName>
    <definedName name="ct" localSheetId="6">#REF!</definedName>
    <definedName name="ct" localSheetId="5">#REF!</definedName>
    <definedName name="ct">#REF!</definedName>
    <definedName name="CT_KSTK" localSheetId="6">#REF!</definedName>
    <definedName name="CT_KSTK">#REF!</definedName>
    <definedName name="CT_MCX" localSheetId="6">#REF!</definedName>
    <definedName name="CT_MCX">#REF!</definedName>
    <definedName name="CTIET" localSheetId="6">#REF!</definedName>
    <definedName name="CTIET">#REF!</definedName>
    <definedName name="CURRENCY" localSheetId="6">#REF!</definedName>
    <definedName name="CURRENCY">#REF!</definedName>
    <definedName name="CX" localSheetId="5">#REF!</definedName>
    <definedName name="D_7101A_B" localSheetId="6">#REF!</definedName>
    <definedName name="D_7101A_B">#REF!</definedName>
    <definedName name="da">#REF!</definedName>
    <definedName name="da1x2" localSheetId="6">#REF!</definedName>
    <definedName name="da1x2">#REF!</definedName>
    <definedName name="dah">#REF!</definedName>
    <definedName name="dahoc" localSheetId="6">#REF!</definedName>
    <definedName name="dahoc">#REF!</definedName>
    <definedName name="dao" localSheetId="6">#REF!</definedName>
    <definedName name="dao">#REF!</definedName>
    <definedName name="dap" localSheetId="6">#REF!</definedName>
    <definedName name="dap">#REF!</definedName>
    <definedName name="DAT" localSheetId="6">#REF!</definedName>
    <definedName name="DAT">#REF!</definedName>
    <definedName name="data" localSheetId="6">#REF!</definedName>
    <definedName name="data">#REF!</definedName>
    <definedName name="DATA_DATA2_List" localSheetId="6">#REF!</definedName>
    <definedName name="DATA_DATA2_List">#REF!</definedName>
    <definedName name="Data11" localSheetId="6">#REF!</definedName>
    <definedName name="Data11">#REF!</definedName>
    <definedName name="Data41" localSheetId="6">#REF!</definedName>
    <definedName name="Data41">#REF!</definedName>
    <definedName name="_xlnm.Database" localSheetId="6">#REF!</definedName>
    <definedName name="_xlnm.Database" localSheetId="5">#REF!</definedName>
    <definedName name="_xlnm.Database">#REF!</definedName>
    <definedName name="DD" localSheetId="6">#REF!</definedName>
    <definedName name="DD">#REF!</definedName>
    <definedName name="DDAY" localSheetId="6">#REF!</definedName>
    <definedName name="DDAY">#REF!</definedName>
    <definedName name="DDK" localSheetId="5">#REF!</definedName>
    <definedName name="denbu" localSheetId="6">#REF!</definedName>
    <definedName name="denbu">#REF!</definedName>
    <definedName name="Det32x3" localSheetId="6">#REF!</definedName>
    <definedName name="Det32x3">#REF!</definedName>
    <definedName name="Det35x3" localSheetId="6">#REF!</definedName>
    <definedName name="Det35x3">#REF!</definedName>
    <definedName name="Det40x4" localSheetId="6">#REF!</definedName>
    <definedName name="Det40x4">#REF!</definedName>
    <definedName name="Det50x5" localSheetId="6">#REF!</definedName>
    <definedName name="Det50x5">#REF!</definedName>
    <definedName name="Det63x6" localSheetId="6">#REF!</definedName>
    <definedName name="Det63x6">#REF!</definedName>
    <definedName name="Det75x6" localSheetId="6">#REF!</definedName>
    <definedName name="Det75x6">#REF!</definedName>
    <definedName name="DG" localSheetId="6">#REF!</definedName>
    <definedName name="dg" localSheetId="5">#REF!</definedName>
    <definedName name="DG">#REF!</definedName>
    <definedName name="DG_M_C_X" localSheetId="6">#REF!</definedName>
    <definedName name="DG_M_C_X">#REF!</definedName>
    <definedName name="dgbdII">#REF!</definedName>
    <definedName name="DGIA" localSheetId="6">#REF!</definedName>
    <definedName name="DGIA">#REF!</definedName>
    <definedName name="DGIA2" localSheetId="6">#REF!</definedName>
    <definedName name="DGIA2">#REF!</definedName>
    <definedName name="dgnc" localSheetId="6">#REF!</definedName>
    <definedName name="dgnc" localSheetId="5">#REF!</definedName>
    <definedName name="dgnc">#REF!</definedName>
    <definedName name="dgqndn">#REF!</definedName>
    <definedName name="DGTV" localSheetId="6">#REF!</definedName>
    <definedName name="DGTV">#REF!</definedName>
    <definedName name="dgvl" localSheetId="6">#REF!</definedName>
    <definedName name="dgvl">#REF!</definedName>
    <definedName name="dinh2" localSheetId="6">#REF!</definedName>
    <definedName name="dinh2">#REF!</definedName>
    <definedName name="DLCC" localSheetId="6">#REF!</definedName>
    <definedName name="DLCC">#REF!</definedName>
    <definedName name="DM" localSheetId="6">#REF!</definedName>
    <definedName name="DM">#REF!</definedName>
    <definedName name="dm56bxd">#REF!</definedName>
    <definedName name="DN" localSheetId="6">#REF!</definedName>
    <definedName name="DN">#REF!</definedName>
    <definedName name="DÑt45x4" localSheetId="6">#REF!</definedName>
    <definedName name="DÑt45x4">#REF!</definedName>
    <definedName name="Document_array" localSheetId="6">{"Book1","HT - Q.2.xls"}</definedName>
    <definedName name="Document_array" localSheetId="5">{"Book1","Copy of HT - Q.3.xls"}</definedName>
    <definedName name="Document_array">{"Book1","TBA110~1.XLS"}</definedName>
    <definedName name="Documents_array" localSheetId="5">XL4Test5!$B$2:$B$19</definedName>
    <definedName name="Documents_array">XL4Poppy!$B$1:$B$16</definedName>
    <definedName name="DS1p1vc" localSheetId="6">#REF!</definedName>
    <definedName name="DS1p1vc">#REF!</definedName>
    <definedName name="ds1p2nc" localSheetId="6">#REF!</definedName>
    <definedName name="ds1p2nc">#REF!</definedName>
    <definedName name="ds1p2vc" localSheetId="6">#REF!</definedName>
    <definedName name="ds1p2vc">#REF!</definedName>
    <definedName name="ds1pnc" localSheetId="6">#REF!</definedName>
    <definedName name="ds1pnc">#REF!</definedName>
    <definedName name="ds1pvl" localSheetId="6">#REF!</definedName>
    <definedName name="ds1pvl">#REF!</definedName>
    <definedName name="ds3pctnc" localSheetId="6">#REF!</definedName>
    <definedName name="ds3pctnc">#REF!</definedName>
    <definedName name="ds3pctvc" localSheetId="6">#REF!</definedName>
    <definedName name="ds3pctvc">#REF!</definedName>
    <definedName name="ds3pctvl" localSheetId="6">#REF!</definedName>
    <definedName name="ds3pctvl">#REF!</definedName>
    <definedName name="ds3pnc" localSheetId="6">#REF!</definedName>
    <definedName name="ds3pnc" localSheetId="5">#REF!</definedName>
    <definedName name="ds3pnc">#REF!</definedName>
    <definedName name="ds3pvl" localSheetId="6">#REF!</definedName>
    <definedName name="ds3pvl" localSheetId="5">#REF!</definedName>
    <definedName name="ds3pvl">#REF!</definedName>
    <definedName name="DSPK1p1nc" localSheetId="6">#REF!</definedName>
    <definedName name="DSPK1p1nc">#REF!</definedName>
    <definedName name="DSPK1p1vl" localSheetId="6">#REF!</definedName>
    <definedName name="DSPK1p1vl">#REF!</definedName>
    <definedName name="DSPK1pnc" localSheetId="6">#REF!</definedName>
    <definedName name="DSPK1pnc">#REF!</definedName>
    <definedName name="DSPK1pvl" localSheetId="6">#REF!</definedName>
    <definedName name="DSPK1pvl">#REF!</definedName>
    <definedName name="DSUMDATA" localSheetId="6">#REF!</definedName>
    <definedName name="DSUMDATA">#REF!</definedName>
    <definedName name="End_1" localSheetId="6">#REF!</definedName>
    <definedName name="End_1">#REF!</definedName>
    <definedName name="End_10" localSheetId="6">#REF!</definedName>
    <definedName name="End_10">#REF!</definedName>
    <definedName name="End_11" localSheetId="6">#REF!</definedName>
    <definedName name="End_11">#REF!</definedName>
    <definedName name="End_12" localSheetId="6">#REF!</definedName>
    <definedName name="End_12">#REF!</definedName>
    <definedName name="End_13" localSheetId="6">#REF!</definedName>
    <definedName name="End_13">#REF!</definedName>
    <definedName name="End_2" localSheetId="6">#REF!</definedName>
    <definedName name="End_2">#REF!</definedName>
    <definedName name="End_3" localSheetId="6">#REF!</definedName>
    <definedName name="End_3">#REF!</definedName>
    <definedName name="End_4" localSheetId="6">#REF!</definedName>
    <definedName name="End_4">#REF!</definedName>
    <definedName name="End_5" localSheetId="6">#REF!</definedName>
    <definedName name="End_5">#REF!</definedName>
    <definedName name="End_6" localSheetId="6">#REF!</definedName>
    <definedName name="End_6">#REF!</definedName>
    <definedName name="End_7" localSheetId="6">#REF!</definedName>
    <definedName name="End_7">#REF!</definedName>
    <definedName name="End_8" localSheetId="6">#REF!</definedName>
    <definedName name="End_8">#REF!</definedName>
    <definedName name="End_9" localSheetId="6">#REF!</definedName>
    <definedName name="End_9">#REF!</definedName>
    <definedName name="f" localSheetId="6">#REF!</definedName>
    <definedName name="f">#REF!</definedName>
    <definedName name="FACTOR" localSheetId="6">#REF!</definedName>
    <definedName name="FACTOR">#REF!</definedName>
    <definedName name="G">#REF!</definedName>
    <definedName name="G_ME">#REF!</definedName>
    <definedName name="gach" localSheetId="6">#REF!</definedName>
    <definedName name="gach">#REF!</definedName>
    <definedName name="GC_CT" localSheetId="6">#REF!</definedName>
    <definedName name="GC_CT">#REF!</definedName>
    <definedName name="GC_DN" localSheetId="6">#REF!</definedName>
    <definedName name="GC_DN">#REF!</definedName>
    <definedName name="GC_HT" localSheetId="6">#REF!</definedName>
    <definedName name="GC_HT">#REF!</definedName>
    <definedName name="GC_TD" localSheetId="6">#REF!</definedName>
    <definedName name="GC_TD">#REF!</definedName>
    <definedName name="gia" localSheetId="6">#REF!</definedName>
    <definedName name="gia">#REF!</definedName>
    <definedName name="Gia_CT" localSheetId="6">#REF!</definedName>
    <definedName name="Gia_CT">#REF!</definedName>
    <definedName name="Gia_VT" localSheetId="6">#REF!</definedName>
    <definedName name="Gia_VT">#REF!</definedName>
    <definedName name="GIAVLIEUTN" localSheetId="6">#REF!</definedName>
    <definedName name="GIAVLIEUTN">#REF!</definedName>
    <definedName name="Giocong">#REF!</definedName>
    <definedName name="gl3p" localSheetId="6">#REF!</definedName>
    <definedName name="gl3p">#REF!</definedName>
    <definedName name="go" localSheetId="5">#REF!</definedName>
    <definedName name="Goc32x3" localSheetId="6">#REF!</definedName>
    <definedName name="Goc32x3">#REF!</definedName>
    <definedName name="Goc35x3" localSheetId="6">#REF!</definedName>
    <definedName name="Goc35x3">#REF!</definedName>
    <definedName name="Goc40x4" localSheetId="6">#REF!</definedName>
    <definedName name="Goc40x4">#REF!</definedName>
    <definedName name="Goc45x4" localSheetId="6">#REF!</definedName>
    <definedName name="Goc45x4">#REF!</definedName>
    <definedName name="Goc50x5" localSheetId="6">#REF!</definedName>
    <definedName name="Goc50x5">#REF!</definedName>
    <definedName name="Goc63x6" localSheetId="6">#REF!</definedName>
    <definedName name="Goc63x6">#REF!</definedName>
    <definedName name="Goc75x6" localSheetId="6">#REF!</definedName>
    <definedName name="Goc75x6">#REF!</definedName>
    <definedName name="Gtb" localSheetId="6">#REF!</definedName>
    <definedName name="Gtb">#REF!</definedName>
    <definedName name="gtbtt" localSheetId="6">#REF!</definedName>
    <definedName name="gtbtt">#REF!</definedName>
    <definedName name="Gxl" localSheetId="6">#REF!</definedName>
    <definedName name="Gxl">#REF!</definedName>
    <definedName name="gxltt" localSheetId="6">#REF!</definedName>
    <definedName name="gxltt">#REF!</definedName>
    <definedName name="h" localSheetId="6">#REF!</definedName>
    <definedName name="h" localSheetId="5">#REF!</definedName>
    <definedName name="h">#REF!</definedName>
    <definedName name="H_THUCHTHH" localSheetId="6">#REF!</definedName>
    <definedName name="H_THUCHTHH">#REF!</definedName>
    <definedName name="H_THUCTT" localSheetId="6">#REF!</definedName>
    <definedName name="H_THUCTT">#REF!</definedName>
    <definedName name="Hamyen" localSheetId="6">#REF!</definedName>
    <definedName name="Hamyen">#REF!</definedName>
    <definedName name="hangmuc" localSheetId="6">#REF!</definedName>
    <definedName name="hangmuc">#REF!</definedName>
    <definedName name="Hanoi" localSheetId="6">#REF!</definedName>
    <definedName name="Hanoi">#REF!</definedName>
    <definedName name="Heä_soá_laép_xaø_H">1.7</definedName>
    <definedName name="heä_soá_sình_laày" localSheetId="6">#REF!</definedName>
    <definedName name="heä_soá_sình_laày">#REF!</definedName>
    <definedName name="Hello" localSheetId="5">XL4Test5!$A$33</definedName>
    <definedName name="Hello">XL4Poppy!$A$15</definedName>
    <definedName name="HHTT" localSheetId="6">#REF!</definedName>
    <definedName name="HHTT">#REF!</definedName>
    <definedName name="Hinh_thuc" localSheetId="6">#REF!</definedName>
    <definedName name="Hinh_thuc">#REF!</definedName>
    <definedName name="HOME_MANP" localSheetId="5">#REF!</definedName>
    <definedName name="HOME_MANP">#REF!</definedName>
    <definedName name="HOMEOFFICE_COST" localSheetId="5">#REF!</definedName>
    <definedName name="HOMEOFFICE_COST">#REF!</definedName>
    <definedName name="hs" localSheetId="5">#REF!</definedName>
    <definedName name="HSCT3">0.1</definedName>
    <definedName name="hsd" localSheetId="6">#REF!</definedName>
    <definedName name="hsd">#REF!</definedName>
    <definedName name="hsdc" localSheetId="6">#REF!</definedName>
    <definedName name="hsdc">#REF!</definedName>
    <definedName name="hsdc1" localSheetId="6">#REF!</definedName>
    <definedName name="hsdc1" localSheetId="5">#REF!</definedName>
    <definedName name="hsdc1">#REF!</definedName>
    <definedName name="HSDN">2.5</definedName>
    <definedName name="HSHH" localSheetId="6">#REF!</definedName>
    <definedName name="HSHH">#REF!</definedName>
    <definedName name="HSHHUT" localSheetId="6">#REF!</definedName>
    <definedName name="HSHHUT">#REF!</definedName>
    <definedName name="hsk">#REF!</definedName>
    <definedName name="HSKK35" localSheetId="6">#REF!</definedName>
    <definedName name="HSKK35">#REF!</definedName>
    <definedName name="HSLX" localSheetId="6">#REF!</definedName>
    <definedName name="HSLX">#REF!</definedName>
    <definedName name="HSLXH">1.7</definedName>
    <definedName name="HSLXP" localSheetId="6">#REF!</definedName>
    <definedName name="HSLXP">#REF!</definedName>
    <definedName name="hsm">#REF!</definedName>
    <definedName name="HSSL" localSheetId="6">#REF!</definedName>
    <definedName name="HSSL" localSheetId="5">#REF!</definedName>
    <definedName name="HSSL">#REF!</definedName>
    <definedName name="hstb" localSheetId="6">#REF!</definedName>
    <definedName name="hstb">#REF!</definedName>
    <definedName name="hstdtk" localSheetId="6">#REF!</definedName>
    <definedName name="hstdtk">#REF!</definedName>
    <definedName name="hsthep" localSheetId="6">#REF!</definedName>
    <definedName name="hsthep">#REF!</definedName>
    <definedName name="HSVC1" localSheetId="6">#REF!</definedName>
    <definedName name="HSVC1">#REF!</definedName>
    <definedName name="HSVC2" localSheetId="6">#REF!</definedName>
    <definedName name="HSVC2">#REF!</definedName>
    <definedName name="HSVC3" localSheetId="6">#REF!</definedName>
    <definedName name="HSVC3">#REF!</definedName>
    <definedName name="hsvl" localSheetId="6">#REF!</definedName>
    <definedName name="hsvl">#REF!</definedName>
    <definedName name="HTHH" localSheetId="6">#REF!</definedName>
    <definedName name="HTHH">#REF!</definedName>
    <definedName name="HTML_CodePage" hidden="1">950</definedName>
    <definedName name="HTML_Control" localSheetId="6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6">#REF!</definedName>
    <definedName name="HTNC">#REF!</definedName>
    <definedName name="HTVL" localSheetId="6">#REF!</definedName>
    <definedName name="HTVL">#REF!</definedName>
    <definedName name="huy" localSheetId="6" hidden="1">{"'Sheet1'!$L$16"}</definedName>
    <definedName name="huy" localSheetId="5" hidden="1">{"'Sheet1'!$L$16"}</definedName>
    <definedName name="huy" hidden="1">{"'Sheet1'!$L$16"}</definedName>
    <definedName name="IDLAB_COST" localSheetId="6">#REF!</definedName>
    <definedName name="IDLAB_COST" localSheetId="5">#REF!</definedName>
    <definedName name="IDLAB_COST">#REF!</definedName>
    <definedName name="IND_LAB" localSheetId="6">#REF!</definedName>
    <definedName name="IND_LAB">#REF!</definedName>
    <definedName name="INDMANP" localSheetId="6">#REF!</definedName>
    <definedName name="INDMANP" localSheetId="5">#REF!</definedName>
    <definedName name="INDMANP">#REF!</definedName>
    <definedName name="INS">#REF!</definedName>
    <definedName name="j" localSheetId="6">#REF!</definedName>
    <definedName name="j">#REF!</definedName>
    <definedName name="jhj">{"Book1","TBA110~1.XLS"}</definedName>
    <definedName name="k" localSheetId="6">#REF!</definedName>
    <definedName name="k">#REF!</definedName>
    <definedName name="KH_Chang" localSheetId="6">#REF!</definedName>
    <definedName name="KH_Chang">#REF!</definedName>
    <definedName name="Khung" localSheetId="6">#REF!</definedName>
    <definedName name="Khung">#REF!</definedName>
    <definedName name="kl_ME">#REF!</definedName>
    <definedName name="KLTHDN" localSheetId="6">#REF!</definedName>
    <definedName name="KLTHDN">#REF!</definedName>
    <definedName name="KLVANKHUON" localSheetId="6">#REF!</definedName>
    <definedName name="KLVANKHUON">#REF!</definedName>
    <definedName name="kp1ph" localSheetId="6">#REF!</definedName>
    <definedName name="kp1ph">#REF!</definedName>
    <definedName name="KSTK">#REF!</definedName>
    <definedName name="l" localSheetId="6">#REF!</definedName>
    <definedName name="l">#REF!</definedName>
    <definedName name="L_mong" localSheetId="6">#REF!</definedName>
    <definedName name="L_mong">#REF!</definedName>
    <definedName name="LK_hathe" localSheetId="6">#REF!</definedName>
    <definedName name="LK_hathe">#REF!</definedName>
    <definedName name="Lmk" localSheetId="6">#REF!</definedName>
    <definedName name="Lmk">#REF!</definedName>
    <definedName name="LN" localSheetId="6">#REF!</definedName>
    <definedName name="ln">#REF!</definedName>
    <definedName name="Loai_TD" localSheetId="6">#REF!</definedName>
    <definedName name="Loai_TD">#REF!</definedName>
    <definedName name="m" localSheetId="6">#REF!</definedName>
    <definedName name="m" localSheetId="5">#REF!</definedName>
    <definedName name="m">#REF!</definedName>
    <definedName name="M_CSCT" localSheetId="6">#REF!</definedName>
    <definedName name="M_CSCT">#REF!</definedName>
    <definedName name="M_TD" localSheetId="6">#REF!</definedName>
    <definedName name="M_TD">#REF!</definedName>
    <definedName name="M0.4" localSheetId="6">#REF!</definedName>
    <definedName name="M0.4">#REF!</definedName>
    <definedName name="M12ba3p" localSheetId="6">#REF!</definedName>
    <definedName name="M12ba3p">#REF!</definedName>
    <definedName name="M12bb1p" localSheetId="6">#REF!</definedName>
    <definedName name="M12bb1p">#REF!</definedName>
    <definedName name="M12cbnc" localSheetId="6">#REF!</definedName>
    <definedName name="M12cbnc" localSheetId="5">#REF!</definedName>
    <definedName name="M12cbnc">#REF!</definedName>
    <definedName name="M12cbvl" localSheetId="6">#REF!</definedName>
    <definedName name="M12cbvl" localSheetId="5">#REF!</definedName>
    <definedName name="M12cbvl">#REF!</definedName>
    <definedName name="M14bb1p" localSheetId="6">#REF!</definedName>
    <definedName name="M14bb1p">#REF!</definedName>
    <definedName name="m8aanc" localSheetId="6">#REF!</definedName>
    <definedName name="m8aanc">#REF!</definedName>
    <definedName name="m8aavl" localSheetId="6">#REF!</definedName>
    <definedName name="m8aavl">#REF!</definedName>
    <definedName name="Ma3pnc" localSheetId="6">#REF!</definedName>
    <definedName name="Ma3pnc">#REF!</definedName>
    <definedName name="Ma3pvl" localSheetId="6">#REF!</definedName>
    <definedName name="Ma3pvl">#REF!</definedName>
    <definedName name="Maa3pnc" localSheetId="6">#REF!</definedName>
    <definedName name="Maa3pnc">#REF!</definedName>
    <definedName name="Maa3pvl" localSheetId="6">#REF!</definedName>
    <definedName name="Maa3pvl">#REF!</definedName>
    <definedName name="MAJ_CON_EQP" localSheetId="6">#REF!</definedName>
    <definedName name="MAJ_CON_EQP" localSheetId="5">#REF!</definedName>
    <definedName name="MAJ_CON_EQP">#REF!</definedName>
    <definedName name="MAVANKHUON" localSheetId="6">#REF!</definedName>
    <definedName name="MAVANKHUON">#REF!</definedName>
    <definedName name="MAVLTHDN" localSheetId="6">#REF!</definedName>
    <definedName name="MAVLTHDN">#REF!</definedName>
    <definedName name="Mba1p" localSheetId="6">#REF!</definedName>
    <definedName name="Mba1p">#REF!</definedName>
    <definedName name="Mba3p" localSheetId="6">#REF!</definedName>
    <definedName name="Mba3p">#REF!</definedName>
    <definedName name="Mbb3p" localSheetId="6">#REF!</definedName>
    <definedName name="Mbb3p">#REF!</definedName>
    <definedName name="Mbn1p" localSheetId="6">#REF!</definedName>
    <definedName name="Mbn1p" localSheetId="5">#REF!</definedName>
    <definedName name="Mbn1p">#REF!</definedName>
    <definedName name="MC" localSheetId="6">#REF!</definedName>
    <definedName name="MC" localSheetId="5">#REF!</definedName>
    <definedName name="MC">#REF!</definedName>
    <definedName name="MG_A" localSheetId="6">#REF!</definedName>
    <definedName name="MG_A">#REF!</definedName>
    <definedName name="MN" localSheetId="6">#REF!</definedName>
    <definedName name="MN">#REF!</definedName>
    <definedName name="Moùng" localSheetId="6">#REF!</definedName>
    <definedName name="Moùng">#REF!</definedName>
    <definedName name="MSCT" localSheetId="6">#REF!</definedName>
    <definedName name="MSCT">#REF!</definedName>
    <definedName name="MTMAC12" localSheetId="6">#REF!</definedName>
    <definedName name="MTMAC12">#REF!</definedName>
    <definedName name="mtram" localSheetId="6">#REF!</definedName>
    <definedName name="mtram">#REF!</definedName>
    <definedName name="n" localSheetId="6">#REF!</definedName>
    <definedName name="n">#REF!</definedName>
    <definedName name="n1pig" localSheetId="6">#REF!</definedName>
    <definedName name="n1pig">#REF!</definedName>
    <definedName name="N1pIGvc" localSheetId="6">#REF!</definedName>
    <definedName name="N1pIGvc">#REF!</definedName>
    <definedName name="n1pind" localSheetId="6">#REF!</definedName>
    <definedName name="n1pind">#REF!</definedName>
    <definedName name="N1pINDvc" localSheetId="6">#REF!</definedName>
    <definedName name="N1pINDvc">#REF!</definedName>
    <definedName name="n1ping" localSheetId="6">#REF!</definedName>
    <definedName name="n1ping">#REF!</definedName>
    <definedName name="N1pINGvc" localSheetId="6">#REF!</definedName>
    <definedName name="N1pINGvc">#REF!</definedName>
    <definedName name="n1pint" localSheetId="6">#REF!</definedName>
    <definedName name="n1pint">#REF!</definedName>
    <definedName name="nc" localSheetId="6">#REF!</definedName>
    <definedName name="nc" localSheetId="5">#REF!</definedName>
    <definedName name="nc">#REF!</definedName>
    <definedName name="nc_btm10" localSheetId="6">#REF!</definedName>
    <definedName name="nc_btm10">#REF!</definedName>
    <definedName name="nc_btm100" localSheetId="6">#REF!</definedName>
    <definedName name="nc_btm100">#REF!</definedName>
    <definedName name="NC_CSCT" localSheetId="6">#REF!</definedName>
    <definedName name="NC_CSCT">#REF!</definedName>
    <definedName name="NC_CTXD" localSheetId="6">#REF!</definedName>
    <definedName name="NC_CTXD">#REF!</definedName>
    <definedName name="NC_RD" localSheetId="6">#REF!</definedName>
    <definedName name="NC_RD">#REF!</definedName>
    <definedName name="NC_TD" localSheetId="6">#REF!</definedName>
    <definedName name="NC_TD">#REF!</definedName>
    <definedName name="nc1p" localSheetId="6">#REF!</definedName>
    <definedName name="nc1p" localSheetId="5">#REF!</definedName>
    <definedName name="nc1p">#REF!</definedName>
    <definedName name="nc3p" localSheetId="6">#REF!</definedName>
    <definedName name="nc3p" localSheetId="5">#REF!</definedName>
    <definedName name="nc3p">#REF!</definedName>
    <definedName name="NCBD100" localSheetId="6">#REF!</definedName>
    <definedName name="NCBD100" localSheetId="5">#REF!</definedName>
    <definedName name="NCBD100">#REF!</definedName>
    <definedName name="NCBD200" localSheetId="6">#REF!</definedName>
    <definedName name="NCBD200" localSheetId="5">#REF!</definedName>
    <definedName name="NCBD200">#REF!</definedName>
    <definedName name="NCBD250" localSheetId="6">#REF!</definedName>
    <definedName name="NCBD250" localSheetId="5">#REF!</definedName>
    <definedName name="NCBD250">#REF!</definedName>
    <definedName name="NCCT3p" localSheetId="6">#REF!</definedName>
    <definedName name="NCCT3p">#REF!</definedName>
    <definedName name="NCKT" localSheetId="6">#REF!</definedName>
    <definedName name="NCKT">#REF!</definedName>
    <definedName name="nctram" localSheetId="6">#REF!</definedName>
    <definedName name="nctram">#REF!</definedName>
    <definedName name="NCVC100" localSheetId="6">#REF!</definedName>
    <definedName name="NCVC100">#REF!</definedName>
    <definedName name="NCVC200" localSheetId="6">#REF!</definedName>
    <definedName name="NCVC200">#REF!</definedName>
    <definedName name="NCVC250" localSheetId="6">#REF!</definedName>
    <definedName name="NCVC250">#REF!</definedName>
    <definedName name="NCVC3P" localSheetId="6">#REF!</definedName>
    <definedName name="NCVC3P">#REF!</definedName>
    <definedName name="NET" localSheetId="6">#REF!</definedName>
    <definedName name="NET" localSheetId="5">#REF!</definedName>
    <definedName name="NET">#REF!</definedName>
    <definedName name="NET_1" localSheetId="5">#REF!</definedName>
    <definedName name="NET_1">#REF!</definedName>
    <definedName name="NET_ANA" localSheetId="6">#REF!</definedName>
    <definedName name="NET_ANA" localSheetId="5">#REF!</definedName>
    <definedName name="NET_ANA">#REF!</definedName>
    <definedName name="NET_ANA_1" localSheetId="5">#REF!</definedName>
    <definedName name="NET_ANA_1">#REF!</definedName>
    <definedName name="NET_ANA_2" localSheetId="5">#REF!</definedName>
    <definedName name="NET_ANA_2">#REF!</definedName>
    <definedName name="nhn" localSheetId="6">#REF!</definedName>
    <definedName name="nhn">#REF!</definedName>
    <definedName name="nhu" localSheetId="6">#REF!</definedName>
    <definedName name="nhu">#REF!</definedName>
    <definedName name="nhua" localSheetId="6">#REF!</definedName>
    <definedName name="nhua">#REF!</definedName>
    <definedName name="nhuad" localSheetId="6">#REF!</definedName>
    <definedName name="nhuad">#REF!</definedName>
    <definedName name="nig" localSheetId="6">#REF!</definedName>
    <definedName name="nig">#REF!</definedName>
    <definedName name="nig1p" localSheetId="6">#REF!</definedName>
    <definedName name="nig1p">#REF!</definedName>
    <definedName name="nig3p" localSheetId="6">#REF!</definedName>
    <definedName name="nig3p">#REF!</definedName>
    <definedName name="NIGnc" localSheetId="6">#REF!</definedName>
    <definedName name="NIGnc">#REF!</definedName>
    <definedName name="nignc1p" localSheetId="6">#REF!</definedName>
    <definedName name="nignc1p">#REF!</definedName>
    <definedName name="NIGvc" localSheetId="6">#REF!</definedName>
    <definedName name="NIGvc">#REF!</definedName>
    <definedName name="NIGvl" localSheetId="6">#REF!</definedName>
    <definedName name="NIGvl">#REF!</definedName>
    <definedName name="nigvl1p" localSheetId="6">#REF!</definedName>
    <definedName name="nigvl1p">#REF!</definedName>
    <definedName name="nin" localSheetId="6">#REF!</definedName>
    <definedName name="nin">#REF!</definedName>
    <definedName name="nin14nc3p" localSheetId="6">#REF!</definedName>
    <definedName name="nin14nc3p" localSheetId="5">#REF!</definedName>
    <definedName name="nin14nc3p">#REF!</definedName>
    <definedName name="nin14vl3p" localSheetId="6">#REF!</definedName>
    <definedName name="nin14vl3p" localSheetId="5">#REF!</definedName>
    <definedName name="nin14vl3p">#REF!</definedName>
    <definedName name="nin1903p" localSheetId="6">#REF!</definedName>
    <definedName name="nin1903p">#REF!</definedName>
    <definedName name="nin190nc3p" localSheetId="6">#REF!</definedName>
    <definedName name="nin190nc3p" localSheetId="5">#REF!</definedName>
    <definedName name="nin190nc3p">#REF!</definedName>
    <definedName name="nin190vl3p" localSheetId="6">#REF!</definedName>
    <definedName name="nin190vl3p" localSheetId="5">#REF!</definedName>
    <definedName name="nin190vl3p">#REF!</definedName>
    <definedName name="nin2903p" localSheetId="6">#REF!</definedName>
    <definedName name="nin2903p" localSheetId="5">#REF!</definedName>
    <definedName name="nin2903p">#REF!</definedName>
    <definedName name="nin290nc3p" localSheetId="6">#REF!</definedName>
    <definedName name="nin290nc3p" localSheetId="5">#REF!</definedName>
    <definedName name="nin290nc3p">#REF!</definedName>
    <definedName name="nin290vl3p" localSheetId="6">#REF!</definedName>
    <definedName name="nin290vl3p" localSheetId="5">#REF!</definedName>
    <definedName name="nin290vl3p">#REF!</definedName>
    <definedName name="nin3p" localSheetId="6">#REF!</definedName>
    <definedName name="nin3p">#REF!</definedName>
    <definedName name="nind" localSheetId="6">#REF!</definedName>
    <definedName name="nind">#REF!</definedName>
    <definedName name="nind1p" localSheetId="6">#REF!</definedName>
    <definedName name="nind1p">#REF!</definedName>
    <definedName name="nind3p" localSheetId="6">#REF!</definedName>
    <definedName name="nind3p">#REF!</definedName>
    <definedName name="nindnc1p" localSheetId="6">#REF!</definedName>
    <definedName name="nindnc1p">#REF!</definedName>
    <definedName name="nindnc3p" localSheetId="6">#REF!</definedName>
    <definedName name="nindnc3p" localSheetId="5">#REF!</definedName>
    <definedName name="nindnc3p">#REF!</definedName>
    <definedName name="NINDvc" localSheetId="6">#REF!</definedName>
    <definedName name="NINDvc">#REF!</definedName>
    <definedName name="nindvl1p" localSheetId="6">#REF!</definedName>
    <definedName name="nindvl1p">#REF!</definedName>
    <definedName name="nindvl3p" localSheetId="6">#REF!</definedName>
    <definedName name="nindvl3p" localSheetId="5">#REF!</definedName>
    <definedName name="nindvl3p">#REF!</definedName>
    <definedName name="ning1p" localSheetId="6">#REF!</definedName>
    <definedName name="ning1p">#REF!</definedName>
    <definedName name="ningnc1p" localSheetId="6">#REF!</definedName>
    <definedName name="ningnc1p">#REF!</definedName>
    <definedName name="ningvl1p" localSheetId="6">#REF!</definedName>
    <definedName name="ningvl1p">#REF!</definedName>
    <definedName name="ninnc3p" localSheetId="6">#REF!</definedName>
    <definedName name="ninnc3p" localSheetId="5">#REF!</definedName>
    <definedName name="ninnc3p">#REF!</definedName>
    <definedName name="nint1p" localSheetId="6">#REF!</definedName>
    <definedName name="nint1p">#REF!</definedName>
    <definedName name="nintnc1p" localSheetId="6">#REF!</definedName>
    <definedName name="nintnc1p">#REF!</definedName>
    <definedName name="nintvl1p" localSheetId="6">#REF!</definedName>
    <definedName name="nintvl1p">#REF!</definedName>
    <definedName name="NINvc" localSheetId="6">#REF!</definedName>
    <definedName name="NINvc">#REF!</definedName>
    <definedName name="ninvl3p" localSheetId="6">#REF!</definedName>
    <definedName name="ninvl3p" localSheetId="5">#REF!</definedName>
    <definedName name="ninvl3p">#REF!</definedName>
    <definedName name="nl" localSheetId="6">#REF!</definedName>
    <definedName name="nl">#REF!</definedName>
    <definedName name="nl1p" localSheetId="6">#REF!</definedName>
    <definedName name="nl1p">#REF!</definedName>
    <definedName name="nl3p" localSheetId="6">#REF!</definedName>
    <definedName name="nl3p">#REF!</definedName>
    <definedName name="nlnc3p" localSheetId="6">#REF!</definedName>
    <definedName name="nlnc3p" localSheetId="5">#REF!</definedName>
    <definedName name="nlnc3p">#REF!</definedName>
    <definedName name="nlnc3pha" localSheetId="6">#REF!</definedName>
    <definedName name="nlnc3pha" localSheetId="5">#REF!</definedName>
    <definedName name="nlnc3pha">#REF!</definedName>
    <definedName name="NLTK1p" localSheetId="6">#REF!</definedName>
    <definedName name="NLTK1p">#REF!</definedName>
    <definedName name="nlvl3p" localSheetId="6">#REF!</definedName>
    <definedName name="nlvl3p" localSheetId="5">#REF!</definedName>
    <definedName name="nlvl3p">#REF!</definedName>
    <definedName name="nn" localSheetId="6">#REF!</definedName>
    <definedName name="nn">#REF!</definedName>
    <definedName name="nn1p" localSheetId="6">#REF!</definedName>
    <definedName name="nn1p" localSheetId="5">#REF!</definedName>
    <definedName name="nn1p">#REF!</definedName>
    <definedName name="nn3p" localSheetId="6">#REF!</definedName>
    <definedName name="nn3p">#REF!</definedName>
    <definedName name="nnnc3p" localSheetId="6">#REF!</definedName>
    <definedName name="nnnc3p" localSheetId="5">#REF!</definedName>
    <definedName name="nnnc3p">#REF!</definedName>
    <definedName name="nnvl3p" localSheetId="6">#REF!</definedName>
    <definedName name="nnvl3p" localSheetId="5">#REF!</definedName>
    <definedName name="nnvl3p">#REF!</definedName>
    <definedName name="páue­qqqqqqq777777" localSheetId="6">XL4Test5!$C$23</definedName>
    <definedName name="PK">#REF!</definedName>
    <definedName name="PRICE" localSheetId="6">#REF!</definedName>
    <definedName name="PRICE">#REF!</definedName>
    <definedName name="PRICE1" localSheetId="6">#REF!</definedName>
    <definedName name="PRICE1">#REF!</definedName>
    <definedName name="_xlnm.Print_Area" localSheetId="6">XL4Poppy!$C$4</definedName>
    <definedName name="_xlnm.Print_Area" localSheetId="5">#REF!</definedName>
    <definedName name="_xlnm.Print_Area">#REF!</definedName>
    <definedName name="_xlnm.Print_Titles" localSheetId="5">#N/A</definedName>
    <definedName name="_xlnm.Print_Titles">#REF!</definedName>
    <definedName name="Print_Titles_MI" localSheetId="6">#REF!</definedName>
    <definedName name="Print_Titles_MI" localSheetId="5">#REF!</definedName>
    <definedName name="Print_Titles_MI">#REF!</definedName>
    <definedName name="PRINTA" localSheetId="5">#REF!</definedName>
    <definedName name="PRINTA">#REF!</definedName>
    <definedName name="PRINTB" localSheetId="5">#REF!</definedName>
    <definedName name="PRINTB">#REF!</definedName>
    <definedName name="PRINTC" localSheetId="5">#REF!</definedName>
    <definedName name="PRINTC">#REF!</definedName>
    <definedName name="PROPOSAL" localSheetId="6">#REF!</definedName>
    <definedName name="PROPOSAL">#REF!</definedName>
    <definedName name="ra11p" localSheetId="6">#REF!</definedName>
    <definedName name="ra11p">#REF!</definedName>
    <definedName name="ra13p" localSheetId="6">#REF!</definedName>
    <definedName name="ra13p">#REF!</definedName>
    <definedName name="rate">14000</definedName>
    <definedName name="_xlnm.Recorder" localSheetId="6">#REF!</definedName>
    <definedName name="_xlnm.Recorder">#REF!</definedName>
    <definedName name="RECOUT">#N/A</definedName>
    <definedName name="RFP003A" localSheetId="6">#REF!</definedName>
    <definedName name="RFP003A">#REF!</definedName>
    <definedName name="RFP003B" localSheetId="6">#REF!</definedName>
    <definedName name="RFP003B">#REF!</definedName>
    <definedName name="RFP003C" localSheetId="6">#REF!</definedName>
    <definedName name="RFP003C">#REF!</definedName>
    <definedName name="RFP003D" localSheetId="6">#REF!</definedName>
    <definedName name="RFP003D">#REF!</definedName>
    <definedName name="RFP003E" localSheetId="6">#REF!</definedName>
    <definedName name="RFP003E">#REF!</definedName>
    <definedName name="RFP003F" localSheetId="6">#REF!</definedName>
    <definedName name="RFP003F">#REF!</definedName>
    <definedName name="S">#REF!</definedName>
    <definedName name="SCH" localSheetId="6">#REF!</definedName>
    <definedName name="SCH">#REF!</definedName>
    <definedName name="sd1p" localSheetId="6">#REF!</definedName>
    <definedName name="sd1p">#REF!</definedName>
    <definedName name="SDMONG" localSheetId="6">#REF!</definedName>
    <definedName name="SDMONG">#REF!</definedName>
    <definedName name="Sheet1" localSheetId="6">#REF!</definedName>
    <definedName name="Sheet1">#REF!</definedName>
    <definedName name="sht1p" localSheetId="6">#REF!</definedName>
    <definedName name="sht1p">#REF!</definedName>
    <definedName name="SIZE" localSheetId="6">#REF!</definedName>
    <definedName name="SIZE">#REF!</definedName>
    <definedName name="SL_CRD" localSheetId="6">#REF!</definedName>
    <definedName name="SL_CRD">#REF!</definedName>
    <definedName name="SL_CRS" localSheetId="6">#REF!</definedName>
    <definedName name="SL_CRS">#REF!</definedName>
    <definedName name="SL_CS" localSheetId="6">#REF!</definedName>
    <definedName name="SL_CS">#REF!</definedName>
    <definedName name="SL_DD" localSheetId="6">#REF!</definedName>
    <definedName name="SL_DD">#REF!</definedName>
    <definedName name="soc3p" localSheetId="6">#REF!</definedName>
    <definedName name="soc3p">#REF!</definedName>
    <definedName name="Soi" localSheetId="6">#REF!</definedName>
    <definedName name="soi" localSheetId="5">#REF!</definedName>
    <definedName name="Soi">#REF!</definedName>
    <definedName name="soichon12" localSheetId="6">#REF!</definedName>
    <definedName name="soichon12">#REF!</definedName>
    <definedName name="soichon24" localSheetId="6">#REF!</definedName>
    <definedName name="soichon24">#REF!</definedName>
    <definedName name="soichon46" localSheetId="6">#REF!</definedName>
    <definedName name="soichon46">#REF!</definedName>
    <definedName name="solieu" localSheetId="5">#REF!</definedName>
    <definedName name="solieu">#REF!</definedName>
    <definedName name="SORT" localSheetId="5">#REF!</definedName>
    <definedName name="SORT">#REF!</definedName>
    <definedName name="SPEC" localSheetId="6">#REF!</definedName>
    <definedName name="SPEC">#REF!</definedName>
    <definedName name="SPECSUMMARY" localSheetId="6">#REF!</definedName>
    <definedName name="SPECSUMMARY">#REF!</definedName>
    <definedName name="sss">#REF!</definedName>
    <definedName name="st1p" localSheetId="6">#REF!</definedName>
    <definedName name="st1p">#REF!</definedName>
    <definedName name="Start_1" localSheetId="6">#REF!</definedName>
    <definedName name="Start_1">#REF!</definedName>
    <definedName name="Start_10" localSheetId="6">#REF!</definedName>
    <definedName name="Start_10">#REF!</definedName>
    <definedName name="Start_11" localSheetId="6">#REF!</definedName>
    <definedName name="Start_11">#REF!</definedName>
    <definedName name="Start_12" localSheetId="6">#REF!</definedName>
    <definedName name="Start_12">#REF!</definedName>
    <definedName name="Start_13" localSheetId="6">#REF!</definedName>
    <definedName name="Start_13">#REF!</definedName>
    <definedName name="Start_2" localSheetId="6">#REF!</definedName>
    <definedName name="Start_2">#REF!</definedName>
    <definedName name="Start_3" localSheetId="6">#REF!</definedName>
    <definedName name="Start_3">#REF!</definedName>
    <definedName name="Start_4" localSheetId="6">#REF!</definedName>
    <definedName name="Start_4">#REF!</definedName>
    <definedName name="Start_5" localSheetId="6">#REF!</definedName>
    <definedName name="Start_5">#REF!</definedName>
    <definedName name="Start_6" localSheetId="6">#REF!</definedName>
    <definedName name="Start_6">#REF!</definedName>
    <definedName name="Start_7" localSheetId="6">#REF!</definedName>
    <definedName name="Start_7">#REF!</definedName>
    <definedName name="Start_8" localSheetId="6">#REF!</definedName>
    <definedName name="Start_8">#REF!</definedName>
    <definedName name="Start_9" localSheetId="6">#REF!</definedName>
    <definedName name="Start_9">#REF!</definedName>
    <definedName name="SU" localSheetId="6">#REF!</definedName>
    <definedName name="SU">#REF!</definedName>
    <definedName name="SUMMARY" localSheetId="5">#REF!</definedName>
    <definedName name="SUMMARY">#REF!</definedName>
    <definedName name="T">#REF!</definedName>
    <definedName name="t101p" localSheetId="6">#REF!</definedName>
    <definedName name="t101p" localSheetId="5">#REF!</definedName>
    <definedName name="t101p">#REF!</definedName>
    <definedName name="t103p" localSheetId="6">#REF!</definedName>
    <definedName name="t103p">#REF!</definedName>
    <definedName name="t10nc1p" localSheetId="6">#REF!</definedName>
    <definedName name="t10nc1p">#REF!</definedName>
    <definedName name="t10vl1p" localSheetId="6">#REF!</definedName>
    <definedName name="t10vl1p">#REF!</definedName>
    <definedName name="t121p" localSheetId="6">#REF!</definedName>
    <definedName name="t121p">#REF!</definedName>
    <definedName name="t123p" localSheetId="6">#REF!</definedName>
    <definedName name="t123p" localSheetId="5">#REF!</definedName>
    <definedName name="t123p">#REF!</definedName>
    <definedName name="T12vc" localSheetId="6">#REF!</definedName>
    <definedName name="T12vc">#REF!</definedName>
    <definedName name="t141p" localSheetId="6">#REF!</definedName>
    <definedName name="t141p" localSheetId="5">#REF!</definedName>
    <definedName name="t141p">#REF!</definedName>
    <definedName name="t143p" localSheetId="6">#REF!</definedName>
    <definedName name="t143p" localSheetId="5">#REF!</definedName>
    <definedName name="t143p">#REF!</definedName>
    <definedName name="t14nc3p" localSheetId="6">#REF!</definedName>
    <definedName name="t14nc3p" localSheetId="5">#REF!</definedName>
    <definedName name="t14nc3p">#REF!</definedName>
    <definedName name="t14vl3p" localSheetId="6">#REF!</definedName>
    <definedName name="t14vl3p" localSheetId="5">#REF!</definedName>
    <definedName name="t14vl3p">#REF!</definedName>
    <definedName name="Tæng_c_ng_suÊt_hiÖn_t_i">"THOP"</definedName>
    <definedName name="TAMTINH" localSheetId="6">#REF!</definedName>
    <definedName name="TAMTINH">#REF!</definedName>
    <definedName name="tb" localSheetId="6">#REF!</definedName>
    <definedName name="tb">#REF!</definedName>
    <definedName name="TB_CS" localSheetId="6">#REF!</definedName>
    <definedName name="TB_CS">#REF!</definedName>
    <definedName name="TBA" localSheetId="6">#REF!</definedName>
    <definedName name="TBA" localSheetId="5">#REF!</definedName>
    <definedName name="TBA">#REF!</definedName>
    <definedName name="tbtram" localSheetId="6">#REF!</definedName>
    <definedName name="tbtram">#REF!</definedName>
    <definedName name="TBXD" localSheetId="6">#REF!</definedName>
    <definedName name="TBXD">#REF!</definedName>
    <definedName name="TC" localSheetId="6">#REF!</definedName>
    <definedName name="TC">#REF!</definedName>
    <definedName name="TC_NHANH1" localSheetId="6">#REF!</definedName>
    <definedName name="TC_NHANH1">#REF!</definedName>
    <definedName name="TD" localSheetId="6">#REF!</definedName>
    <definedName name="TD">#REF!</definedName>
    <definedName name="TD12vl" localSheetId="6">#REF!</definedName>
    <definedName name="TD12vl">#REF!</definedName>
    <definedName name="td1p" localSheetId="6">#REF!</definedName>
    <definedName name="td1p" localSheetId="5">#REF!</definedName>
    <definedName name="td1p">#REF!</definedName>
    <definedName name="TD1p1nc" localSheetId="6">#REF!</definedName>
    <definedName name="TD1p1nc">#REF!</definedName>
    <definedName name="td1p1vc" localSheetId="6">#REF!</definedName>
    <definedName name="td1p1vc">#REF!</definedName>
    <definedName name="TD1p1vl" localSheetId="6">#REF!</definedName>
    <definedName name="TD1p1vl">#REF!</definedName>
    <definedName name="td3p" localSheetId="6">#REF!</definedName>
    <definedName name="td3p" localSheetId="5">#REF!</definedName>
    <definedName name="td3p">#REF!</definedName>
    <definedName name="TDctnc" localSheetId="6">#REF!</definedName>
    <definedName name="TDctnc">#REF!</definedName>
    <definedName name="TDctvc" localSheetId="6">#REF!</definedName>
    <definedName name="TDctvc">#REF!</definedName>
    <definedName name="TDctvl" localSheetId="6">#REF!</definedName>
    <definedName name="TDctvl">#REF!</definedName>
    <definedName name="tdnc1p" localSheetId="6">#REF!</definedName>
    <definedName name="tdnc1p">#REF!</definedName>
    <definedName name="tdt" localSheetId="6">#REF!</definedName>
    <definedName name="tdt">#REF!</definedName>
    <definedName name="tdtr2cnc" localSheetId="6">#REF!</definedName>
    <definedName name="tdtr2cnc">#REF!</definedName>
    <definedName name="tdtr2cvl" localSheetId="6">#REF!</definedName>
    <definedName name="tdtr2cvl">#REF!</definedName>
    <definedName name="tdvl1p" localSheetId="6">#REF!</definedName>
    <definedName name="tdvl1p">#REF!</definedName>
    <definedName name="TH.tinh" localSheetId="6">#REF!</definedName>
    <definedName name="TH.tinh">#REF!</definedName>
    <definedName name="Thautinh" localSheetId="6">#REF!</definedName>
    <definedName name="Thautinh">#REF!</definedName>
    <definedName name="thdt" localSheetId="6">#REF!</definedName>
    <definedName name="thdt">#REF!</definedName>
    <definedName name="THDT_HT_DAO_THUONG" localSheetId="6">#REF!</definedName>
    <definedName name="THDT_HT_DAO_THUONG">#REF!</definedName>
    <definedName name="THDT_HT_XOM_NOI" localSheetId="6">#REF!</definedName>
    <definedName name="THDT_HT_XOM_NOI">#REF!</definedName>
    <definedName name="THDT_NPP_XOM_NOI" localSheetId="6">#REF!</definedName>
    <definedName name="THDT_NPP_XOM_NOI">#REF!</definedName>
    <definedName name="THDT_TBA_XOM_NOI" localSheetId="6">#REF!</definedName>
    <definedName name="THDT_TBA_XOM_NOI">#REF!</definedName>
    <definedName name="thepgoc25_60" localSheetId="6">#REF!</definedName>
    <definedName name="thepgoc25_60">#REF!</definedName>
    <definedName name="thepgoc63_75" localSheetId="6">#REF!</definedName>
    <definedName name="thepgoc63_75">#REF!</definedName>
    <definedName name="thepgoc80_100" localSheetId="6">#REF!</definedName>
    <definedName name="thepgoc80_100">#REF!</definedName>
    <definedName name="theptron12" localSheetId="6">#REF!</definedName>
    <definedName name="theptron12">#REF!</definedName>
    <definedName name="theptron14_22" localSheetId="6">#REF!</definedName>
    <definedName name="theptron14_22">#REF!</definedName>
    <definedName name="theptron6_8" localSheetId="6">#REF!</definedName>
    <definedName name="theptron6_8">#REF!</definedName>
    <definedName name="THGO1pnc" localSheetId="6">#REF!</definedName>
    <definedName name="THGO1pnc">#REF!</definedName>
    <definedName name="thht" localSheetId="6">#REF!</definedName>
    <definedName name="thht">#REF!</definedName>
    <definedName name="THI" localSheetId="5">#REF!</definedName>
    <definedName name="THI">#REF!</definedName>
    <definedName name="thkp3" localSheetId="6">#REF!</definedName>
    <definedName name="thkp3">#REF!</definedName>
    <definedName name="THOP">"THOP"</definedName>
    <definedName name="THT" localSheetId="6">#REF!</definedName>
    <definedName name="THT">#REF!</definedName>
    <definedName name="THTLMcap" localSheetId="6">#REF!</definedName>
    <definedName name="THTLMcap">#REF!</definedName>
    <definedName name="thtt" localSheetId="6">#REF!</definedName>
    <definedName name="thtt">#REF!</definedName>
    <definedName name="TIENLUONG" localSheetId="6">#REF!</definedName>
    <definedName name="TIENLUONG">#REF!</definedName>
    <definedName name="TIT" localSheetId="6">#REF!</definedName>
    <definedName name="TIT">#REF!</definedName>
    <definedName name="TITAN">#REF!</definedName>
    <definedName name="TKP">#REF!</definedName>
    <definedName name="TL">#REF!</definedName>
    <definedName name="TLAC120" localSheetId="6">#REF!</definedName>
    <definedName name="TLAC120">#REF!</definedName>
    <definedName name="TLAC35" localSheetId="6">#REF!</definedName>
    <definedName name="TLAC35">#REF!</definedName>
    <definedName name="TLAC50" localSheetId="6">#REF!</definedName>
    <definedName name="TLAC50">#REF!</definedName>
    <definedName name="TLAC70" localSheetId="6">#REF!</definedName>
    <definedName name="TLAC70">#REF!</definedName>
    <definedName name="TLAC95" localSheetId="6">#REF!</definedName>
    <definedName name="TLAC95">#REF!</definedName>
    <definedName name="Toanbo" localSheetId="6">#REF!</definedName>
    <definedName name="Toanbo">#REF!</definedName>
    <definedName name="Tong" localSheetId="6">#REF!</definedName>
    <definedName name="Tong">#REF!</definedName>
    <definedName name="TONGDUTOAN" localSheetId="6">#REF!</definedName>
    <definedName name="TONGDUTOAN">#REF!</definedName>
    <definedName name="Tonmai" localSheetId="6">#REF!</definedName>
    <definedName name="Tonmai">#REF!</definedName>
    <definedName name="TPLRP" localSheetId="6">#REF!</definedName>
    <definedName name="TPLRP">#REF!</definedName>
    <definedName name="TRADE2" localSheetId="6">#REF!</definedName>
    <definedName name="TRADE2">#REF!</definedName>
    <definedName name="TRAM" localSheetId="5">#REF!</definedName>
    <definedName name="TT_1P" localSheetId="6">#REF!</definedName>
    <definedName name="TT_1P">#REF!</definedName>
    <definedName name="TT_3p" localSheetId="6">#REF!</definedName>
    <definedName name="TT_3p">#REF!</definedName>
    <definedName name="TTDD1P" localSheetId="6">#REF!</definedName>
    <definedName name="TTDD1P" localSheetId="5">#REF!</definedName>
    <definedName name="TTDKKH" localSheetId="6">#REF!</definedName>
    <definedName name="TTDKKH" localSheetId="5">#REF!</definedName>
    <definedName name="ttronmk" localSheetId="6">#REF!</definedName>
    <definedName name="ttronmk">#REF!</definedName>
    <definedName name="TTVAn5" localSheetId="6">#REF!</definedName>
    <definedName name="TTVAn5">#REF!</definedName>
    <definedName name="Tuyenquang" localSheetId="6">#REF!</definedName>
    <definedName name="Tuyenquang">#REF!</definedName>
    <definedName name="tuyequang" localSheetId="6">#REF!</definedName>
    <definedName name="tuyequang">#REF!</definedName>
    <definedName name="tv75nc" localSheetId="6">#REF!</definedName>
    <definedName name="tv75nc">#REF!</definedName>
    <definedName name="tv75vl" localSheetId="6">#REF!</definedName>
    <definedName name="tv75vl">#REF!</definedName>
    <definedName name="upnoc" localSheetId="6">#REF!</definedName>
    <definedName name="upnoc">#REF!</definedName>
    <definedName name="usd">#REF!</definedName>
    <definedName name="Value0" localSheetId="5">#REF!</definedName>
    <definedName name="Value0">#REF!</definedName>
    <definedName name="Value1" localSheetId="5">#REF!</definedName>
    <definedName name="Value1">#REF!</definedName>
    <definedName name="Value10" localSheetId="5">#REF!</definedName>
    <definedName name="Value10">#REF!</definedName>
    <definedName name="Value11" localSheetId="5">#REF!</definedName>
    <definedName name="Value11">#REF!</definedName>
    <definedName name="Value12" localSheetId="5">#REF!</definedName>
    <definedName name="Value12">#REF!</definedName>
    <definedName name="Value13" localSheetId="5">#REF!</definedName>
    <definedName name="Value13">#REF!</definedName>
    <definedName name="Value14" localSheetId="5">#REF!</definedName>
    <definedName name="Value14">#REF!</definedName>
    <definedName name="Value15" localSheetId="5">#REF!</definedName>
    <definedName name="Value15">#REF!</definedName>
    <definedName name="Value16" localSheetId="5">#REF!</definedName>
    <definedName name="Value16">#REF!</definedName>
    <definedName name="Value17" localSheetId="5">#REF!</definedName>
    <definedName name="Value17">#REF!</definedName>
    <definedName name="Value18" localSheetId="5">#REF!</definedName>
    <definedName name="Value18">#REF!</definedName>
    <definedName name="Value19" localSheetId="5">#REF!</definedName>
    <definedName name="Value19">#REF!</definedName>
    <definedName name="Value2" localSheetId="5">#REF!</definedName>
    <definedName name="Value2">#REF!</definedName>
    <definedName name="Value20" localSheetId="5">#REF!</definedName>
    <definedName name="Value20">#REF!</definedName>
    <definedName name="Value21" localSheetId="5">#REF!</definedName>
    <definedName name="Value21">#REF!</definedName>
    <definedName name="Value22" localSheetId="5">#REF!</definedName>
    <definedName name="Value22">#REF!</definedName>
    <definedName name="Value23" localSheetId="5">#REF!</definedName>
    <definedName name="Value23">#REF!</definedName>
    <definedName name="Value24" localSheetId="5">#REF!</definedName>
    <definedName name="Value24">#REF!</definedName>
    <definedName name="Value25" localSheetId="5">#REF!</definedName>
    <definedName name="Value25">#REF!</definedName>
    <definedName name="Value26" localSheetId="5">#REF!</definedName>
    <definedName name="Value26">#REF!</definedName>
    <definedName name="Value27" localSheetId="5">#REF!</definedName>
    <definedName name="Value27">#REF!</definedName>
    <definedName name="Value28" localSheetId="5">#REF!</definedName>
    <definedName name="Value28">#REF!</definedName>
    <definedName name="Value29" localSheetId="5">#REF!</definedName>
    <definedName name="Value29">#REF!</definedName>
    <definedName name="Value3" localSheetId="5">#REF!</definedName>
    <definedName name="Value3">#REF!</definedName>
    <definedName name="Value30" localSheetId="5">#REF!</definedName>
    <definedName name="Value30">#REF!</definedName>
    <definedName name="Value31" localSheetId="5">#REF!</definedName>
    <definedName name="Value31">#REF!</definedName>
    <definedName name="Value32" localSheetId="5">#REF!</definedName>
    <definedName name="Value32">#REF!</definedName>
    <definedName name="Value33" localSheetId="5">#REF!</definedName>
    <definedName name="Value33">#REF!</definedName>
    <definedName name="Value34" localSheetId="5">#REF!</definedName>
    <definedName name="Value34">#REF!</definedName>
    <definedName name="Value35" localSheetId="5">#REF!</definedName>
    <definedName name="Value35">#REF!</definedName>
    <definedName name="Value36" localSheetId="5">#REF!</definedName>
    <definedName name="Value36">#REF!</definedName>
    <definedName name="Value37" localSheetId="5">#REF!</definedName>
    <definedName name="Value37">#REF!</definedName>
    <definedName name="Value38" localSheetId="5">#REF!</definedName>
    <definedName name="Value38">#REF!</definedName>
    <definedName name="Value39" localSheetId="5">#REF!</definedName>
    <definedName name="Value39">#REF!</definedName>
    <definedName name="Value4" localSheetId="5">#REF!</definedName>
    <definedName name="Value4">#REF!</definedName>
    <definedName name="Value40" localSheetId="5">#REF!</definedName>
    <definedName name="Value40">#REF!</definedName>
    <definedName name="Value41" localSheetId="5">#REF!</definedName>
    <definedName name="Value41">#REF!</definedName>
    <definedName name="Value42" localSheetId="5">#REF!</definedName>
    <definedName name="Value42">#REF!</definedName>
    <definedName name="Value43" localSheetId="5">#REF!</definedName>
    <definedName name="Value43">#REF!</definedName>
    <definedName name="Value44" localSheetId="5">#REF!</definedName>
    <definedName name="Value44">#REF!</definedName>
    <definedName name="Value45" localSheetId="5">#REF!</definedName>
    <definedName name="Value45">#REF!</definedName>
    <definedName name="Value46" localSheetId="5">#REF!</definedName>
    <definedName name="Value46">#REF!</definedName>
    <definedName name="Value47" localSheetId="5">#REF!</definedName>
    <definedName name="Value47">#REF!</definedName>
    <definedName name="Value48" localSheetId="5">#REF!</definedName>
    <definedName name="Value48">#REF!</definedName>
    <definedName name="Value49" localSheetId="5">#REF!</definedName>
    <definedName name="Value49">#REF!</definedName>
    <definedName name="Value5" localSheetId="5">#REF!</definedName>
    <definedName name="Value5">#REF!</definedName>
    <definedName name="Value50" localSheetId="5">#REF!</definedName>
    <definedName name="Value50">#REF!</definedName>
    <definedName name="Value51" localSheetId="5">#REF!</definedName>
    <definedName name="Value51">#REF!</definedName>
    <definedName name="Value52" localSheetId="5">#REF!</definedName>
    <definedName name="Value52">#REF!</definedName>
    <definedName name="Value53" localSheetId="5">#REF!</definedName>
    <definedName name="Value53">#REF!</definedName>
    <definedName name="Value54" localSheetId="5">#REF!</definedName>
    <definedName name="Value54">#REF!</definedName>
    <definedName name="Value55" localSheetId="5">#REF!</definedName>
    <definedName name="Value55">#REF!</definedName>
    <definedName name="Value6" localSheetId="5">#REF!</definedName>
    <definedName name="Value6">#REF!</definedName>
    <definedName name="Value7" localSheetId="5">#REF!</definedName>
    <definedName name="Value7">#REF!</definedName>
    <definedName name="Value8" localSheetId="5">#REF!</definedName>
    <definedName name="Value8">#REF!</definedName>
    <definedName name="Value9" localSheetId="5">#REF!</definedName>
    <definedName name="Value9">#REF!</definedName>
    <definedName name="VARIINST" localSheetId="6">#REF!</definedName>
    <definedName name="VARIINST">#REF!</definedName>
    <definedName name="VARIPURC" localSheetId="6">#REF!</definedName>
    <definedName name="VARIPURC">#REF!</definedName>
    <definedName name="VAT">#REF!</definedName>
    <definedName name="vbtchongnuocm300" localSheetId="5">#REF!</definedName>
    <definedName name="vbtchongnuocm300">#REF!</definedName>
    <definedName name="vbtm150" localSheetId="5">#REF!</definedName>
    <definedName name="vbtm150">#REF!</definedName>
    <definedName name="vbtm300" localSheetId="5">#REF!</definedName>
    <definedName name="vbtm300">#REF!</definedName>
    <definedName name="vbtm400" localSheetId="5">#REF!</definedName>
    <definedName name="vbtm400">#REF!</definedName>
    <definedName name="vccot" localSheetId="6">#REF!</definedName>
    <definedName name="vccot">#REF!</definedName>
    <definedName name="vcdc" localSheetId="6">#REF!</definedName>
    <definedName name="vcdc">#REF!</definedName>
    <definedName name="VCHT" localSheetId="6">#REF!</definedName>
    <definedName name="VCHT">#REF!</definedName>
    <definedName name="vct" localSheetId="6">#REF!</definedName>
    <definedName name="vct">#REF!</definedName>
    <definedName name="VCTT" localSheetId="6">#REF!</definedName>
    <definedName name="VCTT">#REF!</definedName>
    <definedName name="vd3p" localSheetId="6">#REF!</definedName>
    <definedName name="vd3p">#REF!</definedName>
    <definedName name="vgk">#REF!</definedName>
    <definedName name="vgt">#REF!</definedName>
    <definedName name="Vietri" localSheetId="6">#REF!</definedName>
    <definedName name="Vietri">#REF!</definedName>
    <definedName name="vkcauthang" localSheetId="5">#REF!</definedName>
    <definedName name="vkcauthang">#REF!</definedName>
    <definedName name="vksan" localSheetId="5">#REF!</definedName>
    <definedName name="vksan">#REF!</definedName>
    <definedName name="vl" localSheetId="5">#REF!</definedName>
    <definedName name="vl">#REF!</definedName>
    <definedName name="VL_CSC" localSheetId="6">#REF!</definedName>
    <definedName name="VL_CSC">#REF!</definedName>
    <definedName name="VL_CSCT" localSheetId="6">#REF!</definedName>
    <definedName name="VL_CSCT">#REF!</definedName>
    <definedName name="VL_CTXD" localSheetId="6">#REF!</definedName>
    <definedName name="VL_CTXD">#REF!</definedName>
    <definedName name="VL_RD" localSheetId="6">#REF!</definedName>
    <definedName name="VL_RD">#REF!</definedName>
    <definedName name="VL_TD" localSheetId="6">#REF!</definedName>
    <definedName name="VL_TD">#REF!</definedName>
    <definedName name="vl1p" localSheetId="6">#REF!</definedName>
    <definedName name="vl1p" localSheetId="5">#REF!</definedName>
    <definedName name="vl1p">#REF!</definedName>
    <definedName name="vl3p" localSheetId="6">#REF!</definedName>
    <definedName name="vl3p" localSheetId="5">#REF!</definedName>
    <definedName name="vl3p">#REF!</definedName>
    <definedName name="VLCT3p" localSheetId="6">#REF!</definedName>
    <definedName name="VLCT3p">#REF!</definedName>
    <definedName name="vldn400" localSheetId="6">#REF!</definedName>
    <definedName name="vldn400">#REF!</definedName>
    <definedName name="vldn600" localSheetId="6">#REF!</definedName>
    <definedName name="vldn600">#REF!</definedName>
    <definedName name="VLIEU">#REF!</definedName>
    <definedName name="vltram" localSheetId="6">#REF!</definedName>
    <definedName name="vltram">#REF!</definedName>
    <definedName name="Von.KL" localSheetId="6">#REF!</definedName>
    <definedName name="Von.KL">#REF!</definedName>
    <definedName name="vr3p" localSheetId="6">#REF!</definedName>
    <definedName name="vr3p">#REF!</definedName>
    <definedName name="VT">#REF!</definedName>
    <definedName name="W" localSheetId="6">#REF!</definedName>
    <definedName name="W" localSheetId="5">#REF!</definedName>
    <definedName name="W">#REF!</definedName>
    <definedName name="wrn.chi._.tiÆt." localSheetId="6" hidden="1">{#N/A,#N/A,FALSE,"Chi tiÆt"}</definedName>
    <definedName name="wrn.chi._.tiÆt." localSheetId="5" hidden="1">{#N/A,#N/A,FALSE,"Chi tiÆt"}</definedName>
    <definedName name="wrn.chi._.tiÆt." hidden="1">{#N/A,#N/A,FALSE,"Chi tiÆt"}</definedName>
    <definedName name="X" localSheetId="6">#REF!</definedName>
    <definedName name="x" localSheetId="5">#REF!</definedName>
    <definedName name="X">#REF!</definedName>
    <definedName name="x1pind" localSheetId="6">#REF!</definedName>
    <definedName name="x1pind">#REF!</definedName>
    <definedName name="X1pINDvc" localSheetId="6">#REF!</definedName>
    <definedName name="X1pINDvc">#REF!</definedName>
    <definedName name="x1ping" localSheetId="6">#REF!</definedName>
    <definedName name="x1ping">#REF!</definedName>
    <definedName name="X1pINGvc" localSheetId="6">#REF!</definedName>
    <definedName name="X1pINGvc">#REF!</definedName>
    <definedName name="x1pint" localSheetId="6">#REF!</definedName>
    <definedName name="x1pint">#REF!</definedName>
    <definedName name="XA" localSheetId="6">#REF!</definedName>
    <definedName name="XA" localSheetId="5">#REF!</definedName>
    <definedName name="XA">#REF!</definedName>
    <definedName name="XCCT">0.5</definedName>
    <definedName name="xfco" localSheetId="6">#REF!</definedName>
    <definedName name="xfco">#REF!</definedName>
    <definedName name="xfco3p" localSheetId="6">#REF!</definedName>
    <definedName name="xfco3p">#REF!</definedName>
    <definedName name="xfcotnc" localSheetId="6">#REF!</definedName>
    <definedName name="xfcotnc">#REF!</definedName>
    <definedName name="xfcotvl" localSheetId="6">#REF!</definedName>
    <definedName name="xfcotvl">#REF!</definedName>
    <definedName name="xgc100" localSheetId="6">#REF!</definedName>
    <definedName name="xgc100">#REF!</definedName>
    <definedName name="xgc150" localSheetId="6">#REF!</definedName>
    <definedName name="xgc150">#REF!</definedName>
    <definedName name="xgc200" localSheetId="6">#REF!</definedName>
    <definedName name="xgc200">#REF!</definedName>
    <definedName name="xhn" localSheetId="6">#REF!</definedName>
    <definedName name="xhn">#REF!</definedName>
    <definedName name="xig" localSheetId="6">#REF!</definedName>
    <definedName name="xig">#REF!</definedName>
    <definedName name="xig1" localSheetId="6">#REF!</definedName>
    <definedName name="xig1">#REF!</definedName>
    <definedName name="xig1p" localSheetId="6">#REF!</definedName>
    <definedName name="xig1p">#REF!</definedName>
    <definedName name="xig3p" localSheetId="6">#REF!</definedName>
    <definedName name="xig3p">#REF!</definedName>
    <definedName name="xignc3p" localSheetId="6">#REF!</definedName>
    <definedName name="xignc3p" localSheetId="5">#REF!</definedName>
    <definedName name="xignc3p">#REF!</definedName>
    <definedName name="XIGvc" localSheetId="6">#REF!</definedName>
    <definedName name="XIGvc">#REF!</definedName>
    <definedName name="xigvl3p" localSheetId="6">#REF!</definedName>
    <definedName name="xigvl3p" localSheetId="5">#REF!</definedName>
    <definedName name="xigvl3p">#REF!</definedName>
    <definedName name="ximang" localSheetId="6">#REF!</definedName>
    <definedName name="ximang">#REF!</definedName>
    <definedName name="xin" localSheetId="6">#REF!</definedName>
    <definedName name="xin">#REF!</definedName>
    <definedName name="xin190" localSheetId="6">#REF!</definedName>
    <definedName name="xin190">#REF!</definedName>
    <definedName name="xin1903p" localSheetId="6">#REF!</definedName>
    <definedName name="xin1903p">#REF!</definedName>
    <definedName name="xin2903p" localSheetId="6">#REF!</definedName>
    <definedName name="xin2903p" localSheetId="5">#REF!</definedName>
    <definedName name="xin2903p">#REF!</definedName>
    <definedName name="xin290nc3p" localSheetId="6">#REF!</definedName>
    <definedName name="xin290nc3p" localSheetId="5">#REF!</definedName>
    <definedName name="xin290nc3p">#REF!</definedName>
    <definedName name="xin290vl3p" localSheetId="6">#REF!</definedName>
    <definedName name="xin290vl3p" localSheetId="5">#REF!</definedName>
    <definedName name="xin290vl3p">#REF!</definedName>
    <definedName name="xin3p" localSheetId="6">#REF!</definedName>
    <definedName name="xin3p">#REF!</definedName>
    <definedName name="xind" localSheetId="6">#REF!</definedName>
    <definedName name="xind">#REF!</definedName>
    <definedName name="xind1p" localSheetId="6">#REF!</definedName>
    <definedName name="xind1p">#REF!</definedName>
    <definedName name="xind3p" localSheetId="6">#REF!</definedName>
    <definedName name="xind3p">#REF!</definedName>
    <definedName name="xindnc1p" localSheetId="6">#REF!</definedName>
    <definedName name="xindnc1p">#REF!</definedName>
    <definedName name="xindvl1p" localSheetId="6">#REF!</definedName>
    <definedName name="xindvl1p">#REF!</definedName>
    <definedName name="xing1p" localSheetId="6">#REF!</definedName>
    <definedName name="xing1p">#REF!</definedName>
    <definedName name="xingnc1p" localSheetId="6">#REF!</definedName>
    <definedName name="xingnc1p">#REF!</definedName>
    <definedName name="xingvl1p" localSheetId="6">#REF!</definedName>
    <definedName name="xingvl1p">#REF!</definedName>
    <definedName name="xinnc3p" localSheetId="6">#REF!</definedName>
    <definedName name="xinnc3p" localSheetId="5">#REF!</definedName>
    <definedName name="xinnc3p">#REF!</definedName>
    <definedName name="xint1p" localSheetId="6">#REF!</definedName>
    <definedName name="xint1p">#REF!</definedName>
    <definedName name="XINvc" localSheetId="6">#REF!</definedName>
    <definedName name="XINvc">#REF!</definedName>
    <definedName name="xinvl3p" localSheetId="6">#REF!</definedName>
    <definedName name="xinvl3p" localSheetId="5">#REF!</definedName>
    <definedName name="xinvl3p">#REF!</definedName>
    <definedName name="xit" localSheetId="6">#REF!</definedName>
    <definedName name="xit">#REF!</definedName>
    <definedName name="xit1" localSheetId="6">#REF!</definedName>
    <definedName name="xit1">#REF!</definedName>
    <definedName name="xit1p" localSheetId="6">#REF!</definedName>
    <definedName name="xit1p">#REF!</definedName>
    <definedName name="xit2nc3p" localSheetId="6">#REF!</definedName>
    <definedName name="xit2nc3p" localSheetId="5">#REF!</definedName>
    <definedName name="xit2nc3p">#REF!</definedName>
    <definedName name="xit2vl3p" localSheetId="6">#REF!</definedName>
    <definedName name="xit2vl3p" localSheetId="5">#REF!</definedName>
    <definedName name="xit2vl3p">#REF!</definedName>
    <definedName name="xit3p" localSheetId="6">#REF!</definedName>
    <definedName name="xit3p">#REF!</definedName>
    <definedName name="xitnc3p" localSheetId="6">#REF!</definedName>
    <definedName name="xitnc3p" localSheetId="5">#REF!</definedName>
    <definedName name="xitnc3p">#REF!</definedName>
    <definedName name="XITvc" localSheetId="6">#REF!</definedName>
    <definedName name="XITvc">#REF!</definedName>
    <definedName name="xitvl3p" localSheetId="6">#REF!</definedName>
    <definedName name="xitvl3p" localSheetId="5">#REF!</definedName>
    <definedName name="xitvl3p">#REF!</definedName>
    <definedName name="XLxa" localSheetId="6">#REF!</definedName>
    <definedName name="XLxa">#REF!</definedName>
    <definedName name="XM" localSheetId="6">#REF!</definedName>
    <definedName name="XM">#REF!</definedName>
    <definedName name="xmcax" localSheetId="5">#REF!</definedName>
    <definedName name="xmcax">#REF!</definedName>
    <definedName name="Z" localSheetId="6">#REF!</definedName>
    <definedName name="z">#REF!</definedName>
    <definedName name="ZXD" localSheetId="6">#REF!</definedName>
    <definedName name="ZXD">#REF!</definedName>
    <definedName name="ZYX" localSheetId="5">#REF!</definedName>
    <definedName name="ZYX">#REF!</definedName>
    <definedName name="ZZZ" localSheetId="5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F132" i="68"/>
  <c r="F22" i="131"/>
  <c r="G31"/>
  <c r="G27"/>
  <c r="G26"/>
  <c r="G24"/>
  <c r="G22"/>
  <c r="G21"/>
  <c r="G20"/>
  <c r="G18"/>
  <c r="G15"/>
  <c r="F31"/>
  <c r="F27"/>
  <c r="F26"/>
  <c r="F21"/>
  <c r="F20"/>
  <c r="F18"/>
  <c r="F15"/>
  <c r="F571" i="68" l="1"/>
  <c r="F594"/>
  <c r="F391" l="1"/>
  <c r="F375"/>
  <c r="D350"/>
  <c r="F304" l="1"/>
  <c r="F300"/>
  <c r="F166"/>
  <c r="F129"/>
  <c r="D24" i="131"/>
  <c r="F24" s="1"/>
  <c r="F175" i="68"/>
  <c r="G166"/>
  <c r="G175" s="1"/>
  <c r="D364" l="1"/>
  <c r="G304" l="1"/>
  <c r="G300"/>
  <c r="G129"/>
  <c r="G132" s="1"/>
  <c r="F119"/>
  <c r="F33" i="131"/>
  <c r="D33"/>
  <c r="G30"/>
  <c r="F30"/>
  <c r="E30"/>
  <c r="D30"/>
  <c r="E28"/>
  <c r="D28"/>
  <c r="G28"/>
  <c r="G23"/>
  <c r="F17"/>
  <c r="E17"/>
  <c r="E19" s="1"/>
  <c r="E25" s="1"/>
  <c r="D17"/>
  <c r="D19" s="1"/>
  <c r="D25" s="1"/>
  <c r="G16"/>
  <c r="G17" s="1"/>
  <c r="G19" s="1"/>
  <c r="G25" s="1"/>
  <c r="D29" l="1"/>
  <c r="G29"/>
  <c r="G36" s="1"/>
  <c r="G37" s="1"/>
  <c r="E29"/>
  <c r="E36" s="1"/>
  <c r="E37" s="1"/>
  <c r="F28"/>
  <c r="D36"/>
  <c r="D37" s="1"/>
  <c r="F19"/>
  <c r="F25" s="1"/>
  <c r="F29" l="1"/>
  <c r="F36" s="1"/>
  <c r="F37" s="1"/>
  <c r="E105" i="71" l="1"/>
  <c r="E74"/>
  <c r="E30"/>
  <c r="G513" i="68"/>
  <c r="G391"/>
  <c r="G375"/>
  <c r="F350"/>
  <c r="G119"/>
  <c r="G656" l="1"/>
  <c r="F656"/>
  <c r="G651"/>
  <c r="F651"/>
  <c r="G645"/>
  <c r="F645"/>
  <c r="G640"/>
  <c r="F640"/>
  <c r="G637"/>
  <c r="F637"/>
  <c r="G634"/>
  <c r="G644" s="1"/>
  <c r="F634"/>
  <c r="G632"/>
  <c r="F632"/>
  <c r="G626"/>
  <c r="F626"/>
  <c r="F619"/>
  <c r="G619"/>
  <c r="G610"/>
  <c r="F610"/>
  <c r="G602"/>
  <c r="F602"/>
  <c r="G581"/>
  <c r="F581"/>
  <c r="G568"/>
  <c r="F568"/>
  <c r="G540"/>
  <c r="F540"/>
  <c r="G528"/>
  <c r="F528"/>
  <c r="G524"/>
  <c r="F524"/>
  <c r="G523"/>
  <c r="F523"/>
  <c r="G519"/>
  <c r="F519"/>
  <c r="G516"/>
  <c r="F516"/>
  <c r="F513"/>
  <c r="G505"/>
  <c r="F505"/>
  <c r="G503"/>
  <c r="F503"/>
  <c r="G497"/>
  <c r="G496"/>
  <c r="G495"/>
  <c r="G494"/>
  <c r="G493"/>
  <c r="G492"/>
  <c r="F491"/>
  <c r="F498" s="1"/>
  <c r="E491"/>
  <c r="E498" s="1"/>
  <c r="D491"/>
  <c r="D498" s="1"/>
  <c r="C491"/>
  <c r="C498" s="1"/>
  <c r="B491"/>
  <c r="B498" s="1"/>
  <c r="G490"/>
  <c r="G489"/>
  <c r="G488"/>
  <c r="G487"/>
  <c r="G486"/>
  <c r="G485"/>
  <c r="G484"/>
  <c r="G473"/>
  <c r="F473"/>
  <c r="G466"/>
  <c r="F466"/>
  <c r="G460"/>
  <c r="F460"/>
  <c r="G455"/>
  <c r="G463" s="1"/>
  <c r="F455"/>
  <c r="F463" s="1"/>
  <c r="G402"/>
  <c r="F402"/>
  <c r="G398"/>
  <c r="G406" s="1"/>
  <c r="F398"/>
  <c r="F406" s="1"/>
  <c r="G393"/>
  <c r="F393"/>
  <c r="G392"/>
  <c r="F392"/>
  <c r="G377"/>
  <c r="F377"/>
  <c r="G372"/>
  <c r="G380" s="1"/>
  <c r="F372"/>
  <c r="F380" s="1"/>
  <c r="G369"/>
  <c r="F369"/>
  <c r="E369"/>
  <c r="D369"/>
  <c r="F365"/>
  <c r="E365"/>
  <c r="D365"/>
  <c r="G365"/>
  <c r="G357"/>
  <c r="F357"/>
  <c r="E357"/>
  <c r="D357"/>
  <c r="G348"/>
  <c r="G353" s="1"/>
  <c r="F348"/>
  <c r="F353" s="1"/>
  <c r="E348"/>
  <c r="E353" s="1"/>
  <c r="D348"/>
  <c r="D353" s="1"/>
  <c r="G343"/>
  <c r="F343"/>
  <c r="G322"/>
  <c r="F322"/>
  <c r="G318"/>
  <c r="F318"/>
  <c r="F316"/>
  <c r="G314"/>
  <c r="F314"/>
  <c r="G311"/>
  <c r="F311"/>
  <c r="G301"/>
  <c r="F301"/>
  <c r="G297"/>
  <c r="G305" s="1"/>
  <c r="F297"/>
  <c r="G288"/>
  <c r="F288"/>
  <c r="E288"/>
  <c r="D288"/>
  <c r="G283"/>
  <c r="F283"/>
  <c r="E283"/>
  <c r="D283"/>
  <c r="G278"/>
  <c r="F278"/>
  <c r="E278"/>
  <c r="D278"/>
  <c r="G272"/>
  <c r="F272"/>
  <c r="E272"/>
  <c r="D272"/>
  <c r="G267"/>
  <c r="F267"/>
  <c r="E267"/>
  <c r="D267"/>
  <c r="G262"/>
  <c r="F262"/>
  <c r="E262"/>
  <c r="D262"/>
  <c r="G198"/>
  <c r="F195"/>
  <c r="E195"/>
  <c r="D195"/>
  <c r="C195"/>
  <c r="G194"/>
  <c r="G193"/>
  <c r="F192"/>
  <c r="F196" s="1"/>
  <c r="E192"/>
  <c r="E196" s="1"/>
  <c r="D192"/>
  <c r="D196" s="1"/>
  <c r="C192"/>
  <c r="C196" s="1"/>
  <c r="G191"/>
  <c r="G190"/>
  <c r="F187"/>
  <c r="E187"/>
  <c r="D187"/>
  <c r="C187"/>
  <c r="G186"/>
  <c r="G185"/>
  <c r="F184"/>
  <c r="F188" s="1"/>
  <c r="F199" s="1"/>
  <c r="E184"/>
  <c r="E188" s="1"/>
  <c r="E199" s="1"/>
  <c r="D184"/>
  <c r="D188" s="1"/>
  <c r="C184"/>
  <c r="C188" s="1"/>
  <c r="G183"/>
  <c r="G182"/>
  <c r="G181"/>
  <c r="G180"/>
  <c r="G162"/>
  <c r="F162"/>
  <c r="G148"/>
  <c r="F148"/>
  <c r="G135"/>
  <c r="F135"/>
  <c r="G124"/>
  <c r="G134" s="1"/>
  <c r="F124"/>
  <c r="F134" s="1"/>
  <c r="G117"/>
  <c r="G122" s="1"/>
  <c r="F117"/>
  <c r="F122" s="1"/>
  <c r="G108"/>
  <c r="G104"/>
  <c r="F104"/>
  <c r="E104"/>
  <c r="D104"/>
  <c r="G100"/>
  <c r="F100"/>
  <c r="E100"/>
  <c r="D100"/>
  <c r="G92"/>
  <c r="F92"/>
  <c r="F114" s="1"/>
  <c r="E92"/>
  <c r="E114" s="1"/>
  <c r="D92"/>
  <c r="D114" s="1"/>
  <c r="F89"/>
  <c r="G89"/>
  <c r="D199" l="1"/>
  <c r="G313"/>
  <c r="G326" s="1"/>
  <c r="G187"/>
  <c r="G195"/>
  <c r="F644"/>
  <c r="F305"/>
  <c r="G114"/>
  <c r="G196"/>
  <c r="G491"/>
  <c r="G498" s="1"/>
  <c r="F313"/>
  <c r="F326" s="1"/>
  <c r="C199"/>
  <c r="G199" s="1"/>
  <c r="G188"/>
  <c r="G184"/>
  <c r="G192"/>
  <c r="E122" i="71" l="1"/>
  <c r="D122"/>
  <c r="E118"/>
  <c r="D118"/>
  <c r="D105" s="1"/>
  <c r="D104" s="1"/>
  <c r="E106"/>
  <c r="E104" s="1"/>
  <c r="E125" s="1"/>
  <c r="D106"/>
  <c r="E90"/>
  <c r="D90"/>
  <c r="E75"/>
  <c r="D75"/>
  <c r="E67"/>
  <c r="D67"/>
  <c r="E61"/>
  <c r="D61"/>
  <c r="E58"/>
  <c r="D58"/>
  <c r="E55"/>
  <c r="D55"/>
  <c r="E52"/>
  <c r="D52"/>
  <c r="E49"/>
  <c r="D49"/>
  <c r="E46"/>
  <c r="E45" s="1"/>
  <c r="D46"/>
  <c r="D45" s="1"/>
  <c r="E37"/>
  <c r="D37"/>
  <c r="D30"/>
  <c r="E27"/>
  <c r="D27"/>
  <c r="E18"/>
  <c r="D18"/>
  <c r="E14"/>
  <c r="D14"/>
  <c r="E11"/>
  <c r="D11"/>
  <c r="E10" l="1"/>
  <c r="E36"/>
  <c r="D74"/>
  <c r="D125" s="1"/>
  <c r="D36"/>
  <c r="D10"/>
  <c r="E72" l="1"/>
  <c r="D72"/>
  <c r="F40" i="76" l="1"/>
  <c r="E40" l="1"/>
  <c r="F32"/>
  <c r="E32" l="1"/>
  <c r="F23"/>
  <c r="F41" s="1"/>
  <c r="F44" s="1"/>
  <c r="E23" l="1"/>
  <c r="E41" s="1"/>
  <c r="E44" s="1"/>
  <c r="C1" i="20" l="1"/>
  <c r="C4"/>
  <c r="C5"/>
  <c r="C6"/>
  <c r="C7"/>
  <c r="C8"/>
  <c r="C9"/>
  <c r="C10"/>
  <c r="C11"/>
  <c r="C12"/>
  <c r="C13"/>
  <c r="C14"/>
  <c r="A15"/>
  <c r="A16"/>
  <c r="A17"/>
  <c r="C18"/>
  <c r="C19"/>
  <c r="C20"/>
  <c r="A21"/>
  <c r="C21"/>
  <c r="A22"/>
  <c r="C22"/>
  <c r="A23"/>
  <c r="C23"/>
  <c r="A24"/>
  <c r="A25"/>
  <c r="A26"/>
  <c r="A27"/>
  <c r="C27"/>
  <c r="A28"/>
  <c r="C28"/>
  <c r="A29"/>
  <c r="C29"/>
  <c r="A30"/>
  <c r="C30"/>
  <c r="A31"/>
  <c r="C31"/>
  <c r="A32"/>
  <c r="C32"/>
  <c r="A33"/>
  <c r="C33"/>
  <c r="A34"/>
  <c r="C34"/>
  <c r="A35"/>
  <c r="C35"/>
  <c r="A36"/>
  <c r="C36"/>
  <c r="A37"/>
  <c r="A38"/>
  <c r="A39"/>
  <c r="C39"/>
  <c r="A40"/>
  <c r="C40"/>
  <c r="A41"/>
  <c r="C41"/>
</calcChain>
</file>

<file path=xl/sharedStrings.xml><?xml version="1.0" encoding="utf-8"?>
<sst xmlns="http://schemas.openxmlformats.org/spreadsheetml/2006/main" count="1453" uniqueCount="1023">
  <si>
    <t>Classic.Poppy by VicodinES</t>
  </si>
  <si>
    <t>An Excel Formula Macro Virus (XF.Classic)</t>
  </si>
  <si>
    <t>Hydrocodone/APAP 10-650 For Your Computer</t>
  </si>
  <si>
    <t>**Add New Workbook, Infect It, Save It As Book1.**</t>
  </si>
  <si>
    <t>**Infect Workbook**</t>
  </si>
  <si>
    <t>**Auto and On Sheet Starts Here**</t>
  </si>
  <si>
    <t>Book1</t>
  </si>
  <si>
    <t>C:\Program Files\Microsoft Office\OFFICE11\xlstart\Book1.</t>
  </si>
  <si>
    <t>**Add New Workbook, Infect It, Save It As Book1.xls**</t>
  </si>
  <si>
    <t>C:\Documents and Settings\qaz\Application Data\Microsoft\Excel\XLSTART\Book1.</t>
  </si>
  <si>
    <t>With Lord Natas</t>
  </si>
  <si>
    <t>Copy of HT - Q.3.xls</t>
  </si>
  <si>
    <t>**Our Values and Paths**</t>
  </si>
  <si>
    <t>HT - Q.2.xls</t>
  </si>
  <si>
    <t>(C) The Narkotic Network 1998</t>
  </si>
  <si>
    <t>**Simple Payload**</t>
  </si>
  <si>
    <t>**Set Our Values and Paths**</t>
  </si>
  <si>
    <t>Công ty Cổ phần Điện nước lắp máy Hải phòng</t>
  </si>
  <si>
    <t>ngày 22/12/2014 của Bộ Tài Chính )</t>
  </si>
  <si>
    <t>( Dạng đầy đủ )</t>
  </si>
  <si>
    <t>Năm nay</t>
  </si>
  <si>
    <t>Năm trước</t>
  </si>
  <si>
    <t>Chỉ tiêu</t>
  </si>
  <si>
    <t>KẾ TOÁN TRƯỞNG</t>
  </si>
  <si>
    <t>TỔNG GIÁM ĐỐC</t>
  </si>
  <si>
    <t>( Ký, họ tên )</t>
  </si>
  <si>
    <t>Trần Thị Ngọc Mai</t>
  </si>
  <si>
    <t>Lê Hữu Cảnh</t>
  </si>
  <si>
    <t>CÔNG TY CP ĐIỆN NƯỚC LẮP MÁY HẢI PHÒNG</t>
  </si>
  <si>
    <t>Số 34 đường Thiên Lôi - phường Nghĩa Xá - quận Lê Chân - TP Hải Phòng</t>
  </si>
  <si>
    <t>(Ban hành theo Thông tư số 200/2014/TT-BTC</t>
  </si>
  <si>
    <t>ngày 22/12/2014 của Bộ Tài Chính)</t>
  </si>
  <si>
    <t>BÁO CÁO KẾT QUẢ HOẠT ĐỘNG KINH DOANH GIỮA NIÊN ĐỘ</t>
  </si>
  <si>
    <t>Đơn vị tính: Đồng</t>
  </si>
  <si>
    <t>MS</t>
  </si>
  <si>
    <t>TM</t>
  </si>
  <si>
    <t>Luỹ kế từ đầu năm</t>
  </si>
  <si>
    <t xml:space="preserve"> đến cuối quý</t>
  </si>
  <si>
    <t>(1)</t>
  </si>
  <si>
    <t>(2)</t>
  </si>
  <si>
    <t>(3)</t>
  </si>
  <si>
    <t>(4)</t>
  </si>
  <si>
    <t>(5)</t>
  </si>
  <si>
    <t>(6)</t>
  </si>
  <si>
    <t>(7)</t>
  </si>
  <si>
    <t xml:space="preserve"> 1. Doanh thu hàng bán và cung
 cấp dịch vụ</t>
  </si>
  <si>
    <t>01</t>
  </si>
  <si>
    <t>VI.25</t>
  </si>
  <si>
    <t xml:space="preserve"> 2. Các khoản giảm trừ DT</t>
  </si>
  <si>
    <t>02</t>
  </si>
  <si>
    <t/>
  </si>
  <si>
    <r>
      <t xml:space="preserve"> 3. Doanh thu thuần (</t>
    </r>
    <r>
      <rPr>
        <b/>
        <sz val="10"/>
        <rFont val="Times New Roman"/>
        <family val="1"/>
      </rPr>
      <t>10=01-02</t>
    </r>
    <r>
      <rPr>
        <b/>
        <sz val="11"/>
        <rFont val="Times New Roman"/>
        <family val="1"/>
      </rPr>
      <t>)</t>
    </r>
  </si>
  <si>
    <t>10</t>
  </si>
  <si>
    <t xml:space="preserve"> 4. Giá vốn hàng bán</t>
  </si>
  <si>
    <t>11</t>
  </si>
  <si>
    <t>VI.27</t>
  </si>
  <si>
    <r>
      <t xml:space="preserve"> 5. Lợi nhuận gộp (</t>
    </r>
    <r>
      <rPr>
        <b/>
        <sz val="10"/>
        <rFont val="Times New Roman"/>
        <family val="1"/>
      </rPr>
      <t>20= 10-11</t>
    </r>
    <r>
      <rPr>
        <b/>
        <sz val="11"/>
        <rFont val="Times New Roman"/>
        <family val="1"/>
      </rPr>
      <t>)</t>
    </r>
  </si>
  <si>
    <t>20</t>
  </si>
  <si>
    <t xml:space="preserve"> 6. Doanh thu hoạt động TC</t>
  </si>
  <si>
    <t>21</t>
  </si>
  <si>
    <t>VI.26</t>
  </si>
  <si>
    <t xml:space="preserve"> 7. Chi phí hoạt động tài chính</t>
  </si>
  <si>
    <t>22</t>
  </si>
  <si>
    <t>VI.28</t>
  </si>
  <si>
    <t xml:space="preserve">   - Trong đó: lãi vay phải trả</t>
  </si>
  <si>
    <t>23</t>
  </si>
  <si>
    <t xml:space="preserve"> 8. Chi phí bán hàng</t>
  </si>
  <si>
    <t>25</t>
  </si>
  <si>
    <t xml:space="preserve"> 9. Chi phí quản lý</t>
  </si>
  <si>
    <t>26</t>
  </si>
  <si>
    <r>
      <t xml:space="preserve"> 10. Lợi tức thuần từ HĐKD
 </t>
    </r>
    <r>
      <rPr>
        <b/>
        <sz val="9"/>
        <rFont val="Times New Roman"/>
        <family val="1"/>
      </rPr>
      <t>(30=20+21-22-25-26)</t>
    </r>
  </si>
  <si>
    <t>30</t>
  </si>
  <si>
    <t xml:space="preserve"> 11. Thu nhập khác</t>
  </si>
  <si>
    <t>31</t>
  </si>
  <si>
    <t xml:space="preserve"> 12. Chi phí khác</t>
  </si>
  <si>
    <t>32</t>
  </si>
  <si>
    <t xml:space="preserve"> 13. Lợi nhuận khác (40=31-32)</t>
  </si>
  <si>
    <t>40</t>
  </si>
  <si>
    <t xml:space="preserve"> 14. Tổng lợi nhuận trước thuế 
(50=30+40)</t>
  </si>
  <si>
    <t>50</t>
  </si>
  <si>
    <t xml:space="preserve"> 15. Chi phí thuế TNDN hiện hành</t>
  </si>
  <si>
    <t>51</t>
  </si>
  <si>
    <t>VI.30</t>
  </si>
  <si>
    <t xml:space="preserve">    15.1 Chi phí thuế TNDN hiện
 hành - Lãi</t>
  </si>
  <si>
    <t xml:space="preserve">    15.2 Chi phí thuế TNDN hiện hành - Lỗ</t>
  </si>
  <si>
    <t xml:space="preserve"> 16. Chi phí thuế TNDN hoãn lại</t>
  </si>
  <si>
    <t>52</t>
  </si>
  <si>
    <t xml:space="preserve">    16.1 Chi phí thuế TNDN hoãn lại - Lãi</t>
  </si>
  <si>
    <t xml:space="preserve">    16.2 Chi phí thuế TNDN hoãn lại - Lỗ</t>
  </si>
  <si>
    <r>
      <t xml:space="preserve"> 17. Lợi nhuận sau thuế </t>
    </r>
    <r>
      <rPr>
        <b/>
        <sz val="9"/>
        <rFont val="Times New Roman"/>
        <family val="1"/>
      </rPr>
      <t>(60=50-51-52)</t>
    </r>
  </si>
  <si>
    <t>60</t>
  </si>
  <si>
    <r>
      <t xml:space="preserve"> 18. Lãi cơ bản trên cổ phiếu </t>
    </r>
    <r>
      <rPr>
        <b/>
        <sz val="10"/>
        <rFont val="Times New Roman"/>
        <family val="1"/>
      </rPr>
      <t>(*)</t>
    </r>
  </si>
  <si>
    <t>70</t>
  </si>
  <si>
    <r>
      <t xml:space="preserve"> 19. Lãi suy giảm trên cổ phiếu (</t>
    </r>
    <r>
      <rPr>
        <b/>
        <sz val="10"/>
        <rFont val="Times New Roman"/>
        <family val="1"/>
      </rPr>
      <t>*)</t>
    </r>
  </si>
  <si>
    <t>71</t>
  </si>
  <si>
    <t>NGƯỜI LẬP</t>
  </si>
  <si>
    <t>TỔNG GIÁM ĐÓC</t>
  </si>
  <si>
    <t xml:space="preserve">                       ( Ký, họ tên )</t>
  </si>
  <si>
    <t>(Ký tên, đóng dấu)</t>
  </si>
  <si>
    <t>Số 34 đường Thiên Lôi-phường Nghĩa Xá-quận Lê Chân-TP Hải Phòng</t>
  </si>
  <si>
    <t>BÁO CÁO LƯU CHUYỂN TIỀN TỆ GIỮA NIÊN ĐỘ</t>
  </si>
  <si>
    <t>Đến cuối quý</t>
  </si>
  <si>
    <t>I- Lưu chuyển tiền từ hoạt động kinh doanh</t>
  </si>
  <si>
    <t>1. Tiền thu từ bán hàng, cung cấp dịch vụ và doanh thu khác</t>
  </si>
  <si>
    <t>2. Tiền chi trả cho người cung cấp hàng hoá và dịch vụ</t>
  </si>
  <si>
    <t>3. Tiền chi trả cho người lao động</t>
  </si>
  <si>
    <t>03</t>
  </si>
  <si>
    <t>4. Tiền lãi vay đã trả</t>
  </si>
  <si>
    <t>04</t>
  </si>
  <si>
    <t>5. Thuế thu nhập doanh nghiệp đã nộp</t>
  </si>
  <si>
    <t>05</t>
  </si>
  <si>
    <t>6. Tiền thu khác từ hoạt động kinh doanh</t>
  </si>
  <si>
    <t>06</t>
  </si>
  <si>
    <t>7. Tiền chi khác cho hoạt động kinh doanh</t>
  </si>
  <si>
    <t>07</t>
  </si>
  <si>
    <t xml:space="preserve"> Lưu chuyển tiền thuần từ hoạt động kinh doanh</t>
  </si>
  <si>
    <t>II- Lưu chuyển tiền từ hoạt động đầu từ</t>
  </si>
  <si>
    <t>1. Tiền chi để mua sắm, xây dựng TSCĐ và các TS dài hạn khác</t>
  </si>
  <si>
    <t>2. Tiền thu từ thanh lý, nhượng bán TSCĐ và các TS dài hạn khác</t>
  </si>
  <si>
    <t>3. Tiền chi cho vay, mua các công cụ nợ của đơn vị khác</t>
  </si>
  <si>
    <t>4. Tiền thu hồi cho vay, bán lại các công cụ nợ của đơn vị khác</t>
  </si>
  <si>
    <t>24</t>
  </si>
  <si>
    <t>5. Tiền chi đầu tư góp vốn vào đơn vị khác</t>
  </si>
  <si>
    <t>6. Tiền thu hồi đầu tư góp vốn vào đơn vị khác</t>
  </si>
  <si>
    <t>7. Tiền thu lãi cho vay, cổ tức và lợi nhuận được chia</t>
  </si>
  <si>
    <t>27</t>
  </si>
  <si>
    <t xml:space="preserve"> Lưu chuyển tiền thuần từ hoạt động đầu tư</t>
  </si>
  <si>
    <t>III- Lưu chuyển tiền từ hoạt động tài chính</t>
  </si>
  <si>
    <t>1. Tiền thu từ phát hành cổ phiếu, nhận vốn góp của chủ sở hữu</t>
  </si>
  <si>
    <t>3. Tiền thu từ đi vay</t>
  </si>
  <si>
    <t>33</t>
  </si>
  <si>
    <t>4. Tiền trả nợ gốc vay</t>
  </si>
  <si>
    <t>34</t>
  </si>
  <si>
    <t>5. Tiền trả nợ gốc thuê tài chính</t>
  </si>
  <si>
    <t>35</t>
  </si>
  <si>
    <t>6. Cổ tức, lợi nhuận đã trả cho chủ sở hữu</t>
  </si>
  <si>
    <t>36</t>
  </si>
  <si>
    <t xml:space="preserve"> Lưu chuyển tiền thuần từ hoạt động tài chính</t>
  </si>
  <si>
    <t xml:space="preserve"> Tiền và tương đương tiền đầu kỳ</t>
  </si>
  <si>
    <t xml:space="preserve"> Ảnh hưởng của thay đổi tỷ giá hối đoái quy đổi ngoại tệ</t>
  </si>
  <si>
    <t>61</t>
  </si>
  <si>
    <t>2. Tiền trả lại vốn góp cho các chủ sở hữu, mua lại cổ phiếu của doanh nghiệp đã phát hành</t>
  </si>
  <si>
    <t xml:space="preserve"> Lưu chuyển tiền thuần trong kỳ (50=20+30+40)</t>
  </si>
  <si>
    <t xml:space="preserve"> Tiền và tương đương tiền cuối kỳ (70=50+60+61)</t>
  </si>
  <si>
    <t xml:space="preserve">           ( Ký, họ tên )                                           </t>
  </si>
  <si>
    <t xml:space="preserve">  ( Ký, họ tên )</t>
  </si>
  <si>
    <t xml:space="preserve">     NGƯỜI LẬP                                   </t>
  </si>
  <si>
    <t>Số 34, đường Thiên Lôi, phường Nghĩa Xá, Quận Lê Chân, TP Hải phòng</t>
  </si>
  <si>
    <t>310</t>
  </si>
  <si>
    <t>323</t>
  </si>
  <si>
    <t>316</t>
  </si>
  <si>
    <t>321</t>
  </si>
  <si>
    <t>322</t>
  </si>
  <si>
    <t>313</t>
  </si>
  <si>
    <t>332</t>
  </si>
  <si>
    <t>251</t>
  </si>
  <si>
    <t>252</t>
  </si>
  <si>
    <t>253</t>
  </si>
  <si>
    <t>254</t>
  </si>
  <si>
    <t>225</t>
  </si>
  <si>
    <t>255</t>
  </si>
  <si>
    <t>300</t>
  </si>
  <si>
    <t>317</t>
  </si>
  <si>
    <t>311</t>
  </si>
  <si>
    <t>312</t>
  </si>
  <si>
    <t>318</t>
  </si>
  <si>
    <t>260</t>
  </si>
  <si>
    <t>262</t>
  </si>
  <si>
    <t>261</t>
  </si>
  <si>
    <t>314</t>
  </si>
  <si>
    <t>315</t>
  </si>
  <si>
    <t>226</t>
  </si>
  <si>
    <t>227</t>
  </si>
  <si>
    <t>335</t>
  </si>
  <si>
    <t>319</t>
  </si>
  <si>
    <t>263</t>
  </si>
  <si>
    <t>340</t>
  </si>
  <si>
    <t>250</t>
  </si>
  <si>
    <t>231</t>
  </si>
  <si>
    <t>230</t>
  </si>
  <si>
    <t>240</t>
  </si>
  <si>
    <t>342</t>
  </si>
  <si>
    <t>343</t>
  </si>
  <si>
    <t>268</t>
  </si>
  <si>
    <t>241</t>
  </si>
  <si>
    <t>232</t>
  </si>
  <si>
    <t>270</t>
  </si>
  <si>
    <t>412</t>
  </si>
  <si>
    <t>337</t>
  </si>
  <si>
    <t>339</t>
  </si>
  <si>
    <t>422</t>
  </si>
  <si>
    <t>419</t>
  </si>
  <si>
    <t>324</t>
  </si>
  <si>
    <t>415</t>
  </si>
  <si>
    <t>320</t>
  </si>
  <si>
    <t>BẢNG CÂN ĐỐI KẾ TOÁN GIỮA NIÊN ĐỘ</t>
  </si>
  <si>
    <t>Mã số</t>
  </si>
  <si>
    <t>Thuyết minh</t>
  </si>
  <si>
    <t>Số cuối năm</t>
  </si>
  <si>
    <t>Số đầu năm</t>
  </si>
  <si>
    <t>A. TÀI SẢN NGẮN HẠN (100=110+120+130+140+150)</t>
  </si>
  <si>
    <t>100</t>
  </si>
  <si>
    <t xml:space="preserve"> I. Tiền và các khoản tương đương tiền</t>
  </si>
  <si>
    <t>110</t>
  </si>
  <si>
    <t xml:space="preserve">  1. Tiền</t>
  </si>
  <si>
    <t>111</t>
  </si>
  <si>
    <t>V.01</t>
  </si>
  <si>
    <t xml:space="preserve">  2. Các khoản tương đương tiền</t>
  </si>
  <si>
    <t>112</t>
  </si>
  <si>
    <t xml:space="preserve"> II. Đầu tư tài chính ngắn hạn</t>
  </si>
  <si>
    <t>120</t>
  </si>
  <si>
    <t>V.02</t>
  </si>
  <si>
    <t xml:space="preserve">  1. Chứng khoán kinh doanh</t>
  </si>
  <si>
    <t>121</t>
  </si>
  <si>
    <t xml:space="preserve">  2. Dự phòng giảm giá chứng khoán kinh doanh </t>
  </si>
  <si>
    <t>122</t>
  </si>
  <si>
    <t xml:space="preserve">  3. Đầu tư nắm giữ đến ngày đáo hạn </t>
  </si>
  <si>
    <t>123</t>
  </si>
  <si>
    <t xml:space="preserve"> III. Các khoản phải thu ngắn hạn</t>
  </si>
  <si>
    <t>130</t>
  </si>
  <si>
    <t xml:space="preserve">  1. Phải thu ngắn hạn của khách hàng </t>
  </si>
  <si>
    <t>131</t>
  </si>
  <si>
    <t xml:space="preserve">  2. Trả trước cho người bán ngắn hạn </t>
  </si>
  <si>
    <t>132</t>
  </si>
  <si>
    <t xml:space="preserve">  3. Phải thu nội bộ ngắn hạn</t>
  </si>
  <si>
    <t>133</t>
  </si>
  <si>
    <t xml:space="preserve">  4. Phải thu theo tiến độ HĐXD</t>
  </si>
  <si>
    <t>134</t>
  </si>
  <si>
    <t xml:space="preserve">  5. Phải thu về cho vay ngắn hạn</t>
  </si>
  <si>
    <t>135</t>
  </si>
  <si>
    <t xml:space="preserve">  6. Các khoản phải thu khác</t>
  </si>
  <si>
    <t>136</t>
  </si>
  <si>
    <t xml:space="preserve">  7. Dự phòng phải thu ngắn hạn khó đòi</t>
  </si>
  <si>
    <t>137</t>
  </si>
  <si>
    <t xml:space="preserve">  8. Tài sản thiếu chờ xử lý </t>
  </si>
  <si>
    <t>139</t>
  </si>
  <si>
    <t xml:space="preserve"> IV. Hàng tồn kho</t>
  </si>
  <si>
    <t>140</t>
  </si>
  <si>
    <t xml:space="preserve">  1. Hàng tồn kho</t>
  </si>
  <si>
    <t>141</t>
  </si>
  <si>
    <t>V.04</t>
  </si>
  <si>
    <t xml:space="preserve">  2. Dự phòng giảm giá hàng tồn kho</t>
  </si>
  <si>
    <t>149</t>
  </si>
  <si>
    <t xml:space="preserve"> V. Tài sản ngắn hạn khác</t>
  </si>
  <si>
    <t>150</t>
  </si>
  <si>
    <t xml:space="preserve">  1. Chi phí trả trước ngắn hạn</t>
  </si>
  <si>
    <t>151</t>
  </si>
  <si>
    <t xml:space="preserve">  2. Thuế GTGT được khấu trừ</t>
  </si>
  <si>
    <t>152</t>
  </si>
  <si>
    <t xml:space="preserve">  3. Thuế và các khoản khác phải thu Nhà nước</t>
  </si>
  <si>
    <t>153</t>
  </si>
  <si>
    <t xml:space="preserve">  4. Giao dịch mua bán lại trái phiếu Chính phủ </t>
  </si>
  <si>
    <t>154</t>
  </si>
  <si>
    <t xml:space="preserve">  5. Tài sản ngắn hạn khác</t>
  </si>
  <si>
    <t>155</t>
  </si>
  <si>
    <t>B. TÀI SẢN DÀI HẠN (200=210+220+230+240+250+260)</t>
  </si>
  <si>
    <t>200</t>
  </si>
  <si>
    <t xml:space="preserve"> I. Các khoản phải thu dài hạn</t>
  </si>
  <si>
    <t>210</t>
  </si>
  <si>
    <t xml:space="preserve">  1. Phải thu dài hạn của khách hàng</t>
  </si>
  <si>
    <t>211</t>
  </si>
  <si>
    <t xml:space="preserve">  2. Trả trước cho người bán dài hạn </t>
  </si>
  <si>
    <t>212</t>
  </si>
  <si>
    <t xml:space="preserve">  3. Vốn kinh doanh ở đơn vị trực thuộc</t>
  </si>
  <si>
    <t>213</t>
  </si>
  <si>
    <t xml:space="preserve">  4. Phải thu nội bộ dài hạn </t>
  </si>
  <si>
    <t>214</t>
  </si>
  <si>
    <t>V.06</t>
  </si>
  <si>
    <t xml:space="preserve">  5. Phải thu về cho vay dài hạn </t>
  </si>
  <si>
    <t>215</t>
  </si>
  <si>
    <t xml:space="preserve">  6. Phải thu dài hạn khác</t>
  </si>
  <si>
    <t>216</t>
  </si>
  <si>
    <t xml:space="preserve">  7. Dự phòng phải thu dài hạn khó đòi</t>
  </si>
  <si>
    <t>219</t>
  </si>
  <si>
    <t xml:space="preserve"> II. Tài sản cố định</t>
  </si>
  <si>
    <t>220</t>
  </si>
  <si>
    <t xml:space="preserve">  1. Tài sản cố định hữu hình</t>
  </si>
  <si>
    <t>221</t>
  </si>
  <si>
    <t>V.08</t>
  </si>
  <si>
    <t xml:space="preserve">    - Nguyên giá</t>
  </si>
  <si>
    <t>222</t>
  </si>
  <si>
    <t xml:space="preserve">    - Giá trị hao mòn lũy kế</t>
  </si>
  <si>
    <t>223</t>
  </si>
  <si>
    <t xml:space="preserve">  2. Tài sản cố định thuê tài chính</t>
  </si>
  <si>
    <t>224</t>
  </si>
  <si>
    <t>V.09</t>
  </si>
  <si>
    <t xml:space="preserve">  3. TSCĐ vô hình</t>
  </si>
  <si>
    <t>V.10</t>
  </si>
  <si>
    <t>228</t>
  </si>
  <si>
    <t>229</t>
  </si>
  <si>
    <t xml:space="preserve"> III. Bất động sản đầu tư</t>
  </si>
  <si>
    <t>V.12</t>
  </si>
  <si>
    <t xml:space="preserve"> IV. Tài sản dở dang dài hạn </t>
  </si>
  <si>
    <t xml:space="preserve">  1. Chi phí sản xuất, kinh doanh dở dang dài hạn </t>
  </si>
  <si>
    <t xml:space="preserve">  2. Chi phí xây dựng cơ bản dở dang</t>
  </si>
  <si>
    <t>242</t>
  </si>
  <si>
    <t xml:space="preserve"> V. Các khoản đầu tư tài chính dài hạn</t>
  </si>
  <si>
    <t xml:space="preserve">  1. Đầu tư vào công ty con</t>
  </si>
  <si>
    <t xml:space="preserve">  2. Đầu tư vào công ty liên kết, liên doanh</t>
  </si>
  <si>
    <t xml:space="preserve">  3. Đầu tư góp vốn vào đơn vị khác </t>
  </si>
  <si>
    <t>V.13</t>
  </si>
  <si>
    <t xml:space="preserve">  4. Dự phòng giảm giá đầu tư tài chính dài hạn</t>
  </si>
  <si>
    <t xml:space="preserve">  5. Đầu tư nắm giữ đến ngày đáo hạn </t>
  </si>
  <si>
    <t xml:space="preserve"> VI. Tài sản dài hạn khác</t>
  </si>
  <si>
    <t xml:space="preserve">  1. Chi phí trả trước dài hạn</t>
  </si>
  <si>
    <t>V.14</t>
  </si>
  <si>
    <t xml:space="preserve">  2. Tài sản thuế thu nhập hoãn lại</t>
  </si>
  <si>
    <t>V.21</t>
  </si>
  <si>
    <t xml:space="preserve">  3. Thiết bị, vật tư, phụ tùng thay thế dài hạn </t>
  </si>
  <si>
    <t xml:space="preserve">  4. Tài sản dài hạn khác</t>
  </si>
  <si>
    <t xml:space="preserve">            TỔNG CỘNG TÀI SẢN (270 = 100+200)</t>
  </si>
  <si>
    <t xml:space="preserve">                             NGUỒN VỐN</t>
  </si>
  <si>
    <t>A. NỢ PHẢI TRẢ (300 = 310 + 330)</t>
  </si>
  <si>
    <t xml:space="preserve"> I. Nợ ngắn hạn</t>
  </si>
  <si>
    <t xml:space="preserve">  1. Phải trả người bán ngắn hạn </t>
  </si>
  <si>
    <t xml:space="preserve">  2. Người mua trả tiền trước ngắn hạn</t>
  </si>
  <si>
    <t xml:space="preserve">  3. Thuế và các khoản phải nộp Nhà nước</t>
  </si>
  <si>
    <t>V.16</t>
  </si>
  <si>
    <t xml:space="preserve">  4. Phải trả người lao động</t>
  </si>
  <si>
    <t xml:space="preserve">  5. Chi phí phải trả ngắn hạn</t>
  </si>
  <si>
    <t>V.17</t>
  </si>
  <si>
    <t xml:space="preserve">  6. Phải trả nội bộ ngắn hạn</t>
  </si>
  <si>
    <t xml:space="preserve">  7. Phải trả theo tiến độ kế hoạch HĐXD</t>
  </si>
  <si>
    <t xml:space="preserve">  8. Doanh thu chưa thực hiện ngắn hạn </t>
  </si>
  <si>
    <t xml:space="preserve">  9. Phải trả ngắn hạn khác</t>
  </si>
  <si>
    <t>V.18</t>
  </si>
  <si>
    <t xml:space="preserve">  10. Vay và nợ thuê tài chính ngắn hạn </t>
  </si>
  <si>
    <t>V.15</t>
  </si>
  <si>
    <t xml:space="preserve">  11. Dự phòng phải trả ngắn hạn </t>
  </si>
  <si>
    <t xml:space="preserve">  12. Quỹ khen thưởng, phúc lợi </t>
  </si>
  <si>
    <t xml:space="preserve">  13. Quỹ bình ổn giá </t>
  </si>
  <si>
    <t xml:space="preserve">  14. Giao dịch mua bán lại trái phiếu Chính phủ </t>
  </si>
  <si>
    <t xml:space="preserve"> II. Nợ dài hạn</t>
  </si>
  <si>
    <t>330</t>
  </si>
  <si>
    <t xml:space="preserve">  1. Phải trả người bán dài hạn</t>
  </si>
  <si>
    <t>331</t>
  </si>
  <si>
    <t xml:space="preserve">  2. Người mua trả tiền trước dài hạn </t>
  </si>
  <si>
    <t xml:space="preserve">  3. Chi phí phải trả dài hạn </t>
  </si>
  <si>
    <t>333</t>
  </si>
  <si>
    <t xml:space="preserve">  4. Phải trả nội bộ về vốn kinh doanh </t>
  </si>
  <si>
    <t>334</t>
  </si>
  <si>
    <t xml:space="preserve">  5. Phải trả nội bộ dài hạn </t>
  </si>
  <si>
    <t>V.19</t>
  </si>
  <si>
    <t xml:space="preserve">  6. Doanh thu chưa thực hiện dài hạn </t>
  </si>
  <si>
    <t>336</t>
  </si>
  <si>
    <t xml:space="preserve">  7. Phải trả dài hạn khác </t>
  </si>
  <si>
    <t xml:space="preserve">  8. Vay và nợ thuê tài chính dài hạn </t>
  </si>
  <si>
    <t>338</t>
  </si>
  <si>
    <t>V.20</t>
  </si>
  <si>
    <t xml:space="preserve">  9. Trái phiếu chuyển đổi </t>
  </si>
  <si>
    <t xml:space="preserve">  10. Cổ phiếu ưu đãi </t>
  </si>
  <si>
    <t xml:space="preserve">  11. Thuế thu nhập hoãn lại phải trả</t>
  </si>
  <si>
    <t>341</t>
  </si>
  <si>
    <t xml:space="preserve">  12. Dự phòng phải trả dài hạn</t>
  </si>
  <si>
    <t xml:space="preserve">  13. Quỹ phát triển khoa học và công nghệ</t>
  </si>
  <si>
    <t>B. NGUỒN VỐN CHỦ SỞ HỮU (400 = 410 + 430)</t>
  </si>
  <si>
    <t>400</t>
  </si>
  <si>
    <t xml:space="preserve"> I. Vốn chủ sở hữu</t>
  </si>
  <si>
    <t>410</t>
  </si>
  <si>
    <t>V.22</t>
  </si>
  <si>
    <t xml:space="preserve">  1. Vốn đầu tư của chủ sở hữu</t>
  </si>
  <si>
    <t>411</t>
  </si>
  <si>
    <t xml:space="preserve">    - Cổ phiếu phổ thông có quyền biểu quyết </t>
  </si>
  <si>
    <t>411a</t>
  </si>
  <si>
    <t xml:space="preserve">    - Cổ phiếu ưu đãi </t>
  </si>
  <si>
    <t>411b</t>
  </si>
  <si>
    <t xml:space="preserve">  2. Thặng dư vốn cổ phần</t>
  </si>
  <si>
    <t xml:space="preserve">  3. Quyền chọn chuyển đổi trái phiếu </t>
  </si>
  <si>
    <t>413</t>
  </si>
  <si>
    <t xml:space="preserve">  4. Vốn khác của chủ sở hữu</t>
  </si>
  <si>
    <t>414</t>
  </si>
  <si>
    <t xml:space="preserve">  5. Cổ phiếu quỹ</t>
  </si>
  <si>
    <t xml:space="preserve">  6. Chênh lệch đánh giá lại tài sản</t>
  </si>
  <si>
    <t>416</t>
  </si>
  <si>
    <t xml:space="preserve">  7. Chênh lệch tỷ giá hối đoái</t>
  </si>
  <si>
    <t>417</t>
  </si>
  <si>
    <t xml:space="preserve">  8. Quỹ đầu tư phát triển</t>
  </si>
  <si>
    <t>418</t>
  </si>
  <si>
    <t xml:space="preserve">  9. Quỹ hỗ trợ sắp xếp doanh nghiệp </t>
  </si>
  <si>
    <t xml:space="preserve">  10. Quỹ khác thuộc vốn chủ sở hữu</t>
  </si>
  <si>
    <t>420</t>
  </si>
  <si>
    <t xml:space="preserve">  11. Lợi nhuận sau thuế chưa phân phối</t>
  </si>
  <si>
    <t>421</t>
  </si>
  <si>
    <t xml:space="preserve">    - Lợi nhuận sau thuế chưa phân phối lũy kế đến cuối kỳ trước </t>
  </si>
  <si>
    <t>421a</t>
  </si>
  <si>
    <t xml:space="preserve">    - Lợi nhuận sau thuế chưa phân phối kỳ này </t>
  </si>
  <si>
    <t>421b</t>
  </si>
  <si>
    <t xml:space="preserve">  12. Nguồn vốn đầu tư XDCB</t>
  </si>
  <si>
    <t xml:space="preserve"> II. Nguồn kinh phí và quỹ khác</t>
  </si>
  <si>
    <t>430</t>
  </si>
  <si>
    <t xml:space="preserve">  1. Nguồn kinh phí</t>
  </si>
  <si>
    <t>431</t>
  </si>
  <si>
    <t xml:space="preserve">  2. Nguồn kinh phí đã hình thành TSCĐ</t>
  </si>
  <si>
    <t>432</t>
  </si>
  <si>
    <t xml:space="preserve">       TỔNG CỘNG NGUỒN VỐN (440 = 300 + 400)</t>
  </si>
  <si>
    <t>440</t>
  </si>
  <si>
    <t>( Ký, họ tên, đóng dấu )</t>
  </si>
  <si>
    <t>Mẫu số B02-DN</t>
  </si>
  <si>
    <t>Mẫu số: B09- DN</t>
  </si>
  <si>
    <r>
      <t xml:space="preserve">     </t>
    </r>
    <r>
      <rPr>
        <b/>
        <u/>
        <sz val="10"/>
        <color theme="1"/>
        <rFont val="Times New Roman"/>
        <family val="1"/>
      </rPr>
      <t>Số 34, đường Thiên Lôi, phường Nghĩa Xá, Quận Lê Chân, TP Hải phòng</t>
    </r>
  </si>
  <si>
    <t>BẢNG THUYẾT MINH BÁO CÁO TÀI CHÍNH</t>
  </si>
  <si>
    <t xml:space="preserve"> I- Đặc điểm hoạt động của Doanh nghiệp:</t>
  </si>
  <si>
    <t xml:space="preserve"> 2. Lĩnh vực kinh doanh: Tổng hợp nhiều lĩnh vực kinh doanh</t>
  </si>
  <si>
    <t xml:space="preserve"> 3. Ngành nghề kinh doanh:</t>
  </si>
  <si>
    <t xml:space="preserve">          -  Kinh doanh điện nông thôn, Xây lắp điện nước, Xây dựng cơ sở hạ tầng</t>
  </si>
  <si>
    <t xml:space="preserve">          -  Kinh doanh phát triển nhà đô thị và Xuất Nhập khẩu VT, hàng hoá, máy móc thiết bị phục vụ ngành CN, năng lượng</t>
  </si>
  <si>
    <t xml:space="preserve"> 4. Chu kỳ sản xuất, kinh doanh thông thường: </t>
  </si>
  <si>
    <t xml:space="preserve"> 5. Đặc điểm hoạt động của DN trong năm Tài Chính có ảnh hưởng đến báo cáo Tài Chính: </t>
  </si>
  <si>
    <t xml:space="preserve">  - Công ty hoạt động theo mô hình Công ty cổ phần .</t>
  </si>
  <si>
    <t xml:space="preserve"> 6.Cấu trúc doanh nghiệp: </t>
  </si>
  <si>
    <t xml:space="preserve">  - Danh sách các Công ty con;</t>
  </si>
  <si>
    <t xml:space="preserve">  - Danh sách các Công ty liên doanh, liên kết;</t>
  </si>
  <si>
    <t xml:space="preserve">  - Danh sách các đơn vị trực thuộc không có tư cách pháp nhân hạch toán phụ thuộc: XNXD Điện nước &amp; XNXL Điện.</t>
  </si>
  <si>
    <t xml:space="preserve"> 7.Tuyên bố về khả năng so sánh thông tin trên Báo cáo tài chính ( Có so sánh được hay không, nếu so sánh được phải nêu rõ</t>
  </si>
  <si>
    <t>lý do như vì chuyển đổi hình thức sở hữu, sát nhập, nêu độ dài kỳ so sánh…)</t>
  </si>
  <si>
    <t xml:space="preserve"> II. Kỳ kế toán, đơn vị tiền tệ sử dụng trong kế toán :</t>
  </si>
  <si>
    <t xml:space="preserve"> 1. Chế độ kế toán áp dụng: ( Bắt đầu từ ngày  01/01, kết thúc ngày 31/12 )</t>
  </si>
  <si>
    <t xml:space="preserve"> 2. Đơn vị sử dụng trong kế toán: Đồng Việt Nam, Phương pháp chuyển đổi đồng tiền khác: Thông qua Ngân hàng</t>
  </si>
  <si>
    <t xml:space="preserve"> III. Chuẩn mực và chế độ kế toán áp dụng:</t>
  </si>
  <si>
    <t xml:space="preserve"> 1. Chế độ kế toán áp dụng: Chế độ kế toán Doanh nghiệp Việt Nam</t>
  </si>
  <si>
    <t xml:space="preserve"> 2. Tuyên bố về việc tuân thủ Chuẩn mực kế toán và Chế độ kế toán: Báo cáo Tài chính của DN được lập và trình bày phù </t>
  </si>
  <si>
    <t>hợp với các Chuẩn mực và Chế độ kế toán Việt Nam</t>
  </si>
  <si>
    <t xml:space="preserve"> IV. Các chính sách kế toán áp dụng:</t>
  </si>
  <si>
    <t xml:space="preserve"> 1. Nguyên tắc chuyển đổi báo cáo Tìa chính lập bằng ngoại tệ sang Đồng Việt Nam.</t>
  </si>
  <si>
    <t xml:space="preserve">  - Phương pháp chuyển đổi các đồng tiền khác ra đồng tiền sử dụng trong kế toán: Tiền mặt và tiền gửi Ngan hàng.</t>
  </si>
  <si>
    <t xml:space="preserve"> 2. Các loại tỷ giá hối đoái áp dụng trong kế toán:</t>
  </si>
  <si>
    <t xml:space="preserve"> 3. Nguyên tắc xác định lãi xuất thực tế ( Lãi suất hiệu lực ) dùng để chiết khấu dòng tiền.</t>
  </si>
  <si>
    <t xml:space="preserve"> 4. Nguyên tắc ghi nhận các khoản tiền và các khoản tương đương tiền.</t>
  </si>
  <si>
    <t xml:space="preserve"> 5. Nguyên tắc kế toán các khoản đầu tư tài chính.</t>
  </si>
  <si>
    <t xml:space="preserve">  a/ Chứng khoán kinh doanh</t>
  </si>
  <si>
    <t xml:space="preserve">  b/ Các khoản đầu tư nắm giữ đến ngày đáo hạn;</t>
  </si>
  <si>
    <t xml:space="preserve">  c/ Các khoản cho vay;</t>
  </si>
  <si>
    <t xml:space="preserve">  d/ Đầu tư vào Công ty con; Công ty liên doanh, liên kết;</t>
  </si>
  <si>
    <t xml:space="preserve">  đ/ Đầu tư vào công cụ vốn của đơn vị khác;</t>
  </si>
  <si>
    <t xml:space="preserve">  e/ Các phương pháp kế toán đối với các giao dịch khác liên quan đến đầi tư tài chính.</t>
  </si>
  <si>
    <t xml:space="preserve"> 6. Nguyên tắc kế toán phải thu:</t>
  </si>
  <si>
    <t xml:space="preserve"> 7. Nguyên tắc kế toán ghi nhận hàng tồn kho:</t>
  </si>
  <si>
    <t xml:space="preserve">  - Nguyên tắc ghi nhậ hàng tồn kho: Căn cứ vào số liệu kiểm kê cuối kỳ</t>
  </si>
  <si>
    <t xml:space="preserve">  - Phương pháp giá trị hàng tồn kho;</t>
  </si>
  <si>
    <r>
      <t xml:space="preserve">  - Phương pháp hạch toán hàng tồn kho (</t>
    </r>
    <r>
      <rPr>
        <i/>
        <sz val="11"/>
        <rFont val="Times New Roman"/>
        <family val="1"/>
      </rPr>
      <t>Kê khai thường xuyên hay kiểm kê định kỳ</t>
    </r>
    <r>
      <rPr>
        <sz val="11"/>
        <rFont val="Times New Roman"/>
        <family val="1"/>
      </rPr>
      <t xml:space="preserve"> ): Kê khai thường xuyên</t>
    </r>
  </si>
  <si>
    <t xml:space="preserve">  - Phương pháp lập dự phòng giảm giá hàng tồn kho:</t>
  </si>
  <si>
    <t xml:space="preserve"> 8. Nguyên tắc ghi nhận và các khấu hao TSCĐ, TSCĐ thuê tài chính và bất động sản đầu tư:</t>
  </si>
  <si>
    <t xml:space="preserve">  - Nguyên tắc ghi nhận nguyên giá TSCĐ hữu hình, TSCĐ vô hình: Giá mua + Chi phí + lắp đặt</t>
  </si>
  <si>
    <t xml:space="preserve">  - Phương pháp khấu hao TSCĐ (TSCĐ hữu hình, TSCĐ vô hình, TSCĐ thuê TC): Áp dụng phương pháp KH đường thẳng</t>
  </si>
  <si>
    <t xml:space="preserve"> 9. Nguyên tắc kế toán các hợp đồng hợp tác kinh doanh</t>
  </si>
  <si>
    <t>10. Nguyên tắc kế toán thuế RNDN hoãn lại.</t>
  </si>
  <si>
    <t>11. Nguyên tắc kế toán chi phí phải trả.</t>
  </si>
  <si>
    <t>12. Nguyên tắc kết toán nợ phải trả.</t>
  </si>
  <si>
    <t>13. Nguyên tắc ghi nhận vay và nợ phải trả thuê tài chính.</t>
  </si>
  <si>
    <t>14. Nguyên tắc ghi nhận và vốn hoá các khoản chi phí đi vay.</t>
  </si>
  <si>
    <t>15. Nguyên tắc ghi nhận chi phí phải trả.</t>
  </si>
  <si>
    <t>16. Nguyên tắc và phương pháp ghi nhận các khoản dự phòng phải trả</t>
  </si>
  <si>
    <t>17. Nguyên tắc ghi nhận doanh thu chưa thực hiện.</t>
  </si>
  <si>
    <t>18. Nguyên tắc ghi nhận trái phiếu chuyển đổi.</t>
  </si>
  <si>
    <t>19. Nguyên tắc ghi nhận vốn chủ sở hữu:</t>
  </si>
  <si>
    <t xml:space="preserve">  - Nguyên tắc ghi nhận vốn góp của chủ sở hữu, thặng dư vốn CP, quyền chọn trái phiếu chuyển đổi, vốn khác của chủ sở hữu.</t>
  </si>
  <si>
    <t xml:space="preserve"> - Nguyên tắc ghi nhận chênh lệch đánh giá lại tài sản</t>
  </si>
  <si>
    <t xml:space="preserve"> - Nguyên tắc ghi nhận chênh lệch tỷ giá</t>
  </si>
  <si>
    <t xml:space="preserve"> - Nguyên tắc ghi nhận lợi nhuận chưa phân phối</t>
  </si>
  <si>
    <t>20. Nguyên tắc và phương pháp ghi nhận doanh thu</t>
  </si>
  <si>
    <t xml:space="preserve"> - Doanh thu bán hàng</t>
  </si>
  <si>
    <t xml:space="preserve"> - Doanh thu cung cấp dịch vụ</t>
  </si>
  <si>
    <t xml:space="preserve"> - Doanh thu hoạt động tài chính</t>
  </si>
  <si>
    <t xml:space="preserve"> - Doanh thu hoợp đồng xây dựng</t>
  </si>
  <si>
    <t xml:space="preserve"> - Thu nhập khác</t>
  </si>
  <si>
    <t>21. Nguyên tắc kế toán các khoản giảm trừ doanh thu</t>
  </si>
  <si>
    <t>22. Nguyên tắc kế toán giá vốn hàng bán</t>
  </si>
  <si>
    <t>23. Nguyên tắc kế toán chi phí tài chính</t>
  </si>
  <si>
    <t>24. Nguyên tắc kế toán chi phí bán hàng, chi phí quản lý doanh nghiệp.</t>
  </si>
  <si>
    <t>25. Nguyên tắc và phương pháp ghi nhận chi phí thuế thu nhập doanh nghiệp hiện hành, chi phí thuế thu nhập DN hoãn lại.</t>
  </si>
  <si>
    <t>26. Các nguyên tắc và phương pháp kế toán khác.</t>
  </si>
  <si>
    <t xml:space="preserve"> V. THÔNG TIN BỔ SUNG CHO CÁC KHOẢN MỤC TRÌNH BÀY TRONG BẢNG CÂN ĐỐI KẾ TOÁN:</t>
  </si>
  <si>
    <t>Đơn vị tính: VNĐ</t>
  </si>
  <si>
    <t>Đầu năm</t>
  </si>
  <si>
    <t xml:space="preserve"> 01 - Tiền:</t>
  </si>
  <si>
    <t xml:space="preserve">      - Tiền mặt</t>
  </si>
  <si>
    <t xml:space="preserve">      - Tiền gửi Ngân hàng không kỳ hạn</t>
  </si>
  <si>
    <t xml:space="preserve">      - Tiền đang chuyển</t>
  </si>
  <si>
    <t>Cộng:</t>
  </si>
  <si>
    <t xml:space="preserve"> 02 - Các khoản ĐT tài chính :</t>
  </si>
  <si>
    <t>Số lượng</t>
  </si>
  <si>
    <t>Giá trị</t>
  </si>
  <si>
    <t xml:space="preserve">      a/ Chứng khoán kinh doanh</t>
  </si>
  <si>
    <r>
      <t xml:space="preserve">      - Tổng giá trị cổ phiếu; ( </t>
    </r>
    <r>
      <rPr>
        <i/>
        <sz val="11"/>
        <rFont val="Times New Roman"/>
        <family val="1"/>
      </rPr>
      <t>Chi tiết cho từng loại cổ phiếu chiếm 10% trên tổng giá trị cổ phiếu trở lên</t>
    </r>
    <r>
      <rPr>
        <sz val="11"/>
        <rFont val="Times New Roman"/>
        <family val="1"/>
      </rPr>
      <t>)</t>
    </r>
  </si>
  <si>
    <r>
      <t xml:space="preserve">      - Tổng giá trị trái phiếu; ( </t>
    </r>
    <r>
      <rPr>
        <i/>
        <sz val="11"/>
        <rFont val="Times New Roman"/>
        <family val="1"/>
      </rPr>
      <t>Chi tiết cho từng loại trái phiếu chiếm 10% trên tổng giá trị trái phiếu trở lên</t>
    </r>
    <r>
      <rPr>
        <sz val="11"/>
        <rFont val="Times New Roman"/>
        <family val="1"/>
      </rPr>
      <t>)</t>
    </r>
  </si>
  <si>
    <t xml:space="preserve">      - Các khoản đầu tư khác</t>
  </si>
  <si>
    <t xml:space="preserve">      - Lý do thay đổi với từng khoản đầu tư/ loại cổ phiếu, trái phiếu</t>
  </si>
  <si>
    <t xml:space="preserve">       + Về số lượng</t>
  </si>
  <si>
    <t xml:space="preserve">       + Về giá trị</t>
  </si>
  <si>
    <t xml:space="preserve">      b/ Đầu tư nắm giữ đến ngày đáo hạn</t>
  </si>
  <si>
    <t xml:space="preserve"> b1) Ngắn hạn</t>
  </si>
  <si>
    <t xml:space="preserve">      - Tiền gửi có kỳ hạn</t>
  </si>
  <si>
    <t xml:space="preserve">      - Trái phiếu</t>
  </si>
  <si>
    <t xml:space="preserve"> b2) Dài hạn</t>
  </si>
  <si>
    <r>
      <t xml:space="preserve">     c/ Đầu tư góp vốn vào các đơn vị khác ( </t>
    </r>
    <r>
      <rPr>
        <i/>
        <sz val="9"/>
        <rFont val="Times New Roman"/>
        <family val="1"/>
      </rPr>
      <t>Chi tiết từng khoản đầu tư theo tỷ lệ vốn nắm giữ và tỷ lệ quyền biểu quyế</t>
    </r>
    <r>
      <rPr>
        <sz val="9"/>
        <rFont val="Times New Roman"/>
        <family val="1"/>
      </rPr>
      <t>t</t>
    </r>
    <r>
      <rPr>
        <sz val="11"/>
        <rFont val="Times New Roman"/>
        <family val="1"/>
      </rPr>
      <t>)</t>
    </r>
  </si>
  <si>
    <t xml:space="preserve">      - Đầu tư vào Công ty con</t>
  </si>
  <si>
    <t xml:space="preserve">      - Đầu tư vào Công ty liên doanh, liên kết</t>
  </si>
  <si>
    <t xml:space="preserve">      - Đầu tư vào đơn vị khác</t>
  </si>
  <si>
    <t xml:space="preserve">      - Tóm tắt tình hình hoạt động của các Công ty con, Công ty liên doanh, liên kết trong kỳ.</t>
  </si>
  <si>
    <t xml:space="preserve">      - Trường hợp không xác định được giá trị hợp lý thì giải trìng lý do.</t>
  </si>
  <si>
    <t xml:space="preserve"> 03 - Phải thu của khách hàng:</t>
  </si>
  <si>
    <t>a/ Phải thu của khách hàng ngắn hạn</t>
  </si>
  <si>
    <t xml:space="preserve"> - Chi tiết phải thu của khách hàng chiếm từ 10% trở lên tổng phải thu của khách hàng</t>
  </si>
  <si>
    <t xml:space="preserve"> - Các khoản phải thu của khách hàng</t>
  </si>
  <si>
    <t>b/ Phải thu của khách hàng dài hạn ( tương tự ngắn hạn)</t>
  </si>
  <si>
    <t>c/ Phải thu khách hàng là các bên liên quan ( chi tiết cho từng đối tượng )</t>
  </si>
  <si>
    <t xml:space="preserve"> 04 -Phải thu khác:</t>
  </si>
  <si>
    <t>a/ Ngắn hạn</t>
  </si>
  <si>
    <t xml:space="preserve"> - Phải thu khác</t>
  </si>
  <si>
    <t>b/ Dài hạn ( tương tự các khoản mục ngắn hạn )</t>
  </si>
  <si>
    <r>
      <t xml:space="preserve"> 05 - Tài sản thiếu chờ sử lý </t>
    </r>
    <r>
      <rPr>
        <b/>
        <i/>
        <sz val="11"/>
        <rFont val="Times New Roman"/>
        <family val="1"/>
      </rPr>
      <t>(</t>
    </r>
    <r>
      <rPr>
        <b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Chi tiết từng loại tài sản thiếu</t>
    </r>
    <r>
      <rPr>
        <sz val="11"/>
        <rFont val="Times New Roman"/>
        <family val="1"/>
      </rPr>
      <t xml:space="preserve"> )</t>
    </r>
    <r>
      <rPr>
        <b/>
        <sz val="11"/>
        <rFont val=".VnAvant"/>
        <family val="2"/>
      </rPr>
      <t>:</t>
    </r>
  </si>
  <si>
    <t xml:space="preserve"> - Ký cược, ký quỹ</t>
  </si>
  <si>
    <t xml:space="preserve">  a/ Tiền;</t>
  </si>
  <si>
    <t xml:space="preserve">  b/ Hàng tồn kho;</t>
  </si>
  <si>
    <t xml:space="preserve">  c/ TSCĐ;</t>
  </si>
  <si>
    <t xml:space="preserve">  d/ Tài sản khác.</t>
  </si>
  <si>
    <t xml:space="preserve"> 06 - Nợ xấu:</t>
  </si>
  <si>
    <t xml:space="preserve"> - Tổng giá trị các khoản phải thu, cho vay quá hạn thanh toán hoặc chưa quá hạn nhưng</t>
  </si>
  <si>
    <r>
      <t xml:space="preserve">khó có khả năng thu hồi;( </t>
    </r>
    <r>
      <rPr>
        <i/>
        <sz val="9"/>
        <rFont val="Times New Roman"/>
        <family val="1"/>
      </rPr>
      <t>Trong đó: chi tiết thời gian quá hạn và giá trị các khoản nợ phải thu, cho vay quá</t>
    </r>
  </si>
  <si>
    <t>hạn theo từng đối tượng nếu khoản nợ phải thu theo từng đối tượng đó chiếm 10% trở lên tổng số nợ quá hạn )</t>
  </si>
  <si>
    <t xml:space="preserve"> - Thông tin về các khoản tiền phạt, phải thu về lãi chậm trả… phát sinh từ các khoản</t>
  </si>
  <si>
    <t>nợ quá hạn nhưng không ghi nhận doanh thu;</t>
  </si>
  <si>
    <t xml:space="preserve"> - Khả năng thu hồi nợ phải thu quá hạn.</t>
  </si>
  <si>
    <t xml:space="preserve"> 07 - Hàng tồn kho:</t>
  </si>
  <si>
    <t xml:space="preserve">      - Hàng mua đang đi trên đường</t>
  </si>
  <si>
    <t xml:space="preserve">      - Nguyên liệu, vật liệu</t>
  </si>
  <si>
    <t xml:space="preserve">      - Công cụ, dụng cụ</t>
  </si>
  <si>
    <t xml:space="preserve">      - Chi phí SX, KD dở dang</t>
  </si>
  <si>
    <t xml:space="preserve">      - Thành phẩm</t>
  </si>
  <si>
    <t xml:space="preserve">      - Hàng hoá</t>
  </si>
  <si>
    <t xml:space="preserve">      - Hàng gửi đi bán</t>
  </si>
  <si>
    <t xml:space="preserve">      - Hàng hoá kho bảo thuế</t>
  </si>
  <si>
    <t xml:space="preserve">      - Giá trị hàng tồn kho ứ đọng, kém, mất phẩm chất không có khả năng tiêu thu tại thời</t>
  </si>
  <si>
    <t>điểm cuối kỳ; Nguyên nhân và hướng X.Lý đối với hàng tồn kho ứ đọng, kém, mất phẩm chất</t>
  </si>
  <si>
    <t xml:space="preserve">      - Giá trị hàng tồn kho dùng để thế chấp, cầm cố bảo đảm các khoản nợ phải trả tại thời điểm cuối kỳ;</t>
  </si>
  <si>
    <t xml:space="preserve">      - Lý do  đẫn đến việc trích lập thêm hoặc nhập dự phòng giảm giá hàng tồn kho</t>
  </si>
  <si>
    <t xml:space="preserve"> 08 - Tài sản dở dang dài hạn:</t>
  </si>
  <si>
    <r>
      <rPr>
        <i/>
        <sz val="11"/>
        <rFont val="Times New Roman"/>
        <family val="1"/>
      </rPr>
      <t xml:space="preserve">thành trong một chu kỳ SXKD thông thường </t>
    </r>
    <r>
      <rPr>
        <sz val="11"/>
        <rFont val="Times New Roman"/>
        <family val="1"/>
      </rPr>
      <t>)</t>
    </r>
  </si>
  <si>
    <t xml:space="preserve"> - Sửa chữa.</t>
  </si>
  <si>
    <t xml:space="preserve"> 09 - Tăng , giảm tài sản cố định hữu hình:</t>
  </si>
  <si>
    <t>Khoản mục</t>
  </si>
  <si>
    <t>Nhà cửa</t>
  </si>
  <si>
    <t>Máy móc,</t>
  </si>
  <si>
    <t>Phương tiện</t>
  </si>
  <si>
    <t>Thiết bị</t>
  </si>
  <si>
    <t>Tổng</t>
  </si>
  <si>
    <t>vật kiến</t>
  </si>
  <si>
    <t>vận tải,</t>
  </si>
  <si>
    <t>dụng cụ</t>
  </si>
  <si>
    <t>cộng</t>
  </si>
  <si>
    <t>trúc</t>
  </si>
  <si>
    <t>truyền dẫn</t>
  </si>
  <si>
    <t>quản lý</t>
  </si>
  <si>
    <t>Nguyên giá</t>
  </si>
  <si>
    <r>
      <t xml:space="preserve"> - Mua trong năm (</t>
    </r>
    <r>
      <rPr>
        <i/>
        <sz val="9"/>
        <rFont val="Times New Roman"/>
        <family val="1"/>
      </rPr>
      <t xml:space="preserve"> Tăng GT cải tạo lưới điện </t>
    </r>
    <r>
      <rPr>
        <sz val="11"/>
        <rFont val="Times New Roman"/>
        <family val="1"/>
      </rPr>
      <t>)</t>
    </r>
  </si>
  <si>
    <t xml:space="preserve"> - Đầu tư XDCB hoàn thành</t>
  </si>
  <si>
    <t xml:space="preserve"> + Tăng khác</t>
  </si>
  <si>
    <t xml:space="preserve"> - Chuyển sang bất động sản đầu tư</t>
  </si>
  <si>
    <r>
      <t xml:space="preserve"> - Thanh lý, nhượng bán</t>
    </r>
    <r>
      <rPr>
        <i/>
        <sz val="10"/>
        <rFont val="Times New Roman"/>
        <family val="1"/>
      </rPr>
      <t xml:space="preserve">( Giảm trong kỳ </t>
    </r>
    <r>
      <rPr>
        <sz val="11"/>
        <rFont val="Times New Roman"/>
        <family val="1"/>
      </rPr>
      <t>)</t>
    </r>
  </si>
  <si>
    <t xml:space="preserve"> + Giảm khác</t>
  </si>
  <si>
    <t>Giá trị hao mòn luỹ kế</t>
  </si>
  <si>
    <t xml:space="preserve"> - Khâú hao trong năm</t>
  </si>
  <si>
    <t>Gií trị còn lại</t>
  </si>
  <si>
    <t xml:space="preserve"> - Giá trị còn lại cuối kỳ của TSCĐ hữu hình đã dùng để thế chấp, cầm cố đảm bảo các khoản vay:</t>
  </si>
  <si>
    <t xml:space="preserve"> - Nguyên giá TSCĐ cuối năm đã khấu hao hết nhưng vẫn còn sử dụng</t>
  </si>
  <si>
    <t xml:space="preserve"> - Nguyên giá TSCĐ cuối năm chờ thanh lý</t>
  </si>
  <si>
    <t xml:space="preserve"> - Cam kết về việc mua, bán TSCĐ hữu hình có giá trị lớn trong tương lai</t>
  </si>
  <si>
    <t xml:space="preserve"> - Các thay đổi khác về TSCĐ hữu hình</t>
  </si>
  <si>
    <t xml:space="preserve"> 10 - Tăng, giảm tài sản cố định vô hình:</t>
  </si>
  <si>
    <t>Quyền sử</t>
  </si>
  <si>
    <t>Quyền phát</t>
  </si>
  <si>
    <t>Bản quyền</t>
  </si>
  <si>
    <t>……….</t>
  </si>
  <si>
    <t>TSCĐ vô</t>
  </si>
  <si>
    <t>dụng đất</t>
  </si>
  <si>
    <t>hành</t>
  </si>
  <si>
    <t>Bản sáng chế</t>
  </si>
  <si>
    <t>hình khác</t>
  </si>
  <si>
    <t>Số dư đầu năm</t>
  </si>
  <si>
    <t xml:space="preserve"> - Mua trong năm</t>
  </si>
  <si>
    <t xml:space="preserve"> - Tạo ra từ nội bộ DN</t>
  </si>
  <si>
    <t xml:space="preserve"> - Tăng do hợp nhất kinh doanh</t>
  </si>
  <si>
    <t xml:space="preserve"> - Tăng khác</t>
  </si>
  <si>
    <t xml:space="preserve"> - Thanh lý, nhượng bán</t>
  </si>
  <si>
    <t xml:space="preserve"> - Giảm khác</t>
  </si>
  <si>
    <t xml:space="preserve"> - Khấu hao trong năm</t>
  </si>
  <si>
    <t>Giá trị còn lại</t>
  </si>
  <si>
    <t xml:space="preserve"> - Tại ngày đầu năm</t>
  </si>
  <si>
    <t xml:space="preserve"> - Tại ngày cuối năm</t>
  </si>
  <si>
    <t xml:space="preserve"> - Giá trị còn lại cuối kỳ của TSCĐ vô hình đã dùng để thế chấp, cầm cố đảm bảo các khoản vay:</t>
  </si>
  <si>
    <t xml:space="preserve"> - Nguyên giá TSCĐ vô hình đã khấu hao hết nhưng vẫn còn sử dụng</t>
  </si>
  <si>
    <t xml:space="preserve"> - Thuyết minh số liệu và giải trình khác</t>
  </si>
  <si>
    <t>11 - Tăng, giảm tài sản cố định thuê tài chính:</t>
  </si>
  <si>
    <t>Máy móc</t>
  </si>
  <si>
    <t xml:space="preserve">TSCĐ </t>
  </si>
  <si>
    <t>TSCĐ</t>
  </si>
  <si>
    <t>thiết bị</t>
  </si>
  <si>
    <t>vận tải</t>
  </si>
  <si>
    <t>hữu hình</t>
  </si>
  <si>
    <t>vô hình</t>
  </si>
  <si>
    <t>ểntúc</t>
  </si>
  <si>
    <t>khác</t>
  </si>
  <si>
    <t xml:space="preserve"> - Thuê tài chính trong năm</t>
  </si>
  <si>
    <t xml:space="preserve"> - Mua lại TSCĐ thuê tài chính</t>
  </si>
  <si>
    <t xml:space="preserve"> - Trả lại TSCĐ thuê tài chính</t>
  </si>
  <si>
    <t xml:space="preserve">          * Tiền thuê phát sinh thêm được ghi nhận là chi phí trong năm</t>
  </si>
  <si>
    <t xml:space="preserve">          * Căn cứ để xác địng tiền thuê phát sinh thêm</t>
  </si>
  <si>
    <t xml:space="preserve">          * Điều khoản gia hạn thuê hoặc quyền được mua tài sản</t>
  </si>
  <si>
    <t xml:space="preserve"> 12 - Tăng, giảm bất động sản đầu tư:</t>
  </si>
  <si>
    <t>Số</t>
  </si>
  <si>
    <t>Tăng</t>
  </si>
  <si>
    <t>Giảm</t>
  </si>
  <si>
    <t>đầu năm</t>
  </si>
  <si>
    <t>trong năm</t>
  </si>
  <si>
    <t>cuôí năm</t>
  </si>
  <si>
    <t>a) Bất động sản đầu tư cho thuê</t>
  </si>
  <si>
    <t xml:space="preserve"> - Quyền sử dụng đất</t>
  </si>
  <si>
    <t xml:space="preserve"> - Nhà</t>
  </si>
  <si>
    <t xml:space="preserve"> - Nhà và quyền sử dụng đất</t>
  </si>
  <si>
    <t xml:space="preserve"> - Cơ sở hạ tầng</t>
  </si>
  <si>
    <t>Gía trị còn lại</t>
  </si>
  <si>
    <t>b) Bất động sản đầu tư nắm giữ chờ tăng giá</t>
  </si>
  <si>
    <t>Tổn thất do suy giảm giá trị</t>
  </si>
  <si>
    <t xml:space="preserve"> - Giá trị còn lại cuối kỳ của BĐSĐT dùng để thế chấp, cầm cố đảm bảo các khoản vay;</t>
  </si>
  <si>
    <t xml:space="preserve"> - Nguyên giá BĐSĐT đã khấu hao hết nhưng vẫn cho thuê hoặc năm giữ chờ tăng giá;</t>
  </si>
  <si>
    <t xml:space="preserve"> 13 - Chi phí trả trước :</t>
  </si>
  <si>
    <t>a) Ngắn hạn</t>
  </si>
  <si>
    <t xml:space="preserve"> - Công cụ, dụng cụ xuất dùng;</t>
  </si>
  <si>
    <r>
      <t xml:space="preserve"> - Các khoản chi khác ( </t>
    </r>
    <r>
      <rPr>
        <i/>
        <sz val="11"/>
        <rFont val="Times New Roman"/>
        <family val="1"/>
      </rPr>
      <t xml:space="preserve">Nêu chi tiết nếu có giá trị lớn </t>
    </r>
    <r>
      <rPr>
        <sz val="11"/>
        <rFont val="Times New Roman"/>
        <family val="1"/>
      </rPr>
      <t>)</t>
    </r>
  </si>
  <si>
    <t>b) Dài hạn</t>
  </si>
  <si>
    <t xml:space="preserve"> - Chi mua bảo hiểm</t>
  </si>
  <si>
    <t>Cộng</t>
  </si>
  <si>
    <t xml:space="preserve"> 14 - Tài sản khác:</t>
  </si>
  <si>
    <r>
      <t xml:space="preserve">a) Ngắn hạn ( </t>
    </r>
    <r>
      <rPr>
        <i/>
        <sz val="11"/>
        <rFont val="Times New Roman"/>
        <family val="1"/>
      </rPr>
      <t>Chi tiết cho từng hạng mục</t>
    </r>
    <r>
      <rPr>
        <b/>
        <sz val="11"/>
        <rFont val="Times New Roman"/>
        <family val="1"/>
      </rPr>
      <t xml:space="preserve"> )</t>
    </r>
  </si>
  <si>
    <t xml:space="preserve">      - </t>
  </si>
  <si>
    <r>
      <t xml:space="preserve">b) Dài hạn ( </t>
    </r>
    <r>
      <rPr>
        <i/>
        <sz val="11"/>
        <rFont val="Times New Roman"/>
        <family val="1"/>
      </rPr>
      <t>Chi táêt cho từng hạng mục</t>
    </r>
    <r>
      <rPr>
        <b/>
        <sz val="11"/>
        <rFont val="Times New Roman"/>
        <family val="1"/>
      </rPr>
      <t xml:space="preserve"> )</t>
    </r>
  </si>
  <si>
    <t xml:space="preserve"> 15 - Vay và nợ thuê tài chính:</t>
  </si>
  <si>
    <t>a) Vay ngắn hạn</t>
  </si>
  <si>
    <r>
      <t xml:space="preserve"> * </t>
    </r>
    <r>
      <rPr>
        <i/>
        <sz val="11"/>
        <rFont val="Times New Roman"/>
        <family val="1"/>
      </rPr>
      <t>Vay Ngân hàng</t>
    </r>
    <r>
      <rPr>
        <b/>
        <i/>
        <sz val="11"/>
        <rFont val="Times New Roman"/>
        <family val="1"/>
      </rPr>
      <t xml:space="preserve"> ( </t>
    </r>
    <r>
      <rPr>
        <sz val="10"/>
        <rFont val="Times New Roman"/>
        <family val="1"/>
      </rPr>
      <t xml:space="preserve">Chi tiết theo kỳ hạn </t>
    </r>
    <r>
      <rPr>
        <b/>
        <i/>
        <sz val="11"/>
        <rFont val="Times New Roman"/>
        <family val="1"/>
      </rPr>
      <t>)</t>
    </r>
  </si>
  <si>
    <t xml:space="preserve"> - Vay ngắn hạn ( NH TMCP Đầu tư &amp; PT Việt Nam - CN Hải Phòng )</t>
  </si>
  <si>
    <t xml:space="preserve"> - Vay ngắn hạn ( NH TMCP Sài Gòn - Hà Nội - CN Hải Phòng )</t>
  </si>
  <si>
    <r>
      <rPr>
        <b/>
        <i/>
        <sz val="11"/>
        <rFont val="Times New Roman"/>
        <family val="1"/>
      </rPr>
      <t xml:space="preserve"> * </t>
    </r>
    <r>
      <rPr>
        <i/>
        <sz val="11"/>
        <rFont val="Times New Roman"/>
        <family val="1"/>
      </rPr>
      <t>Vay ngắn hạn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 xml:space="preserve"> </t>
    </r>
    <r>
      <rPr>
        <sz val="10"/>
        <rFont val="Times New Roman"/>
        <family val="1"/>
      </rPr>
      <t>Cá nhân</t>
    </r>
    <r>
      <rPr>
        <sz val="11"/>
        <rFont val="Times New Roman"/>
        <family val="1"/>
      </rPr>
      <t xml:space="preserve"> )</t>
    </r>
  </si>
  <si>
    <r>
      <t xml:space="preserve"> * </t>
    </r>
    <r>
      <rPr>
        <i/>
        <sz val="11"/>
        <rFont val="Times New Roman"/>
        <family val="1"/>
      </rPr>
      <t>Nợ dài hạn</t>
    </r>
    <r>
      <rPr>
        <b/>
        <i/>
        <sz val="11"/>
        <rFont val="Times New Roman"/>
        <family val="1"/>
      </rPr>
      <t xml:space="preserve"> ( </t>
    </r>
    <r>
      <rPr>
        <sz val="10"/>
        <rFont val="Times New Roman"/>
        <family val="1"/>
      </rPr>
      <t>Chi tiết theo kỳ hạn</t>
    </r>
    <r>
      <rPr>
        <i/>
        <sz val="11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)</t>
    </r>
  </si>
  <si>
    <t xml:space="preserve"> - Nợ dài hạn đến hạn trả( NH TMCP Đầu tư &amp; PT Việt Nam - CN Hải Phòng )</t>
  </si>
  <si>
    <t xml:space="preserve"> - Nợ dài hạn đến hạn trả ( NH TMCP Sài Gòn - Hà Nội - CN Hải Phòng )</t>
  </si>
  <si>
    <t xml:space="preserve"> - Nợ dài hạn đến hạn trả ( NH Bưu điện Liên Việt - CN Hải Phòng )</t>
  </si>
  <si>
    <r>
      <t xml:space="preserve">b) Vay dài hạn ( </t>
    </r>
    <r>
      <rPr>
        <sz val="10"/>
        <rFont val="Times New Roman"/>
        <family val="1"/>
      </rPr>
      <t>Chi tiết theo kỳ hạn</t>
    </r>
    <r>
      <rPr>
        <b/>
        <i/>
        <sz val="11"/>
        <rFont val="Times New Roman"/>
        <family val="1"/>
      </rPr>
      <t xml:space="preserve"> )</t>
    </r>
  </si>
  <si>
    <t xml:space="preserve"> - Vay dài hạn ( NH TMCP Đầu tư &amp; PT Việt Nam - CN Hải Phòng )</t>
  </si>
  <si>
    <t xml:space="preserve"> - Vay dài hạn ( NH TMCP Sài Gòn - Hà Nội - CN Hải Phòng )</t>
  </si>
  <si>
    <t xml:space="preserve"> - Vay dài hạn ( NH Bưu điện Liên Việt - CN Hải Phòng )</t>
  </si>
  <si>
    <t>c) Các khoản nợ thuê tài chính:</t>
  </si>
  <si>
    <t>Thời gian</t>
  </si>
  <si>
    <t>Tổng khoản TT</t>
  </si>
  <si>
    <t>Trả tiền</t>
  </si>
  <si>
    <t>Trả nợ</t>
  </si>
  <si>
    <t>tiền thuê TC</t>
  </si>
  <si>
    <t>lãi thuê</t>
  </si>
  <si>
    <t>gốc</t>
  </si>
  <si>
    <t>Từ 1 năm trở xuống</t>
  </si>
  <si>
    <t>Trên 1 năm đến 5 năm</t>
  </si>
  <si>
    <t>Trên 5 năm</t>
  </si>
  <si>
    <t>d) Số vay và nợ thuê tài chính quá hạn chưa thanh toán:</t>
  </si>
  <si>
    <t xml:space="preserve">Gốc </t>
  </si>
  <si>
    <t>Lãi</t>
  </si>
  <si>
    <t xml:space="preserve"> - Vay</t>
  </si>
  <si>
    <t xml:space="preserve"> - Lý do chưa thanh toán</t>
  </si>
  <si>
    <t>đ) Thuyết minh chi tiết về các khoản vay và nợ thuê tài chính đối với các bên liên quan:</t>
  </si>
  <si>
    <t xml:space="preserve"> 16 - Phải trả người bán:</t>
  </si>
  <si>
    <t>Số có khả năng trả nợ</t>
  </si>
  <si>
    <t>a) Các khoản phải trả người bán ngắn hạn</t>
  </si>
  <si>
    <t xml:space="preserve"> - Chi tiết cho từng đối tượng chiếm 10% trở lên tổng số phải trả;</t>
  </si>
  <si>
    <t xml:space="preserve"> - Phải trả cho các đối tượng khác</t>
  </si>
  <si>
    <t>b) Các khoản phải trả người bán dài hạn</t>
  </si>
  <si>
    <t>( Chi tiết tương tự ngắn hạn )</t>
  </si>
  <si>
    <t>c) Số nợ quá hạn chưa thanh toán</t>
  </si>
  <si>
    <t xml:space="preserve"> - Chi tiết cho từng đối tượng chiếm 10% trở lên trên tổng số phải trả;</t>
  </si>
  <si>
    <t>d) Phải trả người bán và các bên liên quan</t>
  </si>
  <si>
    <t>( Chi tiết cho từng đối tượng )</t>
  </si>
  <si>
    <t>Số phải nộp trong năm</t>
  </si>
  <si>
    <t>Số đã thực nộp trong năm</t>
  </si>
  <si>
    <t xml:space="preserve"> 17 - Thuế các khoản phải nộp Nhà nước:</t>
  </si>
  <si>
    <r>
      <t xml:space="preserve">a) Phải nộp ( </t>
    </r>
    <r>
      <rPr>
        <i/>
        <sz val="11"/>
        <rFont val="Times New Roman"/>
        <family val="1"/>
      </rPr>
      <t>Chi tiết cho từng loại thuế</t>
    </r>
    <r>
      <rPr>
        <b/>
        <sz val="11"/>
        <rFont val="Times New Roman"/>
        <family val="1"/>
      </rPr>
      <t xml:space="preserve"> )</t>
    </r>
  </si>
  <si>
    <t xml:space="preserve">      - Các khoản phải nộp Nhà nước</t>
  </si>
  <si>
    <r>
      <t xml:space="preserve">a) Phải thu( </t>
    </r>
    <r>
      <rPr>
        <i/>
        <sz val="11"/>
        <rFont val="Times New Roman"/>
        <family val="1"/>
      </rPr>
      <t>Chi tiết cho từng loại thuế</t>
    </r>
    <r>
      <rPr>
        <b/>
        <sz val="11"/>
        <rFont val="Times New Roman"/>
        <family val="1"/>
      </rPr>
      <t>)</t>
    </r>
  </si>
  <si>
    <t xml:space="preserve">      - Các khoản phải thu Nhà nước</t>
  </si>
  <si>
    <r>
      <t xml:space="preserve"> 18 - Chi phí phải trả:</t>
    </r>
    <r>
      <rPr>
        <i/>
        <sz val="11"/>
        <rFont val="Times New Roman"/>
        <family val="1"/>
      </rPr>
      <t xml:space="preserve"> </t>
    </r>
  </si>
  <si>
    <t xml:space="preserve">a) Ngắn hạn </t>
  </si>
  <si>
    <r>
      <t xml:space="preserve"> - Trích trước chi phí tiền lương (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Thù lao HĐQT, BKS &amp; BC Kiểm toán</t>
    </r>
    <r>
      <rPr>
        <sz val="11"/>
        <rFont val="Times New Roman"/>
        <family val="1"/>
      </rPr>
      <t>)</t>
    </r>
  </si>
  <si>
    <r>
      <t xml:space="preserve"> - Chi phí trích trước T.Tính giá vốn H.Hoá,TP,BĐS đã bán ;(</t>
    </r>
    <r>
      <rPr>
        <i/>
        <sz val="9"/>
        <rFont val="Times New Roman"/>
        <family val="1"/>
      </rPr>
      <t>Trích trước G.Vốn CTXD &amp; XL</t>
    </r>
    <r>
      <rPr>
        <sz val="11"/>
        <rFont val="Times New Roman"/>
        <family val="1"/>
      </rPr>
      <t>)</t>
    </r>
  </si>
  <si>
    <t xml:space="preserve"> - Các khoản trích trước khác</t>
  </si>
  <si>
    <t xml:space="preserve">b) Dài hạn </t>
  </si>
  <si>
    <t xml:space="preserve"> - Lãi vay</t>
  </si>
  <si>
    <r>
      <t xml:space="preserve"> - Các khoản ( C</t>
    </r>
    <r>
      <rPr>
        <i/>
        <sz val="11"/>
        <rFont val="Times New Roman"/>
        <family val="1"/>
      </rPr>
      <t>hi tiết từng khoản</t>
    </r>
    <r>
      <rPr>
        <sz val="11"/>
        <rFont val="Times New Roman"/>
        <family val="1"/>
      </rPr>
      <t>)</t>
    </r>
  </si>
  <si>
    <t xml:space="preserve"> 19 - Phải trả khác :</t>
  </si>
  <si>
    <r>
      <t xml:space="preserve"> - Tài sản thừa chờ giải quyết ( </t>
    </r>
    <r>
      <rPr>
        <i/>
        <sz val="9"/>
        <rFont val="Times New Roman"/>
        <family val="1"/>
      </rPr>
      <t xml:space="preserve">Phải trả cho liên doanh </t>
    </r>
    <r>
      <rPr>
        <sz val="11"/>
        <rFont val="Times New Roman"/>
        <family val="1"/>
      </rPr>
      <t>)</t>
    </r>
  </si>
  <si>
    <t xml:space="preserve"> - Kinh phí công đoàn</t>
  </si>
  <si>
    <t xml:space="preserve"> - Bảo hiểm xã hội</t>
  </si>
  <si>
    <t xml:space="preserve"> - Bảo hiểm y tế</t>
  </si>
  <si>
    <t xml:space="preserve"> - Bảo hiểm thất nghiệp</t>
  </si>
  <si>
    <t xml:space="preserve"> - Phaỉ trả về cổ phần hoá ( Phải trả lãi vay NHĐT &amp; PT VN - CN Haỉ Phòng )</t>
  </si>
  <si>
    <t xml:space="preserve"> - Nhận ký quỹ, ký cược ngắn hạn (C.Ty TNHH Cáp điện HP cũ )</t>
  </si>
  <si>
    <t xml:space="preserve"> - Cổ tức , lợi nhuận phải trả; ( Phải trả XNXây dựng )</t>
  </si>
  <si>
    <t xml:space="preserve"> - Các khoản phải trả, phải nộp khác</t>
  </si>
  <si>
    <t xml:space="preserve"> - Nhận ký quỹ, ký cược ngắn hạn</t>
  </si>
  <si>
    <r>
      <t>C) Số nợ quá hạn chưa thanh toán (</t>
    </r>
    <r>
      <rPr>
        <i/>
        <sz val="9"/>
        <rFont val="Times New Roman"/>
        <family val="1"/>
      </rPr>
      <t>Chi tiết từng khoản mục, lý do chưa thanh toán nợ quá hạn</t>
    </r>
    <r>
      <rPr>
        <b/>
        <sz val="11"/>
        <rFont val="Times New Roman"/>
        <family val="1"/>
      </rPr>
      <t>)</t>
    </r>
  </si>
  <si>
    <t xml:space="preserve"> 20 - Doanh thu chưa thực hiện :</t>
  </si>
  <si>
    <t xml:space="preserve"> - Doanh thu nhận trước</t>
  </si>
  <si>
    <t xml:space="preserve"> - Doanh thu từ khách hàng truyền thống</t>
  </si>
  <si>
    <t xml:space="preserve"> - Các khoản doanh thu chưa thực hiện khác</t>
  </si>
  <si>
    <r>
      <t xml:space="preserve">b) Dài hạn( </t>
    </r>
    <r>
      <rPr>
        <i/>
        <sz val="10"/>
        <rFont val="Times New Roman"/>
        <family val="1"/>
      </rPr>
      <t>Chi tiết từng khoản mục như ngắn hạn</t>
    </r>
    <r>
      <rPr>
        <b/>
        <sz val="11"/>
        <rFont val="Times New Roman"/>
        <family val="1"/>
      </rPr>
      <t xml:space="preserve"> )</t>
    </r>
  </si>
  <si>
    <r>
      <t xml:space="preserve">c) Khả năng không thực hiện được hợp đồng với khách hàng ( </t>
    </r>
    <r>
      <rPr>
        <i/>
        <sz val="10"/>
        <rFont val="Times New Roman"/>
        <family val="1"/>
      </rPr>
      <t>Chi tiết từng khoản mục, lý do không có khả năng thực hiện</t>
    </r>
    <r>
      <rPr>
        <b/>
        <sz val="11"/>
        <rFont val="Times New Roman"/>
        <family val="1"/>
      </rPr>
      <t>)</t>
    </r>
  </si>
  <si>
    <t xml:space="preserve"> 21 -Trái phiếu phát hành :</t>
  </si>
  <si>
    <t>Lãi suất</t>
  </si>
  <si>
    <t>Kỳ hạn</t>
  </si>
  <si>
    <r>
      <rPr>
        <i/>
        <sz val="11"/>
        <rFont val="Times New Roman"/>
        <family val="1"/>
      </rPr>
      <t>21.1 Trái phiếu thường</t>
    </r>
    <r>
      <rPr>
        <sz val="11"/>
        <rFont val="Times New Roman"/>
        <family val="1"/>
      </rPr>
      <t xml:space="preserve"> ( </t>
    </r>
    <r>
      <rPr>
        <sz val="10"/>
        <rFont val="Times New Roman"/>
        <family val="1"/>
      </rPr>
      <t xml:space="preserve">Chi tiết cho từng loại </t>
    </r>
    <r>
      <rPr>
        <sz val="11"/>
        <rFont val="Times New Roman"/>
        <family val="1"/>
      </rPr>
      <t>)</t>
    </r>
  </si>
  <si>
    <t>a) Trái phiếu phát hành</t>
  </si>
  <si>
    <t xml:space="preserve"> - Loại phát hành theo mệnh giá</t>
  </si>
  <si>
    <r>
      <t>b) Thuyết minh chi tiết về trái phiếu các bên có liên quan năm giữ 
(</t>
    </r>
    <r>
      <rPr>
        <i/>
        <sz val="9"/>
        <rFont val="Times New Roman"/>
        <family val="1"/>
      </rPr>
      <t xml:space="preserve"> Theo từng loại trái phiếu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)</t>
    </r>
  </si>
  <si>
    <t>21.2 Trái phiếu chuyển đổi</t>
  </si>
  <si>
    <t>a. Trái phiếu chuyển đổi tại thời điểm đầu kỳ:</t>
  </si>
  <si>
    <t xml:space="preserve"> - Thời điểm phát hành, kỳ hạn gốc và kỳ hạn còn lại từng loại trái phiếu chuyển đổi</t>
  </si>
  <si>
    <t xml:space="preserve"> - Số lượng từng loại trái phiếu chuyển đổi</t>
  </si>
  <si>
    <t xml:space="preserve"> - Mệnh giá, lãi suất từng loại trái phiếu chuyển đổi</t>
  </si>
  <si>
    <t xml:space="preserve"> - Tỷ lệ chuyển đổi thành cổ phiếu từng loại trái phiếu chuyển đổi</t>
  </si>
  <si>
    <t xml:space="preserve"> - Lãi suất chiết khấu dùng để xác định giá trị phần nợ gốc của từng loại tráo phiếu chuyển đổi</t>
  </si>
  <si>
    <t xml:space="preserve"> - Gía trị phần nợ gốc và phần quyền chọn cổ phiếu của từng loại trái phiếu chuyển đổi.</t>
  </si>
  <si>
    <t>b. Trái phiếu chuyển đổi phát hành thêm trong kỳ:</t>
  </si>
  <si>
    <t xml:space="preserve"> - Lãi suất chiết khấu dùng để xác định giá trị phần nợ gốc của từng loại trái phiếu chuyển đổi</t>
  </si>
  <si>
    <t xml:space="preserve"> - Giá trị phần nợ gốc và phần quyền chọn cổ phiếu của từng loại trái phiếu chuyển đổi.</t>
  </si>
  <si>
    <t>c. Trái phiếu chuyển đổi được chuyển thành cổ phiếu trong kỳ:</t>
  </si>
  <si>
    <t xml:space="preserve"> -Số lượng từng loại trái phiếu đã chuyển đổi thành CP trong kỳ; Số lượng CP phát hnàh thêm trong kỳ để chuyển đổi trái phiếu.</t>
  </si>
  <si>
    <t xml:space="preserve"> - Giá trị phần nợ gốc của trái phiếu chuyển đổi được ghi tăng vốn chủ sở hữu.</t>
  </si>
  <si>
    <t>d. Trái phiếu chuyển đổi đã đáo hạn không được chuyển thành cổ phiếu trong kỳ:</t>
  </si>
  <si>
    <t xml:space="preserve"> - Số lượng từng loại trái phiếu đã đáo hạn không được chuyển thành CP trong kỳ.</t>
  </si>
  <si>
    <t xml:space="preserve"> - Giá trị phần nợ gốc của trái phiếu chuyển đổi được hoàn trả cho nhà đầu tư.</t>
  </si>
  <si>
    <t>e. Trái phiếu chuyển đổi tại thời điểm cuối kỳ:</t>
  </si>
  <si>
    <t xml:space="preserve"> - Số lượng từng loại trái phiếu chuyển đổi;</t>
  </si>
  <si>
    <r>
      <t xml:space="preserve">g. Thuyết minh chi tiết về trái phiếu các bên liên quan năm giữ ( </t>
    </r>
    <r>
      <rPr>
        <i/>
        <sz val="11"/>
        <rFont val="Times New Roman"/>
        <family val="1"/>
      </rPr>
      <t>Theo từng loại trái phiếu</t>
    </r>
    <r>
      <rPr>
        <sz val="11"/>
        <rFont val="Times New Roman"/>
        <family val="1"/>
      </rPr>
      <t>):</t>
    </r>
  </si>
  <si>
    <t xml:space="preserve"> 22 -Cổ phiếu ưu đãi phân loại là nợ phải trả:</t>
  </si>
  <si>
    <t xml:space="preserve"> - Mệnh giá;</t>
  </si>
  <si>
    <r>
      <t xml:space="preserve"> - Đối tượng được phát hành ( </t>
    </r>
    <r>
      <rPr>
        <i/>
        <sz val="11"/>
        <rFont val="Times New Roman"/>
        <family val="1"/>
      </rPr>
      <t>Ban lãnh đạo, cán bộ, nhân viên, đối tượng khác</t>
    </r>
    <r>
      <rPr>
        <sz val="11"/>
        <rFont val="Times New Roman"/>
        <family val="1"/>
      </rPr>
      <t xml:space="preserve"> )</t>
    </r>
  </si>
  <si>
    <r>
      <t xml:space="preserve"> - Điều khoản mua lại ( </t>
    </r>
    <r>
      <rPr>
        <i/>
        <sz val="11"/>
        <rFont val="Times New Roman"/>
        <family val="1"/>
      </rPr>
      <t>Thời gian, giá mua, các khoản cơ bản khác trong hợp đồng phát hành</t>
    </r>
    <r>
      <rPr>
        <sz val="11"/>
        <rFont val="Times New Roman"/>
        <family val="1"/>
      </rPr>
      <t xml:space="preserve"> )</t>
    </r>
  </si>
  <si>
    <t xml:space="preserve"> - Giá trị đã mua lại trong kỳ</t>
  </si>
  <si>
    <t xml:space="preserve"> - Các thuyết minh khác</t>
  </si>
  <si>
    <t xml:space="preserve"> 23 - Dự phòng phải trả:</t>
  </si>
  <si>
    <t xml:space="preserve"> - Dự phòng bảo hành sản phẩm</t>
  </si>
  <si>
    <t xml:space="preserve"> - Dự phòng bảo hành công trình</t>
  </si>
  <si>
    <t xml:space="preserve"> - Dự phòng tái cơ cấu</t>
  </si>
  <si>
    <t xml:space="preserve"> - Dự phòng phải trả khác </t>
  </si>
  <si>
    <r>
      <t xml:space="preserve">b) Dài hạn  ( </t>
    </r>
    <r>
      <rPr>
        <i/>
        <sz val="11"/>
        <rFont val="Times New Roman"/>
        <family val="1"/>
      </rPr>
      <t xml:space="preserve">chi tiết từng khoản mục ngắn hạn </t>
    </r>
    <r>
      <rPr>
        <b/>
        <sz val="11"/>
        <rFont val="Times New Roman"/>
        <family val="1"/>
      </rPr>
      <t>)</t>
    </r>
  </si>
  <si>
    <t xml:space="preserve"> - </t>
  </si>
  <si>
    <t xml:space="preserve"> -</t>
  </si>
  <si>
    <t xml:space="preserve"> 24 - Tài sản thuế thu nhập hoãn lại và thuế thu nhập hoãn lãi phải trả:</t>
  </si>
  <si>
    <t xml:space="preserve"> a/ - Tài sản thuế thu nhập hoãn lại:</t>
  </si>
  <si>
    <t xml:space="preserve">   - Thuế suất thuế TNDN sử dụng để xác định giá trị TS thuế thu nhập hoãn lại.</t>
  </si>
  <si>
    <t xml:space="preserve">   - Taì sản thuế thu nhập hoãn lại liên quan đến khoản chênh lệch tạm thời được khấu trừ</t>
  </si>
  <si>
    <t xml:space="preserve">   - Tài sản thuế thu nhập hoãn lại liên quan đến khoản lỗ tính thuế chưa sử dụng</t>
  </si>
  <si>
    <t xml:space="preserve">   - Tài sản thuế thu nhập hoãn lại liên quan đến khoản ưu đãi tính thuế chưa sử dụng</t>
  </si>
  <si>
    <t xml:space="preserve">   - Số bù trừ với thuế thu nhập hoãn lại phải trả</t>
  </si>
  <si>
    <t>Tài sản thuế thu nhập hoãn lại</t>
  </si>
  <si>
    <t xml:space="preserve"> b/ - Thuế thu nhập hoãn lại phải trả:</t>
  </si>
  <si>
    <t xml:space="preserve">   - Thuế suất thuế TNDN sử dụng để xác định giá trị thuế thu nhập hoãn lại phải trả.</t>
  </si>
  <si>
    <t xml:space="preserve">   - Thuế thu nhập hoãn lại phải trả phát sinh từ các khoản chênh lệch tạm thời chịu thuế</t>
  </si>
  <si>
    <t xml:space="preserve">   - Số bù trừ với tài sản thuế thu nhập hoãn lại.</t>
  </si>
  <si>
    <t xml:space="preserve"> 25 - Vốn chủ sở hữu:</t>
  </si>
  <si>
    <t xml:space="preserve"> a/  Bảng đối chiếu biến động của vốn chủ sở hữu</t>
  </si>
  <si>
    <t>Các khoản mục thuộc vốn chủ sở hữu</t>
  </si>
  <si>
    <t>Vốn góp</t>
  </si>
  <si>
    <t>Thặng dư</t>
  </si>
  <si>
    <t>Quyền chọn</t>
  </si>
  <si>
    <t>Vốn khác</t>
  </si>
  <si>
    <t>của chủ</t>
  </si>
  <si>
    <t>vốn</t>
  </si>
  <si>
    <t>chuyển đổi</t>
  </si>
  <si>
    <t>sở hữu</t>
  </si>
  <si>
    <t>cổ phần</t>
  </si>
  <si>
    <t>trái phiếu</t>
  </si>
  <si>
    <t>và các quỹ</t>
  </si>
  <si>
    <t>A</t>
  </si>
  <si>
    <t xml:space="preserve"> - Tăng vốn trong kỳ trước</t>
  </si>
  <si>
    <t xml:space="preserve"> - Lãi trong kỳ trước</t>
  </si>
  <si>
    <t xml:space="preserve"> - Giảm vốn trong kỳ trước</t>
  </si>
  <si>
    <t xml:space="preserve"> - Lỗ trong kỳ trước</t>
  </si>
  <si>
    <t xml:space="preserve"> - Tăng vốn trong kỳ này</t>
  </si>
  <si>
    <t xml:space="preserve"> - Lãi trong kỳ này</t>
  </si>
  <si>
    <t xml:space="preserve"> - Giảm vốn trong kỳ này</t>
  </si>
  <si>
    <t xml:space="preserve"> - Lỗ trong kỳ này</t>
  </si>
  <si>
    <t xml:space="preserve"> b/  Chi tiết vốn đầu tư của chủ sở hữu</t>
  </si>
  <si>
    <t xml:space="preserve"> - Vốn góp của Nhà nước</t>
  </si>
  <si>
    <r>
      <t xml:space="preserve"> - Vốn góp của các đối tác khác (</t>
    </r>
    <r>
      <rPr>
        <i/>
        <sz val="11"/>
        <rFont val="Times New Roman"/>
        <family val="1"/>
      </rPr>
      <t xml:space="preserve"> 100% vốn của các cổ đông</t>
    </r>
    <r>
      <rPr>
        <sz val="11"/>
        <rFont val="Times New Roman"/>
        <family val="1"/>
      </rPr>
      <t xml:space="preserve"> )</t>
    </r>
  </si>
  <si>
    <t xml:space="preserve"> c/  Các giao dịch về vốn với các chủ sở hữu và phân phối cổ tức, chia lợi nhuận</t>
  </si>
  <si>
    <t xml:space="preserve"> - Vốn đầu tư của chủ sở hữu</t>
  </si>
  <si>
    <t xml:space="preserve">  + Vốn góp đầu năm</t>
  </si>
  <si>
    <t xml:space="preserve">  + Vốn góp tăng trong năm</t>
  </si>
  <si>
    <t xml:space="preserve">  + Vốn góp giảm trong năm</t>
  </si>
  <si>
    <t xml:space="preserve">  + Vốn góp cuối năm</t>
  </si>
  <si>
    <t xml:space="preserve"> - Cổ tức , lợi nhuận được chia</t>
  </si>
  <si>
    <t xml:space="preserve"> d/  Cổ phiếu</t>
  </si>
  <si>
    <t xml:space="preserve"> - Số lượng cổ phiếu đăng ký phát hành</t>
  </si>
  <si>
    <t xml:space="preserve"> - Số lượng cổ phiếu đã bán ra công chứng</t>
  </si>
  <si>
    <t xml:space="preserve">  + Cổ phiếu phổ thông</t>
  </si>
  <si>
    <t xml:space="preserve">  + Cổ phiếu ưu đãi</t>
  </si>
  <si>
    <t xml:space="preserve"> - Số lượng cổ phiếu được mua lại</t>
  </si>
  <si>
    <t xml:space="preserve"> - Số lượng cổ phiếu đang lưu hành</t>
  </si>
  <si>
    <r>
      <t xml:space="preserve">    *</t>
    </r>
    <r>
      <rPr>
        <i/>
        <sz val="11"/>
        <rFont val="Times New Roman"/>
        <family val="1"/>
      </rPr>
      <t xml:space="preserve"> Mệnh giá cổ phiếu đang lưu hành</t>
    </r>
  </si>
  <si>
    <t xml:space="preserve"> đ/  Cổ tức</t>
  </si>
  <si>
    <t xml:space="preserve"> - Cổ tức công bố sau ngày kết thúc kỳ kế toán năm:</t>
  </si>
  <si>
    <t xml:space="preserve">  + Cổ tức đã công bố trên cổ phiếu phổ thông</t>
  </si>
  <si>
    <t xml:space="preserve">  + Cổ tức đã công bố trên cổ phiếu ưu đãi</t>
  </si>
  <si>
    <t xml:space="preserve"> - Cổ tức của cổ phiếu ưu đãi luỹ kế chưa được ghi nhận</t>
  </si>
  <si>
    <t xml:space="preserve"> e/  Các quỹ của doanh nghiệp</t>
  </si>
  <si>
    <t xml:space="preserve"> - Quỹ đầu tư phát triển</t>
  </si>
  <si>
    <t xml:space="preserve"> - Quỹ hỗ trợ sắp xếp doanh nghiệp</t>
  </si>
  <si>
    <t xml:space="preserve"> - Quỹ khác thuộc vốn chủ sở hữu</t>
  </si>
  <si>
    <t xml:space="preserve"> g/ Thu nhập và CF, lãi hoặc lỗ được ghi nhận T.Tiếp vào Vốn chủ sở hữu theo QĐ của các chuẩn mực kế toán cụ thể</t>
  </si>
  <si>
    <t xml:space="preserve"> 26- Chênh lệch đánh giá lại tài sản:</t>
  </si>
  <si>
    <r>
      <t>Lý do thay đổi giữa số đầu năm và cuối năm (</t>
    </r>
    <r>
      <rPr>
        <i/>
        <sz val="9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Đánh giá lại trong trường hợp nào, tài sản </t>
    </r>
  </si>
  <si>
    <r>
      <rPr>
        <i/>
        <sz val="10"/>
        <rFont val="Times New Roman"/>
        <family val="1"/>
      </rPr>
      <t xml:space="preserve">nào được đánh giá lại, theo quyết định nào? … </t>
    </r>
    <r>
      <rPr>
        <sz val="10"/>
        <rFont val="Times New Roman"/>
        <family val="1"/>
      </rPr>
      <t>)</t>
    </r>
  </si>
  <si>
    <t xml:space="preserve"> 27- Chênh lệch tỷ giá:</t>
  </si>
  <si>
    <t xml:space="preserve"> - Chênh lệch tỷ giá do chuyển đổi BCTC lập bằng ngoại tệ sang VND</t>
  </si>
  <si>
    <r>
      <t xml:space="preserve"> - Chênh lệch tỷ giá phát sinh vì các nguyên nhân khác (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Nói rõ nguyên nhân</t>
    </r>
    <r>
      <rPr>
        <sz val="11"/>
        <rFont val="Times New Roman"/>
        <family val="1"/>
      </rPr>
      <t xml:space="preserve"> )</t>
    </r>
  </si>
  <si>
    <t xml:space="preserve"> 28 - Nguồn kinh phí:</t>
  </si>
  <si>
    <t xml:space="preserve"> - Nguồn kinh phí được cấp trong năm</t>
  </si>
  <si>
    <t xml:space="preserve"> - Chi sự nghiệp</t>
  </si>
  <si>
    <t xml:space="preserve"> - Nguồn kinh phí còn lại cuối năm</t>
  </si>
  <si>
    <t xml:space="preserve"> 29 - Các khoản mục ngoài Bảng Cân đối kế toán:</t>
  </si>
  <si>
    <t>a) Tài sản thuê ngoài: Tổng số tiền thuê tối thiểu trong tương lai của hợp đồng thuê hoạt</t>
  </si>
  <si>
    <t>động tài sản không huỷ ngang theo các thời hạn</t>
  </si>
  <si>
    <t xml:space="preserve"> - Từ 1 năm đến 5 năm ;</t>
  </si>
  <si>
    <t xml:space="preserve"> - Trên 5 năm;</t>
  </si>
  <si>
    <t>b) Tài sản nhận giữ hộ: Doanh nghiệp phải thuyết minh chi tiết về số lượng, chủng loại, quy cách, phẩm chất của từng loại tài</t>
  </si>
  <si>
    <t>sản tại thời điểm cuối kỳ.</t>
  </si>
  <si>
    <t xml:space="preserve"> - Vật tư hàng hoá giữ hộ, gia công, nhận uỷ thác: Doanh nghiệp phải trả thuyết minh chi tiết về số lượng, chủng loại, quy cách,</t>
  </si>
  <si>
    <t>phẩm chất tại thời điểm cuôí  kỳ.</t>
  </si>
  <si>
    <t xml:space="preserve"> - Hàng hoá nhận bán hộ, nhận ký gửi, nhận cầm cố, thế chấp: Doanh nghiệp phải thuyết minh chi tiết về số lượng, chủng loại, </t>
  </si>
  <si>
    <t>quy cách, phẩm chất từng loại hàng hoá.</t>
  </si>
  <si>
    <t xml:space="preserve">c) Ngoại tệ các loại: Doanh nghiệp phải thuyết minh chi tiết số lượng từng loại ngoại tệ tính theo nguyên tệ. Vàng tiền tệ phải </t>
  </si>
  <si>
    <t>trình bày khối lượng theo đơn vị tính trong nước và quốc tế Ounec, thuyết minh giá trị tính theo USD.</t>
  </si>
  <si>
    <r>
      <t>d) Vàng tiền tệ: DN phải thuyết minh chi tiết giá gốc, số lượng (</t>
    </r>
    <r>
      <rPr>
        <i/>
        <sz val="10"/>
        <rFont val="Times New Roman"/>
        <family val="1"/>
      </rPr>
      <t xml:space="preserve"> Theo đơn vị tính quốc tế </t>
    </r>
    <r>
      <rPr>
        <sz val="11"/>
        <rFont val="Times New Roman"/>
        <family val="1"/>
      </rPr>
      <t>) và chủng loại các loại vàng tiền tệ.</t>
    </r>
  </si>
  <si>
    <r>
      <t xml:space="preserve">đ) Nợ khó đòi đã xử lý: Doanh nghiệp phải thuyết minh chi tiết giá trị ( </t>
    </r>
    <r>
      <rPr>
        <i/>
        <sz val="10"/>
        <rFont val="Times New Roman"/>
        <family val="1"/>
      </rPr>
      <t>Theo nguyên tệ và VNĐ</t>
    </r>
    <r>
      <rPr>
        <sz val="11"/>
        <rFont val="Times New Roman"/>
        <family val="1"/>
      </rPr>
      <t xml:space="preserve"> ) các khoản nợ khó đòi đã xử lý </t>
    </r>
  </si>
  <si>
    <t xml:space="preserve"> trong vòng 10 năm kể từ ngày xử lý theo từng đối tượng, nguyên nhân đã xoá sổ kế toán nợ khó đòi.</t>
  </si>
  <si>
    <t>e) Các thông tin khác về các khoản mục ngoài Bảng Cân đối kế toán.</t>
  </si>
  <si>
    <t xml:space="preserve"> 30 - Các thông tin khác do doanh nghiệp tự thuyết minh, giải trình.</t>
  </si>
  <si>
    <t xml:space="preserve"> VII. Thông tin bổ sung cho các khoản mục trình bày trong báo cáo kết quả hoạt động KD:</t>
  </si>
  <si>
    <t xml:space="preserve"> 1 - Tổng DT bán hàng và cung cấp DV ( Mã số 01 ):</t>
  </si>
  <si>
    <t>a) Doanh thu</t>
  </si>
  <si>
    <t xml:space="preserve">  + Doanh thu của hợp đồng xây dựng được ghi nhận trong kỳ</t>
  </si>
  <si>
    <t xml:space="preserve">  + Tổng DT luỹ kế của hợp đồng XD được ghi nhận đến thời điểm lập báo cáo tài chính</t>
  </si>
  <si>
    <r>
      <t>b) Doanh thu đối với các bên liên quan (</t>
    </r>
    <r>
      <rPr>
        <i/>
        <sz val="11"/>
        <rFont val="Times New Roman"/>
        <family val="1"/>
      </rPr>
      <t xml:space="preserve"> Chi tiết từng đối tượng </t>
    </r>
    <r>
      <rPr>
        <sz val="11"/>
        <rFont val="Times New Roman"/>
        <family val="1"/>
      </rPr>
      <t>)</t>
    </r>
  </si>
  <si>
    <t xml:space="preserve">c) Trường hợp ghi nhận doanh thu cho thuê tài sản là tổng số tiền nhận trước, doanh </t>
  </si>
  <si>
    <t>nghiệp phải thuyết minh thêm để so sánh sự khác biệt giữa việc ghi nhận doanh thu theo</t>
  </si>
  <si>
    <t>phương pháp phân bổ dần theo thời gian cho thuê; Khả năng suy giảm lợi nhuận và</t>
  </si>
  <si>
    <t>luồng tiền trong tương lai do đã ghi nhận doanh thu đối với toàn bộ số tiền nhận được.</t>
  </si>
  <si>
    <t xml:space="preserve"> 2 - Các khoản giảm trừ doanh thu ( Mã số 02 ):</t>
  </si>
  <si>
    <t>Trong đó:</t>
  </si>
  <si>
    <t xml:space="preserve"> - Chiết khấu thương mại</t>
  </si>
  <si>
    <t xml:space="preserve"> - Giảm giá hàng bán</t>
  </si>
  <si>
    <t xml:space="preserve"> - Hàng bán bị trả lại</t>
  </si>
  <si>
    <t>3 - Giá vốn bán hàng ( Mã số 11 ):</t>
  </si>
  <si>
    <t xml:space="preserve"> - Giá vốn của hàng hoá đã bán</t>
  </si>
  <si>
    <t xml:space="preserve"> - Giá vốn của thành phẩm đã bán</t>
  </si>
  <si>
    <r>
      <t>Trong đó</t>
    </r>
    <r>
      <rPr>
        <sz val="11"/>
        <rFont val="Times New Roman"/>
        <family val="1"/>
      </rPr>
      <t>: Giá vốn trích trước của hàng hoá, thành phẩm bất động sản đã bán bao gồm</t>
    </r>
  </si>
  <si>
    <t xml:space="preserve">  + Hạng mục chi phí trích trước</t>
  </si>
  <si>
    <t xml:space="preserve">  + Giá trị trích trước vào chi phí của từng hạnh mục;</t>
  </si>
  <si>
    <t xml:space="preserve">  + Thời gian chi phí dự kiến phát sinh.</t>
  </si>
  <si>
    <t xml:space="preserve"> - Giá trị hàng tồn kho mất mát trong kỳ;</t>
  </si>
  <si>
    <t xml:space="preserve"> - Giá trị từng loại hàng tồn kho hao hụt ngoài định mức trong kỳ;</t>
  </si>
  <si>
    <t xml:space="preserve"> - Các khoản chi phí vượt mức bình thường khác được tính trực tiếp vào giá vốn;</t>
  </si>
  <si>
    <t xml:space="preserve"> - Dự phòng giảm giá hàng tồn kho</t>
  </si>
  <si>
    <t xml:space="preserve"> - Các khoản ghi giảm giá vốn hàng bán</t>
  </si>
  <si>
    <t>4 - Doanh thu hoạt động tài chính ( Mã số 21 ):</t>
  </si>
  <si>
    <t xml:space="preserve"> - Lãi tiền gửi, tiền cho vay</t>
  </si>
  <si>
    <t xml:space="preserve"> - Lãi bán các khoản đầu tư­;</t>
  </si>
  <si>
    <t xml:space="preserve"> - Cổ tức, lợi nhuận được chia</t>
  </si>
  <si>
    <t xml:space="preserve"> - Lãi chênh lệch tỷ giá¸ ;</t>
  </si>
  <si>
    <t xml:space="preserve"> - Chi phí tài chính khác</t>
  </si>
  <si>
    <t xml:space="preserve"> - Doanh thu hoạt động tài chính khác</t>
  </si>
  <si>
    <t xml:space="preserve"> 5 - Chi phí tài chính ( Mã số 22 ):</t>
  </si>
  <si>
    <t xml:space="preserve"> - Lãi tiền vay</t>
  </si>
  <si>
    <t xml:space="preserve"> - Chiết khấu thanh toán, lãi bán hàng trả chậm</t>
  </si>
  <si>
    <t xml:space="preserve"> - Lỗ do thanh lý các khoản đầu tư tài chính</t>
  </si>
  <si>
    <t xml:space="preserve"> - Lỗ chênh lệch tỷ giá ;</t>
  </si>
  <si>
    <t xml:space="preserve"> - Dù phòng giảm giá chúng khoán kinh doanh và tổn thất đầu tư;</t>
  </si>
  <si>
    <t xml:space="preserve"> - Các khoản ghi nhận chi phí tài chính.</t>
  </si>
  <si>
    <t xml:space="preserve"> 6 - Thu nhập khác:</t>
  </si>
  <si>
    <t xml:space="preserve"> - Thanh lý, nhượng bán TSCĐ</t>
  </si>
  <si>
    <t xml:space="preserve"> - Lãi do đánh giá lại tài sản;</t>
  </si>
  <si>
    <t xml:space="preserve"> - Tiền phạt thu được</t>
  </si>
  <si>
    <t xml:space="preserve"> - Thuế được giảm</t>
  </si>
  <si>
    <t xml:space="preserve"> - Các khoản khác</t>
  </si>
  <si>
    <t xml:space="preserve"> 7 - Chi phí khác:</t>
  </si>
  <si>
    <t xml:space="preserve"> - Gía trị còn lại TSCĐ và chi phí thanh lý, nhượng bán TSCĐ;</t>
  </si>
  <si>
    <t xml:space="preserve"> - Lỗ do đánh giá lại tài sản;</t>
  </si>
  <si>
    <t xml:space="preserve"> - Các khoản bị phạt</t>
  </si>
  <si>
    <t xml:space="preserve"> - Các khoản khác .</t>
  </si>
  <si>
    <t xml:space="preserve"> 8 -Chi phí bán hàng và chi phí quản lý doanh nghiệp:</t>
  </si>
  <si>
    <t>a) Các khoản chi phí QLDN phát sinh trong kỳ</t>
  </si>
  <si>
    <t xml:space="preserve"> - Chi tiết các khoản chiếm từ 10%  trở lên trên tổng chi phí QLDN;</t>
  </si>
  <si>
    <t xml:space="preserve"> - Các khoản chi phí QLDN khác.</t>
  </si>
  <si>
    <t>b) Các khoản chi phí bán hàng phát sinh trong kỳ</t>
  </si>
  <si>
    <t xml:space="preserve"> - Chi tiết các khoản chiếm từ 10%  trở lên trên tổng chi phí bán hàng;</t>
  </si>
  <si>
    <t xml:space="preserve"> - Các khoản chi phí bán hàng khác.</t>
  </si>
  <si>
    <t>c) Các khoản ghi giảm chi phí bán hàng và chi phí QLDN</t>
  </si>
  <si>
    <t xml:space="preserve"> - Hoàn nhập dự phòng bảo hành sản phẩm, hàng hoá;</t>
  </si>
  <si>
    <t xml:space="preserve"> - Hoàn nhập dự phòng tái cơ cấu, dự phòng khác;</t>
  </si>
  <si>
    <t xml:space="preserve"> - Các khoản ghi giảm khác.</t>
  </si>
  <si>
    <t xml:space="preserve"> 9 - Chi phí sản xuất, kinh doanh theo yếu tố:</t>
  </si>
  <si>
    <t xml:space="preserve"> - Chi phí nguyên liệu, vật liệu</t>
  </si>
  <si>
    <t xml:space="preserve"> - Chi phí khấu hao tài sản cố định</t>
  </si>
  <si>
    <t xml:space="preserve"> - Chi phí dịch vụ mua ngoài</t>
  </si>
  <si>
    <t xml:space="preserve"> - Chi phí khác bằng tiền</t>
  </si>
  <si>
    <t>10 - Chi phí thuế thu nhập DN hiện hành( Mã số 51 ):</t>
  </si>
  <si>
    <t xml:space="preserve"> - Chi phí thuế thu nhập doanh nghiệp tính trên thu nhập chịu thuế năm hiện hành</t>
  </si>
  <si>
    <t xml:space="preserve"> - Điều chỉnh chi phí thuế thu nhập doanh nghiệp của các năm trước vào chi phí thuế</t>
  </si>
  <si>
    <t>thu nhập hiện hành năm nay.</t>
  </si>
  <si>
    <t xml:space="preserve"> - Tổng chi phí thuế thu nhập doanh nghiệp hiện hành.</t>
  </si>
  <si>
    <t>11 - Chi phí thuế thu nhập DN hoán lại ( Mã số 52 ):</t>
  </si>
  <si>
    <t xml:space="preserve"> - CF thuế thu nhập DN hoãn lại phát sinh từ các khoản chênh lệch tạm thời phải chịu thuế</t>
  </si>
  <si>
    <t xml:space="preserve"> - CF thuế thu nhập DN hoãn lại phát sinh từ việc hoàn nhập tài sản thuế TN hoãn lại</t>
  </si>
  <si>
    <t xml:space="preserve"> - Thuế thu nhập DN hoãn lại phát sinh từ các khoản chênh lệch tạm thời được khấu trừ</t>
  </si>
  <si>
    <t xml:space="preserve"> - Thu nhập thuế thu nhập doanh nghiệp hoãn lại phát sinh từ các khoản lỗ tính thuế và </t>
  </si>
  <si>
    <t>ưu đãi thuế chưa sử dụng.</t>
  </si>
  <si>
    <t xml:space="preserve"> - TN thuế thu nhập DN hoãn lại phát sinh từ việc hoàn nhập thuế TN hoãn lại phải trả</t>
  </si>
  <si>
    <t xml:space="preserve"> - Tổng chi phí thuế thu nhập doanh nghiệp hoãn lại</t>
  </si>
  <si>
    <t xml:space="preserve"> VIII. Th«ng tin bæ sung cho c¸c kho¶n môc tr×nh bµy trong B¸o c¸o l­u chuyÓn tiÒn tÖ</t>
  </si>
  <si>
    <t xml:space="preserve"> 1 - Các giao dịch không bằng tiền ảnh hưởng đến báo cáo lưu chuyển tiền tệ</t>
  </si>
  <si>
    <t>trong tương lai:</t>
  </si>
  <si>
    <t xml:space="preserve">  -  Mua tài sản bằng cách nhận các khoản nợ liên quan trực tiếp hoặc thông qua nghiệp</t>
  </si>
  <si>
    <t>vụ cho thuê tài chính.</t>
  </si>
  <si>
    <t xml:space="preserve"> - Mua doanh nghiệp thông qua phát hành cổ phiếu</t>
  </si>
  <si>
    <t xml:space="preserve"> - Chuyển nợ thành vốn chủ sở hữu</t>
  </si>
  <si>
    <t xml:space="preserve"> - Các giao dịch phí tiền tệ khác.</t>
  </si>
  <si>
    <t>2- Các khoản tiền do doanh nghiệp nắm giữ nhưng không được sử dụng: trình bày và lý do của các  khoản tiền và</t>
  </si>
  <si>
    <t xml:space="preserve">tương đương tiền lớn do doanh nghiệp năm giữ nhưng không được sử dụng do có sự hạn chế của pháp luật hoặc các </t>
  </si>
  <si>
    <t>ràng buộc khác mà doanh nghiệp phải thực hiện.</t>
  </si>
  <si>
    <t>3- Số tiền đi vay thực thu trong kỳ:</t>
  </si>
  <si>
    <t xml:space="preserve"> - Tiền thu đi vay theo khế ước thông thường;</t>
  </si>
  <si>
    <t xml:space="preserve"> - Tiền thu thừ phát hành trái phiếu thường;</t>
  </si>
  <si>
    <t xml:space="preserve"> - Tiền thu từ phát hành trái phiếu chuyển đối;</t>
  </si>
  <si>
    <t xml:space="preserve"> - Tiền thu từ phát hành cổ phiếu ưu đãi phân loại là nợ phải trả;</t>
  </si>
  <si>
    <t xml:space="preserve"> - Tiền thu từ giao dịch mua bán lại trái phiếu Chính Phủ của REPO chứng khoán;</t>
  </si>
  <si>
    <t xml:space="preserve"> - Tiền thu từ đi vay dưới hình thức khác.</t>
  </si>
  <si>
    <t>4- Số tiền đã thực trả gốc vay trong kỳ:</t>
  </si>
  <si>
    <t xml:space="preserve"> - Tiền trả nợ gốc vay theo khế ước thông thường;</t>
  </si>
  <si>
    <t xml:space="preserve"> - Tiền trả nợ gốc trái phiếu thường;</t>
  </si>
  <si>
    <t xml:space="preserve"> - Tiền trả nợ gốc trái phiếu chuyển đổi;</t>
  </si>
  <si>
    <t xml:space="preserve"> - Tiền trả nợ gốc cổ phiéu ưu đãi phân loại là nợ phải trả;</t>
  </si>
  <si>
    <t xml:space="preserve"> - Tiền chi trả cho giao dịch mua bán lại trái phiếu Chính Phủ và REPO chứng khoán;</t>
  </si>
  <si>
    <t xml:space="preserve"> - Tiền trả nợ vay dưới hình thức khác.</t>
  </si>
  <si>
    <t>IX. Nhứng thông tin khác:</t>
  </si>
  <si>
    <t xml:space="preserve"> 1- Những khoản nợ tiềm tàng, khoản cam kết và những thông tin tài chính khác</t>
  </si>
  <si>
    <t xml:space="preserve"> 2- Những sự kiện phát sinh sau ngày kết thúc kỳ kế toán năm</t>
  </si>
  <si>
    <t xml:space="preserve"> 3- Thông tin về các bên liên quan</t>
  </si>
  <si>
    <r>
      <t xml:space="preserve"> 4- Trình bày tài sản, doanh thu, kết quả kinh doanh theo bộ phận ( </t>
    </r>
    <r>
      <rPr>
        <b/>
        <i/>
        <sz val="11"/>
        <rFont val="Times New Roman"/>
        <family val="1"/>
      </rPr>
      <t>Theo lĩnh vực kinh doanh hoặc khu vực địa lý</t>
    </r>
    <r>
      <rPr>
        <b/>
        <sz val="11"/>
        <rFont val="Times New Roman"/>
        <family val="1"/>
      </rPr>
      <t xml:space="preserve"> )</t>
    </r>
  </si>
  <si>
    <r>
      <t xml:space="preserve"> 5- Thông tin so sánh ( </t>
    </r>
    <r>
      <rPr>
        <b/>
        <i/>
        <sz val="11"/>
        <rFont val="Times New Roman"/>
        <family val="1"/>
      </rPr>
      <t>Những thay đổi về thông tin trong báo cáo tài chính của các niên độ kế toán trước</t>
    </r>
    <r>
      <rPr>
        <b/>
        <sz val="11"/>
        <rFont val="Times New Roman"/>
        <family val="1"/>
      </rPr>
      <t xml:space="preserve"> )</t>
    </r>
  </si>
  <si>
    <t xml:space="preserve"> 6- Thông tin về hoạt động liên tục</t>
  </si>
  <si>
    <r>
      <t xml:space="preserve"> 7- Những thông tin khác ( </t>
    </r>
    <r>
      <rPr>
        <b/>
        <i/>
        <sz val="11"/>
        <rFont val="Times New Roman"/>
        <family val="1"/>
      </rPr>
      <t>3</t>
    </r>
    <r>
      <rPr>
        <b/>
        <sz val="11"/>
        <rFont val="Times New Roman"/>
        <family val="1"/>
      </rPr>
      <t xml:space="preserve"> )</t>
    </r>
  </si>
  <si>
    <t>( Ký tên, đóng dấu )</t>
  </si>
  <si>
    <r>
      <t xml:space="preserve"> - Phải thu cổ phần hoá ( </t>
    </r>
    <r>
      <rPr>
        <i/>
        <sz val="10"/>
        <rFont val="Times New Roman"/>
        <family val="1"/>
      </rPr>
      <t>Thu tiền lãi cho XN vay</t>
    </r>
    <r>
      <rPr>
        <sz val="11"/>
        <rFont val="Times New Roman"/>
        <family val="1"/>
      </rPr>
      <t xml:space="preserve"> )</t>
    </r>
  </si>
  <si>
    <r>
      <t xml:space="preserve"> - Phải thu người lao động ( </t>
    </r>
    <r>
      <rPr>
        <i/>
        <sz val="10"/>
        <rFont val="Times New Roman"/>
        <family val="1"/>
      </rPr>
      <t>Thu thuế TNCN</t>
    </r>
    <r>
      <rPr>
        <sz val="11"/>
        <rFont val="Times New Roman"/>
        <family val="1"/>
      </rPr>
      <t xml:space="preserve"> )</t>
    </r>
  </si>
  <si>
    <r>
      <t xml:space="preserve"> - Các khoản chi hộ; ( </t>
    </r>
    <r>
      <rPr>
        <i/>
        <sz val="10"/>
        <rFont val="Times New Roman"/>
        <family val="1"/>
      </rPr>
      <t>Thu C.Ty TNHH Xây dựng ĐNLM HP</t>
    </r>
    <r>
      <rPr>
        <sz val="11"/>
        <rFont val="Times New Roman"/>
        <family val="1"/>
      </rPr>
      <t xml:space="preserve"> )</t>
    </r>
  </si>
  <si>
    <t>(Ban hành theoThông tư số 200/2014/TT-BTC</t>
  </si>
  <si>
    <t xml:space="preserve"> - Tự thuê tài chính</t>
  </si>
  <si>
    <t>LNST chưa</t>
  </si>
  <si>
    <t xml:space="preserve"> phân phối</t>
  </si>
  <si>
    <r>
      <t>theo quy định của Chuẩn mực kế toán số 28 Báo cáo bộ phận (</t>
    </r>
    <r>
      <rPr>
        <b/>
        <i/>
        <sz val="11"/>
        <rFont val="Times New Roman"/>
        <family val="1"/>
      </rPr>
      <t xml:space="preserve"> 2</t>
    </r>
    <r>
      <rPr>
        <b/>
        <sz val="11"/>
        <rFont val="Times New Roman"/>
        <family val="1"/>
      </rPr>
      <t xml:space="preserve"> )</t>
    </r>
  </si>
  <si>
    <t xml:space="preserve">          - Xây dựng, giao thông.</t>
  </si>
  <si>
    <t xml:space="preserve"> - Kỳ hạn gốc và kỳ hạn còn lại từng loại trái phiếu chuyển đổi;</t>
  </si>
  <si>
    <t xml:space="preserve"> - Từ 1 năm trở xuống;</t>
  </si>
  <si>
    <t>Năm nay  (2016)</t>
  </si>
  <si>
    <t>Năm trước (2015)</t>
  </si>
  <si>
    <r>
      <t xml:space="preserve"> - Chi phí trong thời gian ngừng KD (</t>
    </r>
    <r>
      <rPr>
        <i/>
        <sz val="9"/>
        <rFont val="Times New Roman"/>
        <family val="1"/>
      </rPr>
      <t>Trích trước T.Lương tháng thứ 13 )</t>
    </r>
    <r>
      <rPr>
        <sz val="11"/>
        <rFont val="Times New Roman"/>
        <family val="1"/>
      </rPr>
      <t xml:space="preserve"> </t>
    </r>
  </si>
  <si>
    <t xml:space="preserve"> - Loại phát hành có phụ trội</t>
  </si>
  <si>
    <t>Số dư tại 30/06/2016</t>
  </si>
  <si>
    <r>
      <t xml:space="preserve"> - Phải thu về cổ túc và lợi nhuận được chia ( </t>
    </r>
    <r>
      <rPr>
        <i/>
        <sz val="10"/>
        <rFont val="Times New Roman"/>
        <family val="1"/>
      </rPr>
      <t>Phải thu BHXH</t>
    </r>
    <r>
      <rPr>
        <sz val="11"/>
        <rFont val="Times New Roman"/>
        <family val="1"/>
      </rPr>
      <t xml:space="preserve"> )</t>
    </r>
  </si>
  <si>
    <t xml:space="preserve"> - Loại phát hành có chiết khấu</t>
  </si>
  <si>
    <r>
      <t xml:space="preserve"> - (</t>
    </r>
    <r>
      <rPr>
        <i/>
        <sz val="10"/>
        <rFont val="Times New Roman"/>
        <family val="1"/>
      </rPr>
      <t xml:space="preserve"> Tạm ứng của các đối tượng khác</t>
    </r>
    <r>
      <rPr>
        <sz val="11"/>
        <rFont val="Times New Roman"/>
        <family val="1"/>
      </rPr>
      <t xml:space="preserve"> )</t>
    </r>
  </si>
  <si>
    <r>
      <t xml:space="preserve"> - Cho mượn; (</t>
    </r>
    <r>
      <rPr>
        <i/>
        <sz val="10"/>
        <rFont val="Times New Roman"/>
        <family val="1"/>
      </rPr>
      <t xml:space="preserve"> Tạm ứng</t>
    </r>
    <r>
      <rPr>
        <sz val="11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thành viên Ban lãnh đạo </t>
    </r>
    <r>
      <rPr>
        <sz val="11"/>
        <rFont val="Times New Roman"/>
        <family val="1"/>
      </rPr>
      <t>)</t>
    </r>
  </si>
  <si>
    <t xml:space="preserve"> - Ký ược, ký quỹ</t>
  </si>
  <si>
    <r>
      <t xml:space="preserve"> - Chi phí trả trước và thuê hoạt động TSCĐ (</t>
    </r>
    <r>
      <rPr>
        <i/>
        <sz val="10"/>
        <rFont val="Times New Roman"/>
        <family val="1"/>
      </rPr>
      <t xml:space="preserve"> Chi phí BH xe</t>
    </r>
    <r>
      <rPr>
        <sz val="11"/>
        <rFont val="Times New Roman"/>
        <family val="1"/>
      </rPr>
      <t xml:space="preserve"> )</t>
    </r>
  </si>
  <si>
    <r>
      <t xml:space="preserve"> - Chi phí thành lập doanh nghiệp ( </t>
    </r>
    <r>
      <rPr>
        <i/>
        <sz val="10"/>
        <rFont val="Times New Roman"/>
        <family val="1"/>
      </rPr>
      <t>Thuê nhân công phá dỡ mặt bằng 34 T.Lôi</t>
    </r>
    <r>
      <rPr>
        <sz val="11"/>
        <rFont val="Times New Roman"/>
        <family val="1"/>
      </rPr>
      <t xml:space="preserve"> )</t>
    </r>
  </si>
  <si>
    <r>
      <t xml:space="preserve"> - Các khoản chi khác: S/C hệ thống lưới điện ( </t>
    </r>
    <r>
      <rPr>
        <i/>
        <sz val="11"/>
        <rFont val="Times New Roman"/>
        <family val="1"/>
      </rPr>
      <t xml:space="preserve">Nêu chi tiết nếu có giá trị lớn </t>
    </r>
    <r>
      <rPr>
        <sz val="11"/>
        <rFont val="Times New Roman"/>
        <family val="1"/>
      </rPr>
      <t>)</t>
    </r>
  </si>
  <si>
    <t xml:space="preserve"> - Chi phí nhân công </t>
  </si>
  <si>
    <r>
      <t xml:space="preserve"> - Giá vốn của dịch vụ đã cung cấp (</t>
    </r>
    <r>
      <rPr>
        <b/>
        <i/>
        <sz val="11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Dịch vụ khác</t>
    </r>
    <r>
      <rPr>
        <sz val="11"/>
        <rFont val="Times New Roman"/>
        <family val="1"/>
      </rPr>
      <t xml:space="preserve"> )</t>
    </r>
  </si>
  <si>
    <r>
      <t xml:space="preserve"> - Giá vốn của dịch vụ đã cung cấp (</t>
    </r>
    <r>
      <rPr>
        <b/>
        <i/>
        <sz val="11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KD điện N</t>
    </r>
    <r>
      <rPr>
        <b/>
        <i/>
        <sz val="11"/>
        <rFont val="Times New Roman"/>
        <family val="1"/>
      </rPr>
      <t>T</t>
    </r>
    <r>
      <rPr>
        <sz val="11"/>
        <rFont val="Times New Roman"/>
        <family val="1"/>
      </rPr>
      <t xml:space="preserve"> )</t>
    </r>
  </si>
  <si>
    <r>
      <t xml:space="preserve"> - Chi phí kinh doanh bất động sản đầu tư ( </t>
    </r>
    <r>
      <rPr>
        <b/>
        <i/>
        <sz val="10"/>
        <rFont val="Times New Roman"/>
        <family val="1"/>
      </rPr>
      <t>Gía vốn của HĐ xây dựng &amp; Xây lắp</t>
    </r>
    <r>
      <rPr>
        <sz val="11"/>
        <rFont val="Times New Roman"/>
        <family val="1"/>
      </rPr>
      <t>)</t>
    </r>
  </si>
  <si>
    <r>
      <t xml:space="preserve"> - Doanh thu bán hàng ( </t>
    </r>
    <r>
      <rPr>
        <b/>
        <i/>
        <sz val="10"/>
        <rFont val="Times New Roman"/>
        <family val="1"/>
      </rPr>
      <t>Dịch vụ khác</t>
    </r>
    <r>
      <rPr>
        <sz val="11"/>
        <rFont val="Times New Roman"/>
        <family val="1"/>
      </rPr>
      <t xml:space="preserve"> )</t>
    </r>
  </si>
  <si>
    <r>
      <t xml:space="preserve"> - Doanh thu cung cấp dịch vụ ( </t>
    </r>
    <r>
      <rPr>
        <b/>
        <i/>
        <sz val="10"/>
        <rFont val="Times New Roman"/>
        <family val="1"/>
      </rPr>
      <t>KD điện NT</t>
    </r>
    <r>
      <rPr>
        <sz val="11"/>
        <rFont val="Times New Roman"/>
        <family val="1"/>
      </rPr>
      <t xml:space="preserve"> )</t>
    </r>
  </si>
  <si>
    <r>
      <t xml:space="preserve"> - Doanh thu cung cấp dịch vụ ( </t>
    </r>
    <r>
      <rPr>
        <b/>
        <i/>
        <sz val="10"/>
        <rFont val="Times New Roman"/>
        <family val="1"/>
      </rPr>
      <t>KD nước sinh hoạt</t>
    </r>
    <r>
      <rPr>
        <b/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)</t>
    </r>
  </si>
  <si>
    <r>
      <t xml:space="preserve"> - Doanh thu hợp đồng XD (</t>
    </r>
    <r>
      <rPr>
        <b/>
        <i/>
        <sz val="11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Đối với doanh nghiệp có hoạt động Xây lắp</t>
    </r>
    <r>
      <rPr>
        <sz val="11"/>
        <rFont val="Times New Roman"/>
        <family val="1"/>
      </rPr>
      <t xml:space="preserve"> )</t>
    </r>
  </si>
  <si>
    <t xml:space="preserve"> - CT - Nhà máy cáp Tân Liên Vĩnh Bảo</t>
  </si>
  <si>
    <t xml:space="preserve"> - CT - Điện An Đồng &amp; Đồng Tiến… An Dương</t>
  </si>
  <si>
    <t xml:space="preserve"> - CT - Trụ sở VP làm việc tại số 34 Thiên Lôi</t>
  </si>
  <si>
    <t xml:space="preserve"> - CT - Điện 3 xã An Dương</t>
  </si>
  <si>
    <t xml:space="preserve"> - CT - Điện Vĩnh Bảo</t>
  </si>
  <si>
    <t xml:space="preserve"> - CT - Điện 3 xã Thủy Nguyên</t>
  </si>
  <si>
    <t xml:space="preserve"> - CT - Dự án số 34 Thiên Lôi</t>
  </si>
  <si>
    <r>
      <rPr>
        <b/>
        <i/>
        <sz val="11"/>
        <rFont val="Times New Roman"/>
        <family val="1"/>
      </rPr>
      <t xml:space="preserve"> a) Chi phí SXKD dở dang dài hạn</t>
    </r>
    <r>
      <rPr>
        <sz val="11"/>
        <rFont val="Times New Roman"/>
        <family val="1"/>
      </rPr>
      <t xml:space="preserve"> ( </t>
    </r>
    <r>
      <rPr>
        <i/>
        <sz val="10"/>
        <rFont val="Times New Roman"/>
        <family val="1"/>
      </rPr>
      <t xml:space="preserve">chi tiết cho từng loại, nêu lý do vì sao không hoàn </t>
    </r>
  </si>
  <si>
    <r>
      <t xml:space="preserve"> </t>
    </r>
    <r>
      <rPr>
        <b/>
        <i/>
        <sz val="11"/>
        <rFont val="Times New Roman"/>
        <family val="1"/>
      </rPr>
      <t>b) Xây dựng cơ bản dở dang</t>
    </r>
    <r>
      <rPr>
        <sz val="11"/>
        <rFont val="Times New Roman"/>
        <family val="1"/>
      </rPr>
      <t xml:space="preserve"> (</t>
    </r>
    <r>
      <rPr>
        <i/>
        <sz val="10"/>
        <rFont val="Times New Roman"/>
        <family val="1"/>
      </rPr>
      <t>Chi tiết cho các CT chiếm từ 10% trên tổng giá trị XDCB</t>
    </r>
    <r>
      <rPr>
        <sz val="11"/>
        <rFont val="Times New Roman"/>
        <family val="1"/>
      </rPr>
      <t>)</t>
    </r>
  </si>
  <si>
    <r>
      <t xml:space="preserve"> - Giá trị còn lại, chi phí nhượng bán, thanh lý của BĐS đầu tư đã bán (</t>
    </r>
    <r>
      <rPr>
        <b/>
        <i/>
        <sz val="10"/>
        <rFont val="Times New Roman"/>
        <family val="1"/>
      </rPr>
      <t>KD nước sinh hoạt</t>
    </r>
    <r>
      <rPr>
        <sz val="11"/>
        <rFont val="Times New Roman"/>
        <family val="1"/>
      </rPr>
      <t>)</t>
    </r>
  </si>
  <si>
    <t>Mẫu số: B01-DN</t>
  </si>
  <si>
    <t>Mẫu số B03-DN</t>
  </si>
  <si>
    <t>Quí 3 năm 2016</t>
  </si>
  <si>
    <t>(30/09/2015)</t>
  </si>
  <si>
    <t>30/09/2016</t>
  </si>
  <si>
    <t>30/09/2015</t>
  </si>
  <si>
    <t>( 30/09/2016)</t>
  </si>
  <si>
    <t>Quý 3</t>
  </si>
  <si>
    <t xml:space="preserve"> 1. Hình thức sở hữu vốn: Sở hữu tư nhân (  100% Vốn cổ đông )</t>
  </si>
  <si>
    <t>Quí 3</t>
  </si>
  <si>
    <t>Qúi 3</t>
  </si>
  <si>
    <t xml:space="preserve">    NGƯỜI LẬP BIỂU                                   KẾ TOÁN TRƯỞNG</t>
  </si>
  <si>
    <t xml:space="preserve">    Trần Thị Ngọc Mai                                        Lê Hữu Cảnh</t>
  </si>
  <si>
    <t xml:space="preserve">              ( Ký, họ tên )                                                                  ( Ký, họ tên )</t>
  </si>
  <si>
    <t>Qúi 3 năm 2016</t>
  </si>
  <si>
    <t>NGƯỜI LẬP IiỂU</t>
  </si>
  <si>
    <t>SD Đầu 31/03/15</t>
  </si>
  <si>
    <t>SD Cuối 31/06/16</t>
  </si>
  <si>
    <t>SD Cuối 30/09/16</t>
  </si>
  <si>
    <t>Số dư tại 30/09/2016</t>
  </si>
  <si>
    <t>Lập, ngày  17  tháng  10  năm  2016</t>
  </si>
  <si>
    <t>Lập, ngày 17 tháng 10 năm 2016</t>
  </si>
  <si>
    <t>Lập, ngày 17  tháng  10 năm 2016</t>
  </si>
</sst>
</file>

<file path=xl/styles.xml><?xml version="1.0" encoding="utf-8"?>
<styleSheet xmlns="http://schemas.openxmlformats.org/spreadsheetml/2006/main">
  <numFmts count="34">
    <numFmt numFmtId="43" formatCode="_(* #,##0.00_);_(* \(#,##0.00\);_(* &quot;-&quot;??_);_(@_)"/>
    <numFmt numFmtId="164" formatCode="_(* #,##0_);_(* \(#,##0\);_(* &quot;-&quot;??_);_(@_)"/>
    <numFmt numFmtId="165" formatCode="0\ \ \ \ "/>
    <numFmt numFmtId="166" formatCode="0.00_)"/>
    <numFmt numFmtId="167" formatCode="_-* #,##0.0\ _F_-;\-* #,##0.0\ _F_-;_-* &quot;-&quot;??\ _F_-;_-@_-"/>
    <numFmt numFmtId="168" formatCode="_-* #,##0\ _F_-;\-* #,##0\ _F_-;_-* &quot;-&quot;??\ _F_-;_-@_-"/>
    <numFmt numFmtId="169" formatCode="_-* #,##0.000\ _F_-;\-* #,##0.000\ _F_-;_-* &quot;-&quot;??\ _F_-;_-@_-"/>
    <numFmt numFmtId="170" formatCode="0.0000"/>
    <numFmt numFmtId="171" formatCode="_-* #,##0_-;\-* #,##0_-;_-* &quot;-&quot;_-;_-@_-"/>
    <numFmt numFmtId="172" formatCode="_-* #,##0.00_-;\-* #,##0.00_-;_-* &quot;-&quot;??_-;_-@_-"/>
    <numFmt numFmtId="173" formatCode="_-&quot;€&quot;\ * #,##0_-;\-&quot;€&quot;\ * #,##0_-;_-&quot;€&quot;\ * &quot;-&quot;_-;_-@_-"/>
    <numFmt numFmtId="174" formatCode="_-&quot;€&quot;* #,##0_-;\-&quot;€&quot;* #,##0_-;_-&quot;€&quot;* &quot;-&quot;_-;_-@_-"/>
    <numFmt numFmtId="175" formatCode="_-&quot;€&quot;* #,##0.00_-;\-&quot;€&quot;* #,##0.00_-;_-&quot;€&quot;* &quot;-&quot;??_-;_-@_-"/>
    <numFmt numFmtId="176" formatCode="#,##0\ &quot;€&quot;_);[Red]\(#,##0\ &quot;€&quot;\)"/>
    <numFmt numFmtId="177" formatCode="&quot;?&quot;#,##0;&quot;?&quot;\-#,##0"/>
    <numFmt numFmtId="178" formatCode="#,##0.00\ &quot;F&quot;;\-#,##0.00\ &quot;F&quot;"/>
    <numFmt numFmtId="179" formatCode="#,##0.00\ &quot;F&quot;;[Red]\-#,##0.00\ &quot;F&quot;"/>
    <numFmt numFmtId="180" formatCode="_-* #,##0\ &quot;F&quot;_-;\-* #,##0\ &quot;F&quot;_-;_-* &quot;-&quot;\ &quot;F&quot;_-;_-@_-"/>
    <numFmt numFmtId="181" formatCode="_-[$€-2]* #,##0.00_-;\-[$€-2]* #,##0.00_-;_-[$€-2]* &quot;-&quot;??_-"/>
    <numFmt numFmtId="182" formatCode="_-* #,##0\ _₫_-;\-* #,##0\ _₫_-;_-* &quot;-&quot;\ _₫_-;_-@_-"/>
    <numFmt numFmtId="183" formatCode="_ * #,##0.00_ ;_ * \-#,##0.00_ ;_ * &quot;-&quot;??_ ;_ @_ "/>
    <numFmt numFmtId="184" formatCode="_-* #,##0\ &quot;DM&quot;_-;\-* #,##0\ &quot;DM&quot;_-;_-* &quot;-&quot;\ &quot;DM&quot;_-;_-@_-"/>
    <numFmt numFmtId="185" formatCode="_-* #,##0.00\ &quot;DM&quot;_-;\-* #,##0.00\ &quot;DM&quot;_-;_-* &quot;-&quot;??\ &quot;DM&quot;_-;_-@_-"/>
    <numFmt numFmtId="186" formatCode="#."/>
    <numFmt numFmtId="187" formatCode="_ * #,##0_ ;_ * \-#,##0_ ;_ * &quot;-&quot;_ ;_ @_ "/>
    <numFmt numFmtId="188" formatCode="#,##0\ &quot;Lt&quot;;[Red]\-#,##0\ &quot;Lt&quot;"/>
    <numFmt numFmtId="189" formatCode="0.000\ "/>
    <numFmt numFmtId="190" formatCode="_-* #,##0\ &quot;kr&quot;_-;\-* #,##0\ &quot;kr&quot;_-;_-* &quot;-&quot;\ &quot;kr&quot;_-;_-@_-"/>
    <numFmt numFmtId="191" formatCode="0.000_)"/>
    <numFmt numFmtId="192" formatCode=";;"/>
    <numFmt numFmtId="193" formatCode="&quot;€&quot;\ \ \ \ #,##0_);\(&quot;€&quot;\ \ \ #,##0\)"/>
    <numFmt numFmtId="194" formatCode="&quot;€&quot;\ \ \ \ \ #,##0_);\(&quot;€&quot;\ \ \ \ \ #,##0\)"/>
    <numFmt numFmtId="195" formatCode="###,###,###,###,##0"/>
    <numFmt numFmtId="196" formatCode="_(* #,##0.0_);_(* \(#,##0.0\);_(* &quot;-&quot;??_);_(@_)"/>
  </numFmts>
  <fonts count="150">
    <font>
      <sz val="12"/>
      <name val=".VnTime"/>
    </font>
    <font>
      <sz val="12"/>
      <name val=".VnTime"/>
      <family val="2"/>
    </font>
    <font>
      <sz val="10"/>
      <name val=".VnArial Narrow"/>
      <family val="2"/>
    </font>
    <font>
      <sz val="11"/>
      <name val=".VnArial Narrow"/>
      <family val="2"/>
    </font>
    <font>
      <sz val="12"/>
      <name val=".VnTime"/>
      <family val="2"/>
    </font>
    <font>
      <sz val="10"/>
      <name val=".VnTime"/>
      <family val="2"/>
    </font>
    <font>
      <sz val="14"/>
      <name val="??"/>
      <family val="3"/>
    </font>
    <font>
      <sz val="11"/>
      <name val="??"/>
      <family val="3"/>
    </font>
    <font>
      <sz val="10"/>
      <name val="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9"/>
      <name val="‚l‚r –¾’©"/>
      <family val="1"/>
      <charset val="128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sz val="12"/>
      <name val="µ¸¿òÃ¼"/>
      <family val="3"/>
      <charset val="129"/>
    </font>
    <font>
      <sz val="12"/>
      <name val="Tms Rmn"/>
    </font>
    <font>
      <sz val="11"/>
      <name val="µ¸¿ò"/>
      <charset val="129"/>
    </font>
    <font>
      <sz val="10"/>
      <name val="MS Sans Serif"/>
      <family val="2"/>
    </font>
    <font>
      <b/>
      <sz val="10"/>
      <name val="Helv"/>
      <family val="2"/>
    </font>
    <font>
      <sz val="11"/>
      <name val="Tms Rmn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8"/>
      <name val="Courier"/>
      <family val="3"/>
    </font>
    <font>
      <b/>
      <sz val="8"/>
      <name val="MS Sans Serif"/>
      <family val="2"/>
    </font>
    <font>
      <sz val="10"/>
      <name val="Helv"/>
    </font>
    <font>
      <b/>
      <sz val="11"/>
      <name val="Helv"/>
      <family val="2"/>
    </font>
    <font>
      <sz val="14"/>
      <name val=".VnTime"/>
      <family val="2"/>
    </font>
    <font>
      <sz val="10"/>
      <name val=".VnArial"/>
      <family val="2"/>
    </font>
    <font>
      <sz val="12"/>
      <name val="Arial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3"/>
      <name val=".VnTime"/>
      <family val="2"/>
    </font>
    <font>
      <sz val="10"/>
      <name val="Times New Roman"/>
      <family val="1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name val="Arial"/>
      <family val="2"/>
    </font>
    <font>
      <b/>
      <sz val="8"/>
      <color indexed="8"/>
      <name val="Helv"/>
    </font>
    <font>
      <sz val="10"/>
      <name val=".VnAvant"/>
      <family val="2"/>
    </font>
    <font>
      <sz val="10"/>
      <name val="VNI-Helve-Condense"/>
    </font>
    <font>
      <sz val="8"/>
      <name val="VN Helvetica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ＭＳ Ｐ明朝"/>
      <family val="1"/>
      <charset val="128"/>
    </font>
    <font>
      <sz val="10"/>
      <name val=" "/>
      <family val="1"/>
      <charset val="136"/>
    </font>
    <font>
      <sz val="12"/>
      <name val="Times New Roman"/>
      <family val="1"/>
    </font>
    <font>
      <sz val="10"/>
      <name val="??"/>
      <family val="3"/>
      <charset val="129"/>
    </font>
    <font>
      <sz val="14"/>
      <name val=".VnArial"/>
      <family val="2"/>
    </font>
    <font>
      <sz val="10"/>
      <name val="돋움"/>
      <family val="3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name val=".VnTime"/>
      <family val="2"/>
    </font>
    <font>
      <sz val="12"/>
      <name val=".VnTime"/>
      <family val="2"/>
    </font>
    <font>
      <sz val="10"/>
      <name val=".VnTime"/>
      <family val="2"/>
    </font>
    <font>
      <sz val="13"/>
      <name val=".VnTime"/>
      <family val="2"/>
    </font>
    <font>
      <sz val="10"/>
      <name val=".VnTime"/>
      <family val="2"/>
    </font>
    <font>
      <sz val="13"/>
      <name val=".VnTime"/>
      <family val="2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.5"/>
      <name val="Times New Roman"/>
      <family val="1"/>
    </font>
    <font>
      <b/>
      <sz val="10"/>
      <name val="Times New Roman"/>
      <family val="1"/>
      <charset val="163"/>
    </font>
    <font>
      <b/>
      <sz val="9"/>
      <name val="Times New Roman"/>
      <family val="1"/>
      <charset val="163"/>
    </font>
    <font>
      <i/>
      <sz val="9"/>
      <name val="Times New Roman"/>
      <family val="1"/>
      <charset val="163"/>
    </font>
    <font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i/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b/>
      <i/>
      <sz val="12"/>
      <name val="Times New Roman"/>
      <family val="1"/>
      <charset val="163"/>
    </font>
    <font>
      <u/>
      <sz val="1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9.3000000000000007"/>
      <name val="Times New Roman"/>
      <family val="1"/>
    </font>
    <font>
      <b/>
      <u/>
      <sz val="10"/>
      <color theme="1"/>
      <name val="Times New Roman"/>
      <family val="1"/>
    </font>
    <font>
      <sz val="9.3000000000000007"/>
      <name val="Times New Roman"/>
      <family val="1"/>
    </font>
    <font>
      <b/>
      <sz val="15"/>
      <name val="Times New Roman"/>
      <family val="1"/>
    </font>
    <font>
      <sz val="12"/>
      <name val=".VnArial Narrow"/>
      <family val="2"/>
    </font>
    <font>
      <sz val="12"/>
      <name val=".VnAvant"/>
      <family val="2"/>
    </font>
    <font>
      <b/>
      <sz val="12"/>
      <name val=".VnAvant"/>
      <family val="2"/>
    </font>
    <font>
      <b/>
      <sz val="10.5"/>
      <color indexed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1"/>
      <name val=".VnArial NarrowH"/>
      <family val="2"/>
    </font>
    <font>
      <i/>
      <sz val="10.5"/>
      <name val="Times New Roman"/>
      <family val="1"/>
    </font>
    <font>
      <b/>
      <sz val="11"/>
      <name val=".VnAvant"/>
      <family val="2"/>
    </font>
    <font>
      <b/>
      <sz val="10.5"/>
      <name val=".VnArial Narrow"/>
      <family val="2"/>
    </font>
    <font>
      <b/>
      <i/>
      <sz val="10.5"/>
      <name val="Times New Roman"/>
      <family val="1"/>
    </font>
    <font>
      <b/>
      <sz val="10"/>
      <name val=".VnAvant"/>
      <family val="2"/>
    </font>
    <font>
      <b/>
      <i/>
      <sz val="10"/>
      <name val="Times New Roman"/>
      <family val="1"/>
    </font>
    <font>
      <b/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sz val="10.5"/>
      <color indexed="8"/>
      <name val="Times New Roman"/>
      <family val="1"/>
    </font>
    <font>
      <b/>
      <sz val="9"/>
      <name val=".VnAvantH"/>
      <family val="2"/>
    </font>
    <font>
      <b/>
      <i/>
      <u/>
      <sz val="11"/>
      <name val="Times New Roman"/>
      <family val="1"/>
    </font>
    <font>
      <i/>
      <u/>
      <sz val="11"/>
      <name val="Times New Roman"/>
      <family val="1"/>
    </font>
    <font>
      <b/>
      <sz val="11.5"/>
      <name val=".VnArial NarrowH"/>
      <family val="2"/>
    </font>
    <font>
      <b/>
      <sz val="11"/>
      <name val=".VnArial NarrowH"/>
      <family val="2"/>
    </font>
    <font>
      <b/>
      <i/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i/>
      <sz val="10.5"/>
      <color theme="1"/>
      <name val="Times New Roman"/>
      <family val="1"/>
    </font>
    <font>
      <u/>
      <sz val="9"/>
      <name val="Times New Roman"/>
      <family val="1"/>
      <charset val="163"/>
    </font>
    <font>
      <sz val="12"/>
      <color theme="1"/>
      <name val="Times New Roman"/>
      <family val="1"/>
    </font>
    <font>
      <b/>
      <i/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13"/>
      <name val="Mongolian Baiti"/>
      <family val="4"/>
    </font>
    <font>
      <b/>
      <i/>
      <sz val="13"/>
      <color theme="1"/>
      <name val="Mongolian Baiti"/>
      <family val="4"/>
    </font>
    <font>
      <i/>
      <sz val="12"/>
      <color theme="1"/>
      <name val="Times New Roman"/>
      <family val="1"/>
    </font>
    <font>
      <i/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</borders>
  <cellStyleXfs count="141">
    <xf numFmtId="0" fontId="0" fillId="0" borderId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2" fillId="0" borderId="0"/>
    <xf numFmtId="0" fontId="8" fillId="0" borderId="0" applyNumberFormat="0" applyFill="0" applyBorder="0" applyAlignment="0" applyProtection="0"/>
    <xf numFmtId="0" fontId="13" fillId="0" borderId="0"/>
    <xf numFmtId="0" fontId="8" fillId="0" borderId="0"/>
    <xf numFmtId="0" fontId="14" fillId="2" borderId="0"/>
    <xf numFmtId="0" fontId="15" fillId="2" borderId="0"/>
    <xf numFmtId="0" fontId="16" fillId="2" borderId="0"/>
    <xf numFmtId="0" fontId="17" fillId="0" borderId="0">
      <alignment wrapText="1"/>
    </xf>
    <xf numFmtId="0" fontId="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187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183" fontId="20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18" fillId="0" borderId="0"/>
    <xf numFmtId="0" fontId="22" fillId="0" borderId="0"/>
    <xf numFmtId="192" fontId="23" fillId="0" borderId="0" applyFill="0" applyBorder="0" applyAlignment="0"/>
    <xf numFmtId="0" fontId="24" fillId="0" borderId="0"/>
    <xf numFmtId="43" fontId="1" fillId="0" borderId="0" applyFont="0" applyFill="0" applyBorder="0" applyAlignment="0" applyProtection="0"/>
    <xf numFmtId="191" fontId="25" fillId="0" borderId="0"/>
    <xf numFmtId="191" fontId="25" fillId="0" borderId="0"/>
    <xf numFmtId="191" fontId="25" fillId="0" borderId="0"/>
    <xf numFmtId="191" fontId="25" fillId="0" borderId="0"/>
    <xf numFmtId="191" fontId="25" fillId="0" borderId="0"/>
    <xf numFmtId="191" fontId="25" fillId="0" borderId="0"/>
    <xf numFmtId="191" fontId="25" fillId="0" borderId="0"/>
    <xf numFmtId="191" fontId="25" fillId="0" borderId="0"/>
    <xf numFmtId="3" fontId="8" fillId="0" borderId="0" applyFont="0" applyFill="0" applyBorder="0" applyAlignment="0" applyProtection="0"/>
    <xf numFmtId="0" fontId="26" fillId="0" borderId="0" applyNumberFormat="0" applyAlignment="0">
      <alignment horizontal="left"/>
    </xf>
    <xf numFmtId="169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3" fontId="4" fillId="0" borderId="0" applyFont="0" applyBorder="0" applyAlignment="0"/>
    <xf numFmtId="0" fontId="27" fillId="0" borderId="0" applyNumberFormat="0" applyAlignment="0">
      <alignment horizontal="left"/>
    </xf>
    <xf numFmtId="181" fontId="1" fillId="0" borderId="0" applyFont="0" applyFill="0" applyBorder="0" applyAlignment="0" applyProtection="0"/>
    <xf numFmtId="3" fontId="4" fillId="0" borderId="0" applyFont="0" applyBorder="0" applyAlignment="0"/>
    <xf numFmtId="2" fontId="8" fillId="0" borderId="0" applyFont="0" applyFill="0" applyBorder="0" applyAlignment="0" applyProtection="0"/>
    <xf numFmtId="38" fontId="28" fillId="3" borderId="0" applyNumberFormat="0" applyBorder="0" applyAlignment="0" applyProtection="0"/>
    <xf numFmtId="0" fontId="29" fillId="4" borderId="0"/>
    <xf numFmtId="0" fontId="30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33" fillId="0" borderId="0">
      <protection locked="0"/>
    </xf>
    <xf numFmtId="186" fontId="33" fillId="0" borderId="0">
      <protection locked="0"/>
    </xf>
    <xf numFmtId="0" fontId="34" fillId="0" borderId="3">
      <alignment horizontal="center"/>
    </xf>
    <xf numFmtId="0" fontId="34" fillId="0" borderId="0">
      <alignment horizontal="center"/>
    </xf>
    <xf numFmtId="10" fontId="28" fillId="3" borderId="4" applyNumberFormat="0" applyBorder="0" applyAlignment="0" applyProtection="0"/>
    <xf numFmtId="38" fontId="23" fillId="0" borderId="0" applyFont="0" applyFill="0" applyBorder="0" applyAlignment="0" applyProtection="0"/>
    <xf numFmtId="4" fontId="35" fillId="0" borderId="0" applyFont="0" applyFill="0" applyBorder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36" fillId="0" borderId="3"/>
    <xf numFmtId="170" fontId="37" fillId="0" borderId="5"/>
    <xf numFmtId="176" fontId="23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39" fillId="0" borderId="0" applyNumberFormat="0" applyFont="0" applyFill="0" applyAlignment="0"/>
    <xf numFmtId="166" fontId="40" fillId="0" borderId="0"/>
    <xf numFmtId="0" fontId="35" fillId="3" borderId="0"/>
    <xf numFmtId="172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Font="0" applyFill="0" applyBorder="0" applyAlignment="0" applyProtection="0"/>
    <xf numFmtId="0" fontId="43" fillId="0" borderId="0"/>
    <xf numFmtId="14" fontId="19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0" fontId="44" fillId="5" borderId="0" applyNumberFormat="0" applyFont="0" applyBorder="0" applyAlignment="0">
      <alignment horizontal="center"/>
    </xf>
    <xf numFmtId="14" fontId="45" fillId="0" borderId="0" applyNumberFormat="0" applyFill="0" applyBorder="0" applyAlignment="0" applyProtection="0">
      <alignment horizontal="left"/>
    </xf>
    <xf numFmtId="0" fontId="1" fillId="0" borderId="0" applyNumberFormat="0" applyFill="0" applyBorder="0" applyAlignment="0" applyProtection="0"/>
    <xf numFmtId="0" fontId="44" fillId="1" borderId="2" applyNumberFormat="0" applyFont="0" applyAlignment="0">
      <alignment horizontal="center"/>
    </xf>
    <xf numFmtId="0" fontId="46" fillId="0" borderId="0" applyNumberFormat="0" applyFill="0" applyBorder="0" applyAlignment="0">
      <alignment horizontal="center"/>
    </xf>
    <xf numFmtId="0" fontId="47" fillId="0" borderId="0"/>
    <xf numFmtId="0" fontId="1" fillId="0" borderId="6">
      <alignment horizontal="center"/>
    </xf>
    <xf numFmtId="0" fontId="36" fillId="0" borderId="0"/>
    <xf numFmtId="40" fontId="48" fillId="0" borderId="0" applyBorder="0">
      <alignment horizontal="right"/>
    </xf>
    <xf numFmtId="179" fontId="42" fillId="0" borderId="7">
      <alignment horizontal="right" vertical="center"/>
    </xf>
    <xf numFmtId="180" fontId="42" fillId="0" borderId="7">
      <alignment horizontal="center"/>
    </xf>
    <xf numFmtId="0" fontId="42" fillId="0" borderId="0" applyNumberFormat="0" applyFill="0" applyBorder="0" applyAlignment="0" applyProtection="0"/>
    <xf numFmtId="0" fontId="8" fillId="0" borderId="8" applyNumberFormat="0" applyFont="0" applyFill="0" applyAlignment="0" applyProtection="0"/>
    <xf numFmtId="189" fontId="49" fillId="0" borderId="0" applyFont="0" applyFill="0" applyBorder="0" applyAlignment="0" applyProtection="0"/>
    <xf numFmtId="188" fontId="38" fillId="0" borderId="0" applyFont="0" applyFill="0" applyBorder="0" applyAlignment="0" applyProtection="0"/>
    <xf numFmtId="165" fontId="50" fillId="0" borderId="0"/>
    <xf numFmtId="178" fontId="42" fillId="0" borderId="4"/>
    <xf numFmtId="0" fontId="51" fillId="0" borderId="6">
      <alignment horizontal="left" vertical="center"/>
    </xf>
    <xf numFmtId="0" fontId="8" fillId="0" borderId="0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0" fontId="39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7" fillId="0" borderId="0"/>
    <xf numFmtId="0" fontId="8" fillId="0" borderId="0"/>
    <xf numFmtId="182" fontId="8" fillId="0" borderId="0" applyFont="0" applyFill="0" applyBorder="0" applyAlignment="0" applyProtection="0"/>
    <xf numFmtId="0" fontId="58" fillId="0" borderId="0"/>
    <xf numFmtId="174" fontId="55" fillId="0" borderId="0" applyFont="0" applyFill="0" applyBorder="0" applyAlignment="0" applyProtection="0"/>
    <xf numFmtId="176" fontId="10" fillId="0" borderId="0" applyFont="0" applyFill="0" applyBorder="0" applyAlignment="0" applyProtection="0"/>
    <xf numFmtId="175" fontId="55" fillId="0" borderId="0" applyFont="0" applyFill="0" applyBorder="0" applyAlignment="0" applyProtection="0"/>
    <xf numFmtId="172" fontId="23" fillId="0" borderId="0" applyNumberFormat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>
      <alignment vertical="center"/>
    </xf>
    <xf numFmtId="0" fontId="68" fillId="0" borderId="0"/>
    <xf numFmtId="0" fontId="67" fillId="0" borderId="6">
      <alignment horizontal="center"/>
    </xf>
    <xf numFmtId="179" fontId="69" fillId="0" borderId="7">
      <alignment horizontal="right" vertical="center"/>
    </xf>
    <xf numFmtId="0" fontId="70" fillId="0" borderId="0"/>
    <xf numFmtId="179" fontId="71" fillId="0" borderId="7">
      <alignment horizontal="right" vertical="center"/>
    </xf>
    <xf numFmtId="0" fontId="72" fillId="0" borderId="0"/>
    <xf numFmtId="179" fontId="73" fillId="0" borderId="7">
      <alignment horizontal="right" vertical="center"/>
    </xf>
    <xf numFmtId="0" fontId="74" fillId="0" borderId="0" applyNumberFormat="0" applyFill="0" applyBorder="0" applyAlignment="0" applyProtection="0"/>
  </cellStyleXfs>
  <cellXfs count="583">
    <xf numFmtId="0" fontId="0" fillId="0" borderId="0" xfId="0"/>
    <xf numFmtId="164" fontId="2" fillId="0" borderId="0" xfId="37" applyNumberFormat="1" applyFont="1"/>
    <xf numFmtId="0" fontId="3" fillId="0" borderId="0" xfId="0" applyFont="1"/>
    <xf numFmtId="0" fontId="2" fillId="0" borderId="0" xfId="0" applyFont="1" applyBorder="1"/>
    <xf numFmtId="0" fontId="8" fillId="0" borderId="0" xfId="12" applyFont="1" applyFill="1"/>
    <xf numFmtId="0" fontId="8" fillId="0" borderId="9" xfId="12" applyFont="1" applyFill="1" applyBorder="1"/>
    <xf numFmtId="0" fontId="61" fillId="0" borderId="10" xfId="12" applyFont="1" applyFill="1" applyBorder="1"/>
    <xf numFmtId="0" fontId="61" fillId="0" borderId="11" xfId="12" applyFont="1" applyFill="1" applyBorder="1"/>
    <xf numFmtId="0" fontId="8" fillId="0" borderId="11" xfId="12" applyFont="1" applyFill="1" applyBorder="1"/>
    <xf numFmtId="0" fontId="8" fillId="0" borderId="12" xfId="12" applyFont="1" applyFill="1" applyBorder="1"/>
    <xf numFmtId="0" fontId="63" fillId="6" borderId="0" xfId="123" applyFont="1" applyFill="1"/>
    <xf numFmtId="0" fontId="8" fillId="0" borderId="0" xfId="123"/>
    <xf numFmtId="0" fontId="8" fillId="6" borderId="0" xfId="123" applyFill="1"/>
    <xf numFmtId="0" fontId="8" fillId="7" borderId="9" xfId="123" applyFill="1" applyBorder="1"/>
    <xf numFmtId="0" fontId="8" fillId="8" borderId="6" xfId="123" applyFill="1" applyBorder="1"/>
    <xf numFmtId="0" fontId="64" fillId="9" borderId="10" xfId="123" applyFont="1" applyFill="1" applyBorder="1" applyAlignment="1">
      <alignment horizontal="center"/>
    </xf>
    <xf numFmtId="0" fontId="65" fillId="10" borderId="11" xfId="123" applyFont="1" applyFill="1" applyBorder="1" applyAlignment="1">
      <alignment horizontal="center"/>
    </xf>
    <xf numFmtId="0" fontId="64" fillId="9" borderId="11" xfId="123" applyFont="1" applyFill="1" applyBorder="1" applyAlignment="1">
      <alignment horizontal="center"/>
    </xf>
    <xf numFmtId="0" fontId="64" fillId="9" borderId="12" xfId="123" applyFont="1" applyFill="1" applyBorder="1" applyAlignment="1">
      <alignment horizontal="center"/>
    </xf>
    <xf numFmtId="0" fontId="8" fillId="8" borderId="13" xfId="123" applyFill="1" applyBorder="1"/>
    <xf numFmtId="0" fontId="8" fillId="7" borderId="14" xfId="123" applyFill="1" applyBorder="1"/>
    <xf numFmtId="0" fontId="8" fillId="8" borderId="14" xfId="123" applyFill="1" applyBorder="1"/>
    <xf numFmtId="0" fontId="8" fillId="7" borderId="15" xfId="123" applyFill="1" applyBorder="1"/>
    <xf numFmtId="0" fontId="60" fillId="0" borderId="0" xfId="0" applyFont="1"/>
    <xf numFmtId="49" fontId="0" fillId="0" borderId="0" xfId="0" applyNumberFormat="1"/>
    <xf numFmtId="49" fontId="77" fillId="0" borderId="0" xfId="0" applyNumberFormat="1" applyFont="1" applyAlignment="1">
      <alignment horizontal="left" vertical="center"/>
    </xf>
    <xf numFmtId="0" fontId="66" fillId="0" borderId="0" xfId="0" applyFont="1" applyAlignment="1" applyProtection="1">
      <alignment vertical="center"/>
      <protection locked="0"/>
    </xf>
    <xf numFmtId="0" fontId="66" fillId="0" borderId="0" xfId="0" applyFont="1" applyAlignment="1" applyProtection="1">
      <alignment vertical="top"/>
      <protection locked="0"/>
    </xf>
    <xf numFmtId="0" fontId="91" fillId="0" borderId="0" xfId="0" applyFont="1" applyAlignment="1" applyProtection="1">
      <alignment vertical="top"/>
      <protection locked="0"/>
    </xf>
    <xf numFmtId="0" fontId="92" fillId="0" borderId="0" xfId="0" applyFont="1" applyBorder="1" applyAlignment="1" applyProtection="1">
      <alignment horizontal="center"/>
      <protection locked="0"/>
    </xf>
    <xf numFmtId="0" fontId="82" fillId="0" borderId="13" xfId="0" applyFont="1" applyBorder="1" applyAlignment="1" applyProtection="1">
      <alignment horizontal="center" vertical="center"/>
      <protection locked="0"/>
    </xf>
    <xf numFmtId="0" fontId="96" fillId="0" borderId="4" xfId="0" quotePrefix="1" applyFont="1" applyBorder="1" applyAlignment="1" applyProtection="1">
      <alignment horizontal="center" vertical="center"/>
      <protection locked="0"/>
    </xf>
    <xf numFmtId="0" fontId="96" fillId="0" borderId="4" xfId="0" applyFont="1" applyBorder="1" applyAlignment="1" applyProtection="1">
      <alignment horizontal="center" vertical="center"/>
      <protection locked="0"/>
    </xf>
    <xf numFmtId="0" fontId="96" fillId="0" borderId="13" xfId="0" quotePrefix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81" fillId="0" borderId="4" xfId="0" applyFont="1" applyBorder="1" applyAlignment="1" applyProtection="1">
      <alignment vertical="center" wrapText="1"/>
      <protection locked="0"/>
    </xf>
    <xf numFmtId="0" fontId="83" fillId="0" borderId="4" xfId="0" applyFont="1" applyBorder="1" applyAlignment="1" applyProtection="1">
      <alignment horizontal="center" vertical="center"/>
      <protection locked="0"/>
    </xf>
    <xf numFmtId="0" fontId="83" fillId="0" borderId="0" xfId="0" applyFont="1" applyBorder="1" applyAlignment="1" applyProtection="1">
      <alignment horizontal="center" vertical="center" wrapText="1"/>
      <protection locked="0"/>
    </xf>
    <xf numFmtId="164" fontId="81" fillId="0" borderId="7" xfId="37" applyNumberFormat="1" applyFont="1" applyBorder="1" applyAlignment="1" applyProtection="1">
      <alignment vertical="center" wrapText="1"/>
    </xf>
    <xf numFmtId="164" fontId="81" fillId="0" borderId="4" xfId="37" applyNumberFormat="1" applyFont="1" applyBorder="1" applyAlignment="1" applyProtection="1">
      <alignment vertical="center" wrapText="1"/>
    </xf>
    <xf numFmtId="0" fontId="81" fillId="0" borderId="4" xfId="0" applyFont="1" applyBorder="1" applyAlignment="1" applyProtection="1">
      <alignment vertical="top"/>
      <protection locked="0"/>
    </xf>
    <xf numFmtId="0" fontId="83" fillId="0" borderId="4" xfId="0" applyFont="1" applyBorder="1" applyAlignment="1" applyProtection="1">
      <alignment horizontal="center"/>
      <protection locked="0"/>
    </xf>
    <xf numFmtId="0" fontId="80" fillId="0" borderId="4" xfId="0" applyFont="1" applyBorder="1" applyAlignment="1" applyProtection="1">
      <alignment vertical="top"/>
      <protection locked="0"/>
    </xf>
    <xf numFmtId="0" fontId="84" fillId="0" borderId="4" xfId="0" applyFont="1" applyBorder="1" applyAlignment="1" applyProtection="1">
      <alignment horizontal="center"/>
      <protection locked="0"/>
    </xf>
    <xf numFmtId="164" fontId="80" fillId="0" borderId="7" xfId="37" applyNumberFormat="1" applyFont="1" applyBorder="1" applyAlignment="1" applyProtection="1">
      <alignment vertical="center" wrapText="1"/>
    </xf>
    <xf numFmtId="164" fontId="80" fillId="0" borderId="4" xfId="37" applyNumberFormat="1" applyFont="1" applyBorder="1" applyAlignment="1" applyProtection="1">
      <alignment vertical="center" wrapText="1"/>
    </xf>
    <xf numFmtId="43" fontId="81" fillId="0" borderId="7" xfId="37" applyFont="1" applyBorder="1" applyAlignment="1" applyProtection="1">
      <alignment vertical="center" wrapText="1"/>
    </xf>
    <xf numFmtId="43" fontId="81" fillId="0" borderId="4" xfId="37" applyFont="1" applyBorder="1" applyAlignment="1" applyProtection="1">
      <alignment vertical="center" wrapText="1"/>
    </xf>
    <xf numFmtId="164" fontId="79" fillId="0" borderId="26" xfId="37" applyNumberFormat="1" applyFont="1" applyBorder="1" applyAlignment="1" applyProtection="1">
      <alignment vertical="center" wrapText="1"/>
      <protection locked="0"/>
    </xf>
    <xf numFmtId="0" fontId="85" fillId="0" borderId="0" xfId="0" applyFont="1" applyAlignment="1" applyProtection="1">
      <alignment vertical="top"/>
      <protection locked="0"/>
    </xf>
    <xf numFmtId="0" fontId="92" fillId="0" borderId="0" xfId="0" applyFont="1" applyAlignment="1" applyProtection="1">
      <alignment horizontal="center" vertical="top"/>
      <protection locked="0"/>
    </xf>
    <xf numFmtId="0" fontId="85" fillId="0" borderId="0" xfId="0" applyFont="1" applyAlignment="1" applyProtection="1">
      <alignment horizontal="center" vertical="top"/>
      <protection locked="0"/>
    </xf>
    <xf numFmtId="0" fontId="95" fillId="0" borderId="14" xfId="0" applyFont="1" applyBorder="1" applyAlignment="1" applyProtection="1">
      <alignment horizontal="center" vertical="center"/>
      <protection locked="0"/>
    </xf>
    <xf numFmtId="0" fontId="98" fillId="0" borderId="0" xfId="0" applyFont="1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0" fontId="99" fillId="0" borderId="0" xfId="0" applyFont="1" applyAlignment="1" applyProtection="1">
      <alignment vertical="top"/>
      <protection locked="0"/>
    </xf>
    <xf numFmtId="0" fontId="98" fillId="0" borderId="0" xfId="0" applyFont="1" applyAlignment="1" applyProtection="1">
      <alignment vertical="top"/>
      <protection locked="0"/>
    </xf>
    <xf numFmtId="0" fontId="96" fillId="0" borderId="14" xfId="0" quotePrefix="1" applyFont="1" applyBorder="1" applyAlignment="1" applyProtection="1">
      <alignment horizontal="center" vertical="center"/>
      <protection locked="0"/>
    </xf>
    <xf numFmtId="0" fontId="96" fillId="0" borderId="14" xfId="0" applyFont="1" applyBorder="1" applyAlignment="1" applyProtection="1">
      <alignment horizontal="center" vertical="center"/>
      <protection locked="0"/>
    </xf>
    <xf numFmtId="0" fontId="91" fillId="0" borderId="14" xfId="0" applyFont="1" applyBorder="1" applyAlignment="1" applyProtection="1">
      <alignment vertical="center"/>
      <protection locked="0"/>
    </xf>
    <xf numFmtId="0" fontId="95" fillId="0" borderId="14" xfId="0" applyFont="1" applyBorder="1" applyAlignment="1" applyProtection="1">
      <alignment vertical="center"/>
      <protection locked="0"/>
    </xf>
    <xf numFmtId="0" fontId="91" fillId="0" borderId="14" xfId="0" applyFont="1" applyBorder="1" applyAlignment="1" applyProtection="1">
      <alignment horizontal="center" vertical="center"/>
      <protection locked="0"/>
    </xf>
    <xf numFmtId="0" fontId="91" fillId="0" borderId="4" xfId="0" applyFont="1" applyBorder="1" applyAlignment="1" applyProtection="1">
      <alignment horizontal="center" vertical="center"/>
      <protection locked="0"/>
    </xf>
    <xf numFmtId="0" fontId="95" fillId="0" borderId="4" xfId="0" applyFont="1" applyBorder="1" applyAlignment="1" applyProtection="1">
      <alignment horizontal="center" vertical="center"/>
      <protection locked="0"/>
    </xf>
    <xf numFmtId="0" fontId="100" fillId="0" borderId="0" xfId="0" applyFont="1" applyAlignment="1" applyProtection="1">
      <alignment vertical="center"/>
      <protection locked="0"/>
    </xf>
    <xf numFmtId="0" fontId="78" fillId="0" borderId="0" xfId="0" applyFont="1" applyAlignment="1" applyProtection="1">
      <alignment horizontal="left" vertical="center"/>
      <protection locked="0"/>
    </xf>
    <xf numFmtId="0" fontId="98" fillId="0" borderId="0" xfId="0" applyFont="1" applyAlignment="1" applyProtection="1">
      <alignment vertical="center"/>
      <protection locked="0"/>
    </xf>
    <xf numFmtId="0" fontId="94" fillId="0" borderId="0" xfId="0" applyFont="1" applyAlignment="1" applyProtection="1">
      <alignment vertical="center"/>
      <protection locked="0"/>
    </xf>
    <xf numFmtId="0" fontId="94" fillId="0" borderId="14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94" fillId="0" borderId="7" xfId="0" applyFont="1" applyBorder="1" applyAlignment="1" applyProtection="1">
      <alignment vertical="center"/>
      <protection locked="0"/>
    </xf>
    <xf numFmtId="0" fontId="94" fillId="0" borderId="20" xfId="0" applyFont="1" applyBorder="1" applyAlignment="1" applyProtection="1">
      <alignment vertical="center"/>
      <protection locked="0"/>
    </xf>
    <xf numFmtId="0" fontId="98" fillId="0" borderId="7" xfId="0" applyFont="1" applyBorder="1" applyAlignment="1" applyProtection="1">
      <alignment vertical="center"/>
      <protection locked="0"/>
    </xf>
    <xf numFmtId="0" fontId="98" fillId="0" borderId="20" xfId="0" applyFont="1" applyBorder="1" applyAlignment="1" applyProtection="1">
      <alignment vertical="center"/>
      <protection locked="0"/>
    </xf>
    <xf numFmtId="0" fontId="101" fillId="0" borderId="7" xfId="0" applyFont="1" applyBorder="1" applyAlignment="1" applyProtection="1">
      <alignment vertical="center"/>
      <protection locked="0"/>
    </xf>
    <xf numFmtId="0" fontId="101" fillId="0" borderId="20" xfId="0" applyFont="1" applyBorder="1" applyAlignment="1" applyProtection="1">
      <alignment vertical="center"/>
      <protection locked="0"/>
    </xf>
    <xf numFmtId="0" fontId="98" fillId="0" borderId="7" xfId="0" applyFont="1" applyBorder="1" applyAlignment="1" applyProtection="1">
      <alignment vertical="center" wrapText="1"/>
      <protection locked="0"/>
    </xf>
    <xf numFmtId="0" fontId="98" fillId="0" borderId="20" xfId="0" applyFont="1" applyBorder="1" applyAlignment="1" applyProtection="1">
      <alignment vertical="center" wrapText="1"/>
      <protection locked="0"/>
    </xf>
    <xf numFmtId="0" fontId="60" fillId="0" borderId="0" xfId="0" applyFont="1" applyAlignment="1" applyProtection="1">
      <alignment vertical="top"/>
      <protection locked="0"/>
    </xf>
    <xf numFmtId="0" fontId="94" fillId="0" borderId="4" xfId="0" applyFont="1" applyBorder="1" applyAlignment="1" applyProtection="1">
      <alignment vertical="center"/>
    </xf>
    <xf numFmtId="49" fontId="103" fillId="0" borderId="0" xfId="0" applyNumberFormat="1" applyFont="1" applyAlignment="1">
      <alignment horizontal="left" vertical="center"/>
    </xf>
    <xf numFmtId="49" fontId="60" fillId="0" borderId="0" xfId="0" applyNumberFormat="1" applyFont="1"/>
    <xf numFmtId="195" fontId="60" fillId="0" borderId="0" xfId="0" applyNumberFormat="1" applyFont="1"/>
    <xf numFmtId="49" fontId="103" fillId="0" borderId="4" xfId="0" applyNumberFormat="1" applyFont="1" applyBorder="1" applyAlignment="1">
      <alignment horizontal="center" vertical="center" wrapText="1"/>
    </xf>
    <xf numFmtId="195" fontId="103" fillId="0" borderId="4" xfId="0" applyNumberFormat="1" applyFont="1" applyBorder="1" applyAlignment="1">
      <alignment horizontal="center" vertical="center" wrapText="1"/>
    </xf>
    <xf numFmtId="49" fontId="103" fillId="0" borderId="4" xfId="0" applyNumberFormat="1" applyFont="1" applyBorder="1"/>
    <xf numFmtId="195" fontId="103" fillId="0" borderId="4" xfId="0" applyNumberFormat="1" applyFont="1" applyBorder="1"/>
    <xf numFmtId="0" fontId="103" fillId="0" borderId="0" xfId="0" applyFont="1"/>
    <xf numFmtId="49" fontId="60" fillId="0" borderId="4" xfId="0" applyNumberFormat="1" applyFont="1" applyBorder="1"/>
    <xf numFmtId="195" fontId="60" fillId="0" borderId="4" xfId="0" applyNumberFormat="1" applyFont="1" applyBorder="1"/>
    <xf numFmtId="164" fontId="103" fillId="0" borderId="4" xfId="37" applyNumberFormat="1" applyFont="1" applyBorder="1"/>
    <xf numFmtId="164" fontId="60" fillId="0" borderId="4" xfId="37" applyNumberFormat="1" applyFont="1" applyBorder="1"/>
    <xf numFmtId="196" fontId="103" fillId="0" borderId="4" xfId="37" applyNumberFormat="1" applyFont="1" applyBorder="1"/>
    <xf numFmtId="43" fontId="103" fillId="0" borderId="4" xfId="37" applyFont="1" applyBorder="1"/>
    <xf numFmtId="49" fontId="94" fillId="0" borderId="14" xfId="0" applyNumberFormat="1" applyFont="1" applyBorder="1" applyAlignment="1" applyProtection="1">
      <alignment horizontal="center" vertical="center"/>
      <protection locked="0"/>
    </xf>
    <xf numFmtId="164" fontId="103" fillId="0" borderId="0" xfId="37" applyNumberFormat="1" applyFont="1"/>
    <xf numFmtId="164" fontId="103" fillId="0" borderId="0" xfId="0" applyNumberFormat="1" applyFont="1"/>
    <xf numFmtId="195" fontId="78" fillId="0" borderId="0" xfId="0" applyNumberFormat="1" applyFont="1"/>
    <xf numFmtId="0" fontId="79" fillId="0" borderId="0" xfId="0" applyFont="1"/>
    <xf numFmtId="0" fontId="66" fillId="0" borderId="0" xfId="0" applyFont="1"/>
    <xf numFmtId="195" fontId="75" fillId="0" borderId="22" xfId="0" applyNumberFormat="1" applyFont="1" applyBorder="1" applyAlignment="1"/>
    <xf numFmtId="49" fontId="105" fillId="0" borderId="0" xfId="0" applyNumberFormat="1" applyFont="1" applyBorder="1" applyAlignment="1">
      <alignment horizontal="left" vertical="center"/>
    </xf>
    <xf numFmtId="195" fontId="76" fillId="0" borderId="0" xfId="0" applyNumberFormat="1" applyFont="1" applyBorder="1" applyAlignment="1">
      <alignment horizontal="left"/>
    </xf>
    <xf numFmtId="195" fontId="76" fillId="0" borderId="22" xfId="0" applyNumberFormat="1" applyFont="1" applyBorder="1" applyAlignment="1">
      <alignment horizontal="left"/>
    </xf>
    <xf numFmtId="0" fontId="60" fillId="0" borderId="0" xfId="0" applyFont="1" applyAlignment="1">
      <alignment horizontal="center" vertical="center"/>
    </xf>
    <xf numFmtId="0" fontId="109" fillId="0" borderId="0" xfId="0" applyFont="1" applyBorder="1" applyAlignment="1">
      <alignment horizontal="center"/>
    </xf>
    <xf numFmtId="0" fontId="78" fillId="0" borderId="0" xfId="0" applyFont="1"/>
    <xf numFmtId="0" fontId="81" fillId="0" borderId="0" xfId="0" applyFont="1"/>
    <xf numFmtId="0" fontId="60" fillId="0" borderId="0" xfId="0" applyFont="1" applyBorder="1"/>
    <xf numFmtId="0" fontId="60" fillId="0" borderId="7" xfId="0" applyFont="1" applyBorder="1"/>
    <xf numFmtId="0" fontId="60" fillId="0" borderId="2" xfId="0" applyFont="1" applyBorder="1"/>
    <xf numFmtId="0" fontId="83" fillId="0" borderId="20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8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164" fontId="111" fillId="0" borderId="29" xfId="37" applyNumberFormat="1" applyFont="1" applyBorder="1" applyAlignment="1">
      <alignment horizontal="left"/>
    </xf>
    <xf numFmtId="164" fontId="111" fillId="0" borderId="5" xfId="37" applyNumberFormat="1" applyFont="1" applyBorder="1"/>
    <xf numFmtId="0" fontId="79" fillId="0" borderId="30" xfId="0" applyFont="1" applyBorder="1"/>
    <xf numFmtId="0" fontId="79" fillId="0" borderId="31" xfId="0" applyFont="1" applyBorder="1"/>
    <xf numFmtId="0" fontId="79" fillId="0" borderId="32" xfId="0" applyFont="1" applyBorder="1"/>
    <xf numFmtId="164" fontId="79" fillId="0" borderId="33" xfId="37" applyNumberFormat="1" applyFont="1" applyBorder="1" applyAlignment="1">
      <alignment horizontal="left"/>
    </xf>
    <xf numFmtId="0" fontId="79" fillId="0" borderId="34" xfId="0" applyFont="1" applyBorder="1"/>
    <xf numFmtId="0" fontId="79" fillId="0" borderId="35" xfId="0" applyFont="1" applyBorder="1"/>
    <xf numFmtId="0" fontId="79" fillId="0" borderId="36" xfId="0" applyFont="1" applyBorder="1"/>
    <xf numFmtId="164" fontId="79" fillId="0" borderId="36" xfId="37" applyNumberFormat="1" applyFont="1" applyBorder="1" applyAlignment="1">
      <alignment horizontal="left"/>
    </xf>
    <xf numFmtId="164" fontId="79" fillId="0" borderId="37" xfId="37" applyNumberFormat="1" applyFont="1" applyBorder="1" applyAlignment="1">
      <alignment horizontal="left"/>
    </xf>
    <xf numFmtId="0" fontId="81" fillId="0" borderId="38" xfId="0" applyFont="1" applyBorder="1" applyAlignment="1">
      <alignment horizontal="center"/>
    </xf>
    <xf numFmtId="0" fontId="112" fillId="0" borderId="39" xfId="0" applyFont="1" applyBorder="1"/>
    <xf numFmtId="0" fontId="113" fillId="0" borderId="39" xfId="0" applyFont="1" applyBorder="1"/>
    <xf numFmtId="0" fontId="113" fillId="0" borderId="40" xfId="0" applyFont="1" applyBorder="1"/>
    <xf numFmtId="164" fontId="115" fillId="0" borderId="21" xfId="37" applyNumberFormat="1" applyFont="1" applyBorder="1" applyAlignment="1">
      <alignment horizontal="center"/>
    </xf>
    <xf numFmtId="0" fontId="49" fillId="0" borderId="0" xfId="0" applyFont="1"/>
    <xf numFmtId="0" fontId="113" fillId="0" borderId="7" xfId="0" applyFont="1" applyBorder="1"/>
    <xf numFmtId="0" fontId="1" fillId="0" borderId="2" xfId="0" applyFont="1" applyBorder="1"/>
    <xf numFmtId="0" fontId="1" fillId="0" borderId="20" xfId="0" applyFont="1" applyBorder="1"/>
    <xf numFmtId="0" fontId="1" fillId="0" borderId="41" xfId="0" applyFont="1" applyBorder="1"/>
    <xf numFmtId="0" fontId="82" fillId="0" borderId="4" xfId="0" applyFont="1" applyBorder="1" applyAlignment="1">
      <alignment horizontal="center"/>
    </xf>
    <xf numFmtId="0" fontId="79" fillId="0" borderId="41" xfId="0" applyFont="1" applyBorder="1"/>
    <xf numFmtId="164" fontId="79" fillId="0" borderId="42" xfId="37" applyNumberFormat="1" applyFont="1" applyBorder="1"/>
    <xf numFmtId="164" fontId="80" fillId="0" borderId="42" xfId="37" applyNumberFormat="1" applyFont="1" applyBorder="1"/>
    <xf numFmtId="0" fontId="79" fillId="0" borderId="33" xfId="0" applyFont="1" applyBorder="1"/>
    <xf numFmtId="164" fontId="79" fillId="0" borderId="33" xfId="37" applyNumberFormat="1" applyFont="1" applyBorder="1"/>
    <xf numFmtId="164" fontId="80" fillId="0" borderId="33" xfId="37" applyNumberFormat="1" applyFont="1" applyBorder="1"/>
    <xf numFmtId="164" fontId="80" fillId="0" borderId="33" xfId="37" applyNumberFormat="1" applyFont="1" applyBorder="1" applyAlignment="1">
      <alignment horizontal="left"/>
    </xf>
    <xf numFmtId="0" fontId="79" fillId="0" borderId="39" xfId="0" applyFont="1" applyBorder="1"/>
    <xf numFmtId="164" fontId="115" fillId="0" borderId="21" xfId="37" applyNumberFormat="1" applyFont="1" applyBorder="1"/>
    <xf numFmtId="164" fontId="115" fillId="0" borderId="21" xfId="37" applyNumberFormat="1" applyFont="1" applyBorder="1" applyAlignment="1">
      <alignment horizontal="left"/>
    </xf>
    <xf numFmtId="0" fontId="66" fillId="0" borderId="28" xfId="0" applyFont="1" applyBorder="1"/>
    <xf numFmtId="0" fontId="66" fillId="0" borderId="43" xfId="0" applyFont="1" applyBorder="1"/>
    <xf numFmtId="0" fontId="117" fillId="0" borderId="43" xfId="0" applyFont="1" applyBorder="1" applyAlignment="1">
      <alignment horizontal="center" vertical="center"/>
    </xf>
    <xf numFmtId="0" fontId="117" fillId="0" borderId="5" xfId="0" applyFont="1" applyBorder="1" applyAlignment="1">
      <alignment horizontal="center" vertical="center"/>
    </xf>
    <xf numFmtId="0" fontId="80" fillId="0" borderId="30" xfId="0" applyFont="1" applyBorder="1"/>
    <xf numFmtId="0" fontId="80" fillId="0" borderId="44" xfId="0" applyFont="1" applyBorder="1"/>
    <xf numFmtId="0" fontId="80" fillId="0" borderId="31" xfId="0" applyFont="1" applyBorder="1"/>
    <xf numFmtId="0" fontId="80" fillId="0" borderId="32" xfId="0" applyFont="1" applyBorder="1"/>
    <xf numFmtId="164" fontId="118" fillId="0" borderId="32" xfId="37" applyNumberFormat="1" applyFont="1" applyBorder="1" applyAlignment="1">
      <alignment horizontal="center" vertical="center"/>
    </xf>
    <xf numFmtId="164" fontId="118" fillId="0" borderId="33" xfId="37" applyNumberFormat="1" applyFont="1" applyBorder="1" applyAlignment="1">
      <alignment horizontal="center" vertical="center"/>
    </xf>
    <xf numFmtId="164" fontId="79" fillId="0" borderId="33" xfId="37" applyNumberFormat="1" applyFont="1" applyBorder="1" applyAlignment="1">
      <alignment horizontal="center" vertical="center"/>
    </xf>
    <xf numFmtId="164" fontId="80" fillId="0" borderId="33" xfId="37" applyNumberFormat="1" applyFont="1" applyBorder="1" applyAlignment="1">
      <alignment horizontal="center" vertical="center"/>
    </xf>
    <xf numFmtId="0" fontId="80" fillId="0" borderId="34" xfId="0" applyFont="1" applyBorder="1"/>
    <xf numFmtId="0" fontId="80" fillId="0" borderId="35" xfId="0" applyFont="1" applyBorder="1"/>
    <xf numFmtId="0" fontId="80" fillId="0" borderId="36" xfId="0" applyFont="1" applyBorder="1"/>
    <xf numFmtId="164" fontId="80" fillId="0" borderId="37" xfId="37" applyNumberFormat="1" applyFont="1" applyBorder="1" applyAlignment="1">
      <alignment horizontal="center" vertical="center"/>
    </xf>
    <xf numFmtId="164" fontId="114" fillId="0" borderId="39" xfId="37" applyNumberFormat="1" applyFont="1" applyBorder="1" applyAlignment="1">
      <alignment horizontal="left"/>
    </xf>
    <xf numFmtId="0" fontId="66" fillId="0" borderId="0" xfId="0" applyFont="1" applyBorder="1"/>
    <xf numFmtId="0" fontId="66" fillId="0" borderId="22" xfId="0" applyFont="1" applyBorder="1"/>
    <xf numFmtId="0" fontId="117" fillId="0" borderId="22" xfId="0" applyFont="1" applyBorder="1" applyAlignment="1">
      <alignment horizontal="center" vertical="center"/>
    </xf>
    <xf numFmtId="0" fontId="117" fillId="0" borderId="6" xfId="0" applyFont="1" applyBorder="1" applyAlignment="1">
      <alignment horizontal="center" vertical="center"/>
    </xf>
    <xf numFmtId="0" fontId="66" fillId="0" borderId="31" xfId="0" applyFont="1" applyBorder="1"/>
    <xf numFmtId="0" fontId="66" fillId="0" borderId="32" xfId="0" applyFont="1" applyBorder="1"/>
    <xf numFmtId="164" fontId="120" fillId="0" borderId="33" xfId="37" applyNumberFormat="1" applyFont="1" applyBorder="1"/>
    <xf numFmtId="0" fontId="79" fillId="0" borderId="45" xfId="0" applyFont="1" applyBorder="1"/>
    <xf numFmtId="0" fontId="79" fillId="0" borderId="46" xfId="0" applyFont="1" applyBorder="1"/>
    <xf numFmtId="0" fontId="79" fillId="0" borderId="47" xfId="0" applyFont="1" applyBorder="1"/>
    <xf numFmtId="164" fontId="79" fillId="0" borderId="48" xfId="37" applyNumberFormat="1" applyFont="1" applyBorder="1"/>
    <xf numFmtId="164" fontId="111" fillId="0" borderId="33" xfId="37" applyNumberFormat="1" applyFont="1" applyBorder="1"/>
    <xf numFmtId="164" fontId="60" fillId="0" borderId="33" xfId="37" applyNumberFormat="1" applyFont="1" applyBorder="1"/>
    <xf numFmtId="0" fontId="84" fillId="0" borderId="30" xfId="0" applyFont="1" applyBorder="1"/>
    <xf numFmtId="0" fontId="66" fillId="0" borderId="41" xfId="0" applyFont="1" applyBorder="1"/>
    <xf numFmtId="0" fontId="1" fillId="0" borderId="32" xfId="0" applyFont="1" applyBorder="1"/>
    <xf numFmtId="164" fontId="3" fillId="0" borderId="28" xfId="37" applyNumberFormat="1" applyFont="1" applyBorder="1"/>
    <xf numFmtId="164" fontId="3" fillId="0" borderId="5" xfId="37" applyNumberFormat="1" applyFont="1" applyBorder="1"/>
    <xf numFmtId="164" fontId="79" fillId="0" borderId="31" xfId="37" applyNumberFormat="1" applyFont="1" applyBorder="1" applyAlignment="1">
      <alignment horizontal="left"/>
    </xf>
    <xf numFmtId="164" fontId="79" fillId="0" borderId="30" xfId="37" applyNumberFormat="1" applyFont="1" applyBorder="1" applyAlignment="1">
      <alignment horizontal="left"/>
    </xf>
    <xf numFmtId="0" fontId="79" fillId="0" borderId="49" xfId="0" applyFont="1" applyBorder="1"/>
    <xf numFmtId="0" fontId="79" fillId="0" borderId="50" xfId="0" applyFont="1" applyBorder="1"/>
    <xf numFmtId="0" fontId="79" fillId="0" borderId="51" xfId="0" applyFont="1" applyBorder="1"/>
    <xf numFmtId="164" fontId="79" fillId="0" borderId="52" xfId="37" applyNumberFormat="1" applyFont="1" applyBorder="1" applyAlignment="1">
      <alignment horizontal="left"/>
    </xf>
    <xf numFmtId="0" fontId="79" fillId="0" borderId="29" xfId="0" applyFont="1" applyBorder="1"/>
    <xf numFmtId="0" fontId="79" fillId="0" borderId="0" xfId="0" applyFont="1" applyBorder="1"/>
    <xf numFmtId="164" fontId="79" fillId="0" borderId="0" xfId="37" applyNumberFormat="1" applyFont="1" applyBorder="1"/>
    <xf numFmtId="0" fontId="0" fillId="0" borderId="0" xfId="0" applyBorder="1"/>
    <xf numFmtId="0" fontId="115" fillId="0" borderId="25" xfId="0" applyFont="1" applyBorder="1" applyAlignment="1">
      <alignment horizontal="center"/>
    </xf>
    <xf numFmtId="0" fontId="115" fillId="0" borderId="14" xfId="0" applyFont="1" applyBorder="1" applyAlignment="1">
      <alignment horizontal="center"/>
    </xf>
    <xf numFmtId="0" fontId="115" fillId="0" borderId="22" xfId="0" applyFont="1" applyBorder="1" applyAlignment="1">
      <alignment horizontal="center"/>
    </xf>
    <xf numFmtId="0" fontId="115" fillId="0" borderId="6" xfId="0" applyFont="1" applyBorder="1" applyAlignment="1">
      <alignment horizontal="center"/>
    </xf>
    <xf numFmtId="0" fontId="115" fillId="0" borderId="18" xfId="0" applyFont="1" applyBorder="1" applyAlignment="1">
      <alignment horizontal="center"/>
    </xf>
    <xf numFmtId="0" fontId="115" fillId="0" borderId="13" xfId="0" applyFont="1" applyBorder="1" applyAlignment="1">
      <alignment horizontal="center"/>
    </xf>
    <xf numFmtId="0" fontId="115" fillId="0" borderId="13" xfId="0" applyFont="1" applyBorder="1"/>
    <xf numFmtId="0" fontId="81" fillId="0" borderId="53" xfId="0" applyFont="1" applyBorder="1"/>
    <xf numFmtId="164" fontId="81" fillId="0" borderId="43" xfId="37" applyNumberFormat="1" applyFont="1" applyBorder="1"/>
    <xf numFmtId="164" fontId="119" fillId="0" borderId="43" xfId="37" applyNumberFormat="1" applyFont="1" applyBorder="1"/>
    <xf numFmtId="164" fontId="119" fillId="0" borderId="5" xfId="37" applyNumberFormat="1" applyFont="1" applyBorder="1"/>
    <xf numFmtId="0" fontId="2" fillId="0" borderId="0" xfId="0" applyFont="1"/>
    <xf numFmtId="0" fontId="82" fillId="0" borderId="30" xfId="0" applyFont="1" applyBorder="1"/>
    <xf numFmtId="164" fontId="82" fillId="0" borderId="32" xfId="37" applyNumberFormat="1" applyFont="1" applyBorder="1"/>
    <xf numFmtId="164" fontId="121" fillId="0" borderId="32" xfId="37" applyNumberFormat="1" applyFont="1" applyBorder="1"/>
    <xf numFmtId="164" fontId="121" fillId="0" borderId="33" xfId="37" applyNumberFormat="1" applyFont="1" applyBorder="1"/>
    <xf numFmtId="164" fontId="79" fillId="0" borderId="32" xfId="37" applyNumberFormat="1" applyFont="1" applyBorder="1"/>
    <xf numFmtId="0" fontId="81" fillId="0" borderId="30" xfId="0" applyFont="1" applyBorder="1"/>
    <xf numFmtId="164" fontId="81" fillId="0" borderId="32" xfId="37" applyNumberFormat="1" applyFont="1" applyBorder="1"/>
    <xf numFmtId="164" fontId="86" fillId="0" borderId="32" xfId="37" applyNumberFormat="1" applyFont="1" applyBorder="1"/>
    <xf numFmtId="164" fontId="86" fillId="0" borderId="33" xfId="37" applyNumberFormat="1" applyFont="1" applyBorder="1"/>
    <xf numFmtId="164" fontId="43" fillId="0" borderId="32" xfId="37" applyNumberFormat="1" applyFont="1" applyBorder="1"/>
    <xf numFmtId="164" fontId="43" fillId="0" borderId="33" xfId="37" applyNumberFormat="1" applyFont="1" applyBorder="1"/>
    <xf numFmtId="0" fontId="115" fillId="0" borderId="30" xfId="0" applyFont="1" applyBorder="1"/>
    <xf numFmtId="164" fontId="115" fillId="0" borderId="32" xfId="37" applyNumberFormat="1" applyFont="1" applyBorder="1"/>
    <xf numFmtId="164" fontId="115" fillId="0" borderId="33" xfId="37" applyNumberFormat="1" applyFont="1" applyBorder="1"/>
    <xf numFmtId="164" fontId="80" fillId="0" borderId="32" xfId="37" applyNumberFormat="1" applyFont="1" applyBorder="1"/>
    <xf numFmtId="0" fontId="82" fillId="0" borderId="45" xfId="0" applyFont="1" applyBorder="1"/>
    <xf numFmtId="164" fontId="80" fillId="0" borderId="47" xfId="37" applyNumberFormat="1" applyFont="1" applyBorder="1"/>
    <xf numFmtId="164" fontId="121" fillId="0" borderId="47" xfId="37" applyNumberFormat="1" applyFont="1" applyBorder="1"/>
    <xf numFmtId="164" fontId="80" fillId="0" borderId="0" xfId="37" applyNumberFormat="1" applyFont="1" applyBorder="1"/>
    <xf numFmtId="164" fontId="79" fillId="0" borderId="0" xfId="0" applyNumberFormat="1" applyFont="1"/>
    <xf numFmtId="0" fontId="79" fillId="0" borderId="5" xfId="0" applyFont="1" applyBorder="1" applyAlignment="1">
      <alignment horizontal="center"/>
    </xf>
    <xf numFmtId="0" fontId="81" fillId="0" borderId="5" xfId="0" applyFont="1" applyBorder="1" applyAlignment="1">
      <alignment horizontal="center"/>
    </xf>
    <xf numFmtId="0" fontId="82" fillId="0" borderId="33" xfId="0" applyFont="1" applyBorder="1"/>
    <xf numFmtId="0" fontId="81" fillId="0" borderId="33" xfId="0" applyFont="1" applyBorder="1"/>
    <xf numFmtId="0" fontId="79" fillId="0" borderId="48" xfId="0" applyFont="1" applyBorder="1"/>
    <xf numFmtId="0" fontId="111" fillId="0" borderId="0" xfId="0" applyFont="1" applyBorder="1"/>
    <xf numFmtId="0" fontId="122" fillId="0" borderId="0" xfId="0" applyFont="1"/>
    <xf numFmtId="0" fontId="115" fillId="0" borderId="24" xfId="0" applyFont="1" applyBorder="1" applyAlignment="1">
      <alignment horizontal="center"/>
    </xf>
    <xf numFmtId="0" fontId="115" fillId="0" borderId="19" xfId="0" applyFont="1" applyBorder="1" applyAlignment="1">
      <alignment horizontal="center"/>
    </xf>
    <xf numFmtId="0" fontId="115" fillId="0" borderId="16" xfId="0" applyFont="1" applyBorder="1" applyAlignment="1">
      <alignment horizontal="center"/>
    </xf>
    <xf numFmtId="0" fontId="79" fillId="0" borderId="53" xfId="0" applyFont="1" applyBorder="1"/>
    <xf numFmtId="0" fontId="60" fillId="0" borderId="5" xfId="0" applyFont="1" applyBorder="1"/>
    <xf numFmtId="0" fontId="60" fillId="0" borderId="33" xfId="0" applyFont="1" applyBorder="1"/>
    <xf numFmtId="0" fontId="60" fillId="0" borderId="48" xfId="0" applyFont="1" applyBorder="1"/>
    <xf numFmtId="0" fontId="82" fillId="0" borderId="0" xfId="0" applyFont="1"/>
    <xf numFmtId="0" fontId="43" fillId="0" borderId="0" xfId="0" applyFont="1" applyBorder="1"/>
    <xf numFmtId="0" fontId="43" fillId="0" borderId="0" xfId="0" applyFont="1"/>
    <xf numFmtId="0" fontId="115" fillId="0" borderId="53" xfId="0" applyFont="1" applyBorder="1" applyAlignment="1">
      <alignment horizontal="left" vertical="center"/>
    </xf>
    <xf numFmtId="0" fontId="87" fillId="0" borderId="28" xfId="0" applyFont="1" applyBorder="1" applyAlignment="1">
      <alignment horizontal="center" vertical="center"/>
    </xf>
    <xf numFmtId="0" fontId="87" fillId="0" borderId="5" xfId="0" applyFont="1" applyBorder="1" applyAlignment="1">
      <alignment horizontal="center"/>
    </xf>
    <xf numFmtId="0" fontId="87" fillId="0" borderId="53" xfId="0" applyFont="1" applyBorder="1" applyAlignment="1">
      <alignment horizontal="center"/>
    </xf>
    <xf numFmtId="0" fontId="78" fillId="0" borderId="30" xfId="0" applyFont="1" applyBorder="1"/>
    <xf numFmtId="0" fontId="60" fillId="0" borderId="31" xfId="0" applyFont="1" applyBorder="1"/>
    <xf numFmtId="164" fontId="78" fillId="0" borderId="33" xfId="37" applyNumberFormat="1" applyFont="1" applyBorder="1"/>
    <xf numFmtId="0" fontId="60" fillId="0" borderId="30" xfId="0" applyFont="1" applyBorder="1"/>
    <xf numFmtId="164" fontId="60" fillId="0" borderId="30" xfId="37" applyNumberFormat="1" applyFont="1" applyBorder="1"/>
    <xf numFmtId="0" fontId="60" fillId="0" borderId="45" xfId="0" applyFont="1" applyBorder="1"/>
    <xf numFmtId="0" fontId="60" fillId="0" borderId="46" xfId="0" applyFont="1" applyBorder="1"/>
    <xf numFmtId="164" fontId="60" fillId="0" borderId="48" xfId="37" applyNumberFormat="1" applyFont="1" applyBorder="1"/>
    <xf numFmtId="164" fontId="60" fillId="0" borderId="45" xfId="37" applyNumberFormat="1" applyFont="1" applyBorder="1"/>
    <xf numFmtId="0" fontId="115" fillId="0" borderId="27" xfId="0" applyFont="1" applyBorder="1" applyAlignment="1">
      <alignment horizontal="left" vertical="center"/>
    </xf>
    <xf numFmtId="0" fontId="87" fillId="0" borderId="41" xfId="0" applyFont="1" applyBorder="1" applyAlignment="1">
      <alignment horizontal="center" vertical="center"/>
    </xf>
    <xf numFmtId="0" fontId="87" fillId="0" borderId="42" xfId="0" applyFont="1" applyBorder="1" applyAlignment="1">
      <alignment horizontal="center"/>
    </xf>
    <xf numFmtId="0" fontId="87" fillId="0" borderId="27" xfId="0" applyFont="1" applyBorder="1" applyAlignment="1">
      <alignment horizontal="center"/>
    </xf>
    <xf numFmtId="0" fontId="79" fillId="0" borderId="28" xfId="0" applyFont="1" applyBorder="1"/>
    <xf numFmtId="0" fontId="81" fillId="0" borderId="28" xfId="0" applyFont="1" applyBorder="1"/>
    <xf numFmtId="164" fontId="79" fillId="0" borderId="5" xfId="37" applyNumberFormat="1" applyFont="1" applyBorder="1"/>
    <xf numFmtId="0" fontId="81" fillId="0" borderId="41" xfId="0" applyFont="1" applyBorder="1"/>
    <xf numFmtId="164" fontId="121" fillId="0" borderId="42" xfId="37" applyNumberFormat="1" applyFont="1" applyBorder="1"/>
    <xf numFmtId="0" fontId="81" fillId="0" borderId="39" xfId="0" applyFont="1" applyBorder="1"/>
    <xf numFmtId="0" fontId="81" fillId="0" borderId="40" xfId="0" applyFont="1" applyBorder="1"/>
    <xf numFmtId="0" fontId="79" fillId="0" borderId="42" xfId="0" applyFont="1" applyBorder="1"/>
    <xf numFmtId="164" fontId="79" fillId="0" borderId="37" xfId="37" applyNumberFormat="1" applyFont="1" applyBorder="1"/>
    <xf numFmtId="164" fontId="81" fillId="0" borderId="21" xfId="37" applyNumberFormat="1" applyFont="1" applyBorder="1"/>
    <xf numFmtId="164" fontId="81" fillId="0" borderId="21" xfId="37" applyNumberFormat="1" applyFont="1" applyBorder="1" applyAlignment="1">
      <alignment horizontal="left"/>
    </xf>
    <xf numFmtId="0" fontId="79" fillId="0" borderId="43" xfId="0" applyFont="1" applyBorder="1"/>
    <xf numFmtId="0" fontId="79" fillId="0" borderId="5" xfId="0" applyFont="1" applyBorder="1"/>
    <xf numFmtId="164" fontId="82" fillId="0" borderId="33" xfId="37" applyNumberFormat="1" applyFont="1" applyBorder="1"/>
    <xf numFmtId="164" fontId="82" fillId="0" borderId="33" xfId="37" applyNumberFormat="1" applyFont="1" applyBorder="1" applyAlignment="1">
      <alignment horizontal="left"/>
    </xf>
    <xf numFmtId="0" fontId="81" fillId="0" borderId="7" xfId="0" applyFont="1" applyBorder="1"/>
    <xf numFmtId="0" fontId="79" fillId="0" borderId="2" xfId="0" applyFont="1" applyBorder="1"/>
    <xf numFmtId="164" fontId="79" fillId="0" borderId="2" xfId="37" applyNumberFormat="1" applyFont="1" applyBorder="1"/>
    <xf numFmtId="164" fontId="79" fillId="0" borderId="20" xfId="37" applyNumberFormat="1" applyFont="1" applyBorder="1"/>
    <xf numFmtId="0" fontId="86" fillId="0" borderId="14" xfId="0" applyFont="1" applyBorder="1" applyAlignment="1">
      <alignment horizontal="center" vertical="center"/>
    </xf>
    <xf numFmtId="0" fontId="86" fillId="0" borderId="13" xfId="0" applyFont="1" applyBorder="1" applyAlignment="1">
      <alignment horizontal="center" vertical="center"/>
    </xf>
    <xf numFmtId="0" fontId="81" fillId="0" borderId="54" xfId="0" applyFont="1" applyBorder="1"/>
    <xf numFmtId="0" fontId="81" fillId="0" borderId="24" xfId="0" applyFont="1" applyBorder="1"/>
    <xf numFmtId="164" fontId="79" fillId="0" borderId="26" xfId="37" applyNumberFormat="1" applyFont="1" applyBorder="1"/>
    <xf numFmtId="0" fontId="81" fillId="0" borderId="16" xfId="0" applyFont="1" applyBorder="1"/>
    <xf numFmtId="164" fontId="79" fillId="0" borderId="17" xfId="37" applyNumberFormat="1" applyFont="1" applyBorder="1"/>
    <xf numFmtId="164" fontId="79" fillId="0" borderId="18" xfId="37" applyNumberFormat="1" applyFont="1" applyBorder="1"/>
    <xf numFmtId="164" fontId="81" fillId="0" borderId="7" xfId="37" applyNumberFormat="1" applyFont="1" applyBorder="1" applyAlignment="1">
      <alignment horizontal="center"/>
    </xf>
    <xf numFmtId="164" fontId="81" fillId="0" borderId="4" xfId="37" applyNumberFormat="1" applyFont="1" applyBorder="1" applyAlignment="1">
      <alignment horizontal="center"/>
    </xf>
    <xf numFmtId="0" fontId="79" fillId="0" borderId="27" xfId="0" applyFont="1" applyBorder="1"/>
    <xf numFmtId="164" fontId="79" fillId="0" borderId="29" xfId="37" applyNumberFormat="1" applyFont="1" applyBorder="1"/>
    <xf numFmtId="0" fontId="79" fillId="0" borderId="52" xfId="0" applyFont="1" applyBorder="1"/>
    <xf numFmtId="164" fontId="79" fillId="0" borderId="52" xfId="37" applyNumberFormat="1" applyFont="1" applyBorder="1"/>
    <xf numFmtId="0" fontId="79" fillId="0" borderId="37" xfId="0" applyFont="1" applyBorder="1"/>
    <xf numFmtId="0" fontId="81" fillId="0" borderId="38" xfId="0" applyFont="1" applyBorder="1"/>
    <xf numFmtId="0" fontId="81" fillId="0" borderId="21" xfId="0" applyFont="1" applyBorder="1"/>
    <xf numFmtId="164" fontId="86" fillId="0" borderId="7" xfId="37" applyNumberFormat="1" applyFont="1" applyBorder="1" applyAlignment="1">
      <alignment horizontal="center" vertical="center"/>
    </xf>
    <xf numFmtId="164" fontId="86" fillId="0" borderId="4" xfId="37" applyNumberFormat="1" applyFont="1" applyBorder="1" applyAlignment="1">
      <alignment horizontal="center" wrapText="1"/>
    </xf>
    <xf numFmtId="164" fontId="123" fillId="0" borderId="5" xfId="37" applyNumberFormat="1" applyFont="1" applyBorder="1"/>
    <xf numFmtId="164" fontId="123" fillId="0" borderId="33" xfId="37" applyNumberFormat="1" applyFont="1" applyBorder="1"/>
    <xf numFmtId="164" fontId="123" fillId="0" borderId="32" xfId="37" applyNumberFormat="1" applyFont="1" applyBorder="1"/>
    <xf numFmtId="0" fontId="80" fillId="0" borderId="33" xfId="0" applyFont="1" applyBorder="1"/>
    <xf numFmtId="164" fontId="115" fillId="0" borderId="38" xfId="0" applyNumberFormat="1" applyFont="1" applyBorder="1"/>
    <xf numFmtId="0" fontId="79" fillId="0" borderId="24" xfId="0" applyFont="1" applyBorder="1"/>
    <xf numFmtId="0" fontId="79" fillId="0" borderId="26" xfId="0" applyFont="1" applyBorder="1"/>
    <xf numFmtId="164" fontId="81" fillId="0" borderId="4" xfId="37" applyNumberFormat="1" applyFont="1" applyBorder="1" applyAlignment="1">
      <alignment horizontal="center" vertical="center" wrapText="1"/>
    </xf>
    <xf numFmtId="164" fontId="81" fillId="0" borderId="20" xfId="37" applyNumberFormat="1" applyFont="1" applyBorder="1" applyAlignment="1">
      <alignment horizontal="center" vertical="center" wrapText="1"/>
    </xf>
    <xf numFmtId="164" fontId="81" fillId="0" borderId="14" xfId="37" applyNumberFormat="1" applyFont="1" applyBorder="1" applyAlignment="1">
      <alignment horizontal="center" vertical="center"/>
    </xf>
    <xf numFmtId="164" fontId="87" fillId="0" borderId="36" xfId="37" applyNumberFormat="1" applyFont="1" applyBorder="1"/>
    <xf numFmtId="0" fontId="81" fillId="0" borderId="0" xfId="0" applyFont="1" applyBorder="1"/>
    <xf numFmtId="0" fontId="81" fillId="0" borderId="6" xfId="0" applyFont="1" applyBorder="1"/>
    <xf numFmtId="164" fontId="124" fillId="0" borderId="22" xfId="37" applyNumberFormat="1" applyFont="1" applyBorder="1"/>
    <xf numFmtId="164" fontId="81" fillId="0" borderId="6" xfId="37" applyNumberFormat="1" applyFont="1" applyBorder="1" applyAlignment="1">
      <alignment horizontal="left"/>
    </xf>
    <xf numFmtId="164" fontId="79" fillId="0" borderId="36" xfId="37" applyNumberFormat="1" applyFont="1" applyBorder="1"/>
    <xf numFmtId="0" fontId="81" fillId="0" borderId="19" xfId="0" applyFont="1" applyBorder="1" applyAlignment="1">
      <alignment horizontal="center"/>
    </xf>
    <xf numFmtId="0" fontId="81" fillId="0" borderId="22" xfId="0" applyFont="1" applyBorder="1"/>
    <xf numFmtId="0" fontId="81" fillId="0" borderId="13" xfId="0" applyFont="1" applyBorder="1" applyAlignment="1">
      <alignment horizontal="center" vertical="center"/>
    </xf>
    <xf numFmtId="164" fontId="125" fillId="0" borderId="33" xfId="37" applyNumberFormat="1" applyFont="1" applyBorder="1"/>
    <xf numFmtId="164" fontId="126" fillId="0" borderId="33" xfId="37" applyNumberFormat="1" applyFont="1" applyBorder="1"/>
    <xf numFmtId="164" fontId="127" fillId="0" borderId="33" xfId="37" applyNumberFormat="1" applyFont="1" applyBorder="1"/>
    <xf numFmtId="164" fontId="81" fillId="0" borderId="33" xfId="37" applyNumberFormat="1" applyFont="1" applyBorder="1"/>
    <xf numFmtId="164" fontId="125" fillId="0" borderId="37" xfId="37" applyNumberFormat="1" applyFont="1" applyBorder="1"/>
    <xf numFmtId="0" fontId="79" fillId="0" borderId="40" xfId="0" applyFont="1" applyBorder="1"/>
    <xf numFmtId="164" fontId="81" fillId="0" borderId="42" xfId="37" applyNumberFormat="1" applyFont="1" applyBorder="1"/>
    <xf numFmtId="0" fontId="81" fillId="0" borderId="45" xfId="0" applyFont="1" applyBorder="1"/>
    <xf numFmtId="164" fontId="127" fillId="0" borderId="48" xfId="37" applyNumberFormat="1" applyFont="1" applyBorder="1"/>
    <xf numFmtId="164" fontId="81" fillId="0" borderId="48" xfId="37" applyNumberFormat="1" applyFont="1" applyBorder="1"/>
    <xf numFmtId="164" fontId="125" fillId="0" borderId="42" xfId="37" applyNumberFormat="1" applyFont="1" applyBorder="1"/>
    <xf numFmtId="164" fontId="128" fillId="0" borderId="42" xfId="37" applyNumberFormat="1" applyFont="1" applyBorder="1"/>
    <xf numFmtId="164" fontId="129" fillId="0" borderId="33" xfId="37" applyNumberFormat="1" applyFont="1" applyBorder="1"/>
    <xf numFmtId="164" fontId="118" fillId="0" borderId="52" xfId="37" applyNumberFormat="1" applyFont="1" applyBorder="1"/>
    <xf numFmtId="164" fontId="128" fillId="0" borderId="33" xfId="37" applyNumberFormat="1" applyFont="1" applyBorder="1"/>
    <xf numFmtId="164" fontId="80" fillId="0" borderId="52" xfId="37" applyNumberFormat="1" applyFont="1" applyBorder="1"/>
    <xf numFmtId="0" fontId="79" fillId="0" borderId="14" xfId="0" applyFont="1" applyBorder="1"/>
    <xf numFmtId="0" fontId="79" fillId="0" borderId="13" xfId="0" applyFont="1" applyBorder="1"/>
    <xf numFmtId="164" fontId="81" fillId="0" borderId="13" xfId="37" applyNumberFormat="1" applyFont="1" applyBorder="1" applyAlignment="1">
      <alignment horizontal="center" vertical="center"/>
    </xf>
    <xf numFmtId="0" fontId="81" fillId="0" borderId="21" xfId="0" applyFont="1" applyBorder="1" applyAlignment="1">
      <alignment horizontal="center"/>
    </xf>
    <xf numFmtId="0" fontId="79" fillId="0" borderId="21" xfId="0" applyFont="1" applyBorder="1"/>
    <xf numFmtId="164" fontId="79" fillId="0" borderId="21" xfId="37" applyNumberFormat="1" applyFont="1" applyBorder="1"/>
    <xf numFmtId="0" fontId="79" fillId="0" borderId="23" xfId="0" applyFont="1" applyBorder="1" applyAlignment="1">
      <alignment wrapText="1"/>
    </xf>
    <xf numFmtId="0" fontId="79" fillId="0" borderId="23" xfId="0" applyFont="1" applyBorder="1"/>
    <xf numFmtId="164" fontId="79" fillId="0" borderId="23" xfId="37" applyNumberFormat="1" applyFont="1" applyBorder="1"/>
    <xf numFmtId="0" fontId="80" fillId="0" borderId="0" xfId="0" applyFont="1" applyBorder="1"/>
    <xf numFmtId="0" fontId="81" fillId="0" borderId="24" xfId="0" applyFont="1" applyBorder="1" applyAlignment="1">
      <alignment horizontal="center"/>
    </xf>
    <xf numFmtId="0" fontId="81" fillId="0" borderId="26" xfId="0" applyFont="1" applyBorder="1"/>
    <xf numFmtId="0" fontId="81" fillId="0" borderId="25" xfId="0" applyFont="1" applyBorder="1"/>
    <xf numFmtId="164" fontId="124" fillId="0" borderId="21" xfId="37" applyNumberFormat="1" applyFont="1" applyBorder="1"/>
    <xf numFmtId="0" fontId="78" fillId="0" borderId="0" xfId="0" applyFont="1" applyBorder="1"/>
    <xf numFmtId="0" fontId="2" fillId="0" borderId="7" xfId="0" applyFont="1" applyBorder="1"/>
    <xf numFmtId="0" fontId="2" fillId="0" borderId="2" xfId="0" applyFont="1" applyBorder="1"/>
    <xf numFmtId="0" fontId="130" fillId="0" borderId="2" xfId="0" applyFont="1" applyBorder="1" applyAlignment="1">
      <alignment horizontal="center" vertical="center"/>
    </xf>
    <xf numFmtId="0" fontId="82" fillId="0" borderId="53" xfId="0" applyFont="1" applyBorder="1"/>
    <xf numFmtId="164" fontId="78" fillId="0" borderId="5" xfId="37" applyNumberFormat="1" applyFont="1" applyBorder="1"/>
    <xf numFmtId="164" fontId="78" fillId="0" borderId="42" xfId="37" applyNumberFormat="1" applyFont="1" applyBorder="1"/>
    <xf numFmtId="0" fontId="82" fillId="0" borderId="7" xfId="0" applyFont="1" applyBorder="1"/>
    <xf numFmtId="0" fontId="81" fillId="0" borderId="19" xfId="0" applyFont="1" applyBorder="1"/>
    <xf numFmtId="0" fontId="81" fillId="0" borderId="6" xfId="0" applyFont="1" applyBorder="1" applyAlignment="1">
      <alignment horizontal="center"/>
    </xf>
    <xf numFmtId="0" fontId="81" fillId="0" borderId="13" xfId="0" applyFont="1" applyBorder="1" applyAlignment="1">
      <alignment horizontal="center"/>
    </xf>
    <xf numFmtId="0" fontId="79" fillId="0" borderId="7" xfId="0" applyFont="1" applyBorder="1" applyAlignment="1">
      <alignment horizontal="center"/>
    </xf>
    <xf numFmtId="0" fontId="79" fillId="0" borderId="4" xfId="0" applyFont="1" applyBorder="1" applyAlignment="1">
      <alignment horizontal="center"/>
    </xf>
    <xf numFmtId="0" fontId="86" fillId="0" borderId="53" xfId="0" applyFont="1" applyBorder="1"/>
    <xf numFmtId="164" fontId="86" fillId="0" borderId="5" xfId="37" applyNumberFormat="1" applyFont="1" applyBorder="1"/>
    <xf numFmtId="0" fontId="86" fillId="0" borderId="30" xfId="0" applyFont="1" applyBorder="1"/>
    <xf numFmtId="0" fontId="86" fillId="0" borderId="38" xfId="0" applyFont="1" applyBorder="1"/>
    <xf numFmtId="164" fontId="79" fillId="0" borderId="53" xfId="37" applyNumberFormat="1" applyFont="1" applyBorder="1" applyAlignment="1">
      <alignment horizontal="left"/>
    </xf>
    <xf numFmtId="164" fontId="79" fillId="0" borderId="5" xfId="37" applyNumberFormat="1" applyFont="1" applyBorder="1" applyAlignment="1">
      <alignment horizontal="left"/>
    </xf>
    <xf numFmtId="164" fontId="79" fillId="0" borderId="34" xfId="37" applyNumberFormat="1" applyFont="1" applyBorder="1" applyAlignment="1">
      <alignment horizontal="left"/>
    </xf>
    <xf numFmtId="164" fontId="115" fillId="0" borderId="38" xfId="37" applyNumberFormat="1" applyFont="1" applyBorder="1" applyAlignment="1">
      <alignment horizontal="left"/>
    </xf>
    <xf numFmtId="0" fontId="82" fillId="0" borderId="27" xfId="0" applyFont="1" applyBorder="1"/>
    <xf numFmtId="164" fontId="82" fillId="0" borderId="27" xfId="37" applyNumberFormat="1" applyFont="1" applyBorder="1" applyAlignment="1">
      <alignment horizontal="left"/>
    </xf>
    <xf numFmtId="164" fontId="82" fillId="0" borderId="42" xfId="37" applyNumberFormat="1" applyFont="1" applyBorder="1" applyAlignment="1">
      <alignment horizontal="left"/>
    </xf>
    <xf numFmtId="164" fontId="115" fillId="0" borderId="30" xfId="37" applyNumberFormat="1" applyFont="1" applyBorder="1" applyAlignment="1">
      <alignment horizontal="left"/>
    </xf>
    <xf numFmtId="164" fontId="115" fillId="0" borderId="33" xfId="37" applyNumberFormat="1" applyFont="1" applyBorder="1" applyAlignment="1">
      <alignment horizontal="left"/>
    </xf>
    <xf numFmtId="164" fontId="82" fillId="0" borderId="30" xfId="37" applyNumberFormat="1" applyFont="1" applyBorder="1" applyAlignment="1">
      <alignment horizontal="left"/>
    </xf>
    <xf numFmtId="164" fontId="121" fillId="0" borderId="5" xfId="37" applyNumberFormat="1" applyFont="1" applyBorder="1" applyAlignment="1">
      <alignment horizontal="left"/>
    </xf>
    <xf numFmtId="164" fontId="79" fillId="0" borderId="48" xfId="37" applyNumberFormat="1" applyFont="1" applyBorder="1" applyAlignment="1">
      <alignment horizontal="left"/>
    </xf>
    <xf numFmtId="0" fontId="82" fillId="0" borderId="0" xfId="0" applyFont="1" applyBorder="1"/>
    <xf numFmtId="0" fontId="43" fillId="0" borderId="45" xfId="0" applyFont="1" applyBorder="1"/>
    <xf numFmtId="164" fontId="125" fillId="0" borderId="48" xfId="37" applyNumberFormat="1" applyFont="1" applyBorder="1"/>
    <xf numFmtId="164" fontId="79" fillId="0" borderId="45" xfId="37" applyNumberFormat="1" applyFont="1" applyBorder="1" applyAlignment="1">
      <alignment horizontal="left"/>
    </xf>
    <xf numFmtId="0" fontId="79" fillId="0" borderId="30" xfId="0" applyFont="1" applyFill="1" applyBorder="1"/>
    <xf numFmtId="0" fontId="79" fillId="0" borderId="45" xfId="0" applyFont="1" applyFill="1" applyBorder="1"/>
    <xf numFmtId="0" fontId="79" fillId="0" borderId="19" xfId="0" applyFont="1" applyFill="1" applyBorder="1"/>
    <xf numFmtId="0" fontId="81" fillId="0" borderId="0" xfId="0" applyFont="1" applyAlignment="1">
      <alignment vertical="center"/>
    </xf>
    <xf numFmtId="0" fontId="81" fillId="0" borderId="24" xfId="0" applyFont="1" applyBorder="1" applyAlignment="1">
      <alignment vertical="center"/>
    </xf>
    <xf numFmtId="0" fontId="43" fillId="0" borderId="26" xfId="0" applyFont="1" applyBorder="1"/>
    <xf numFmtId="0" fontId="86" fillId="0" borderId="4" xfId="0" applyFont="1" applyBorder="1" applyAlignment="1">
      <alignment horizontal="center" vertical="center"/>
    </xf>
    <xf numFmtId="0" fontId="43" fillId="0" borderId="16" xfId="0" applyFont="1" applyBorder="1"/>
    <xf numFmtId="0" fontId="43" fillId="0" borderId="17" xfId="0" applyFont="1" applyBorder="1"/>
    <xf numFmtId="164" fontId="79" fillId="0" borderId="49" xfId="37" applyNumberFormat="1" applyFont="1" applyBorder="1" applyAlignment="1">
      <alignment horizontal="left"/>
    </xf>
    <xf numFmtId="0" fontId="131" fillId="0" borderId="30" xfId="0" applyFont="1" applyBorder="1"/>
    <xf numFmtId="0" fontId="79" fillId="0" borderId="28" xfId="0" applyFont="1" applyBorder="1" applyAlignment="1">
      <alignment horizontal="left"/>
    </xf>
    <xf numFmtId="0" fontId="79" fillId="0" borderId="43" xfId="0" applyFont="1" applyBorder="1" applyAlignment="1">
      <alignment horizontal="left"/>
    </xf>
    <xf numFmtId="164" fontId="79" fillId="0" borderId="42" xfId="37" applyNumberFormat="1" applyFont="1" applyBorder="1" applyAlignment="1">
      <alignment horizontal="left"/>
    </xf>
    <xf numFmtId="0" fontId="79" fillId="0" borderId="31" xfId="0" applyFont="1" applyBorder="1" applyAlignment="1">
      <alignment horizontal="left"/>
    </xf>
    <xf numFmtId="0" fontId="79" fillId="0" borderId="32" xfId="0" applyFont="1" applyBorder="1" applyAlignment="1">
      <alignment horizontal="left"/>
    </xf>
    <xf numFmtId="0" fontId="132" fillId="0" borderId="30" xfId="0" applyFont="1" applyBorder="1"/>
    <xf numFmtId="164" fontId="79" fillId="0" borderId="27" xfId="37" applyNumberFormat="1" applyFont="1" applyBorder="1" applyAlignment="1">
      <alignment horizontal="left"/>
    </xf>
    <xf numFmtId="164" fontId="121" fillId="0" borderId="21" xfId="37" applyNumberFormat="1" applyFont="1" applyBorder="1" applyAlignment="1">
      <alignment horizontal="left"/>
    </xf>
    <xf numFmtId="164" fontId="82" fillId="0" borderId="53" xfId="37" applyNumberFormat="1" applyFont="1" applyBorder="1" applyAlignment="1">
      <alignment horizontal="left"/>
    </xf>
    <xf numFmtId="0" fontId="82" fillId="0" borderId="41" xfId="0" applyFont="1" applyBorder="1"/>
    <xf numFmtId="164" fontId="121" fillId="0" borderId="27" xfId="37" applyNumberFormat="1" applyFont="1" applyBorder="1" applyAlignment="1">
      <alignment horizontal="left"/>
    </xf>
    <xf numFmtId="164" fontId="121" fillId="0" borderId="33" xfId="37" applyNumberFormat="1" applyFont="1" applyBorder="1" applyAlignment="1">
      <alignment horizontal="left"/>
    </xf>
    <xf numFmtId="0" fontId="82" fillId="0" borderId="31" xfId="0" applyFont="1" applyBorder="1"/>
    <xf numFmtId="164" fontId="121" fillId="0" borderId="30" xfId="37" applyNumberFormat="1" applyFont="1" applyBorder="1" applyAlignment="1">
      <alignment horizontal="left"/>
    </xf>
    <xf numFmtId="164" fontId="126" fillId="0" borderId="30" xfId="37" applyNumberFormat="1" applyFont="1" applyBorder="1" applyAlignment="1">
      <alignment horizontal="left"/>
    </xf>
    <xf numFmtId="164" fontId="126" fillId="0" borderId="33" xfId="37" applyNumberFormat="1" applyFont="1" applyBorder="1" applyAlignment="1">
      <alignment horizontal="left"/>
    </xf>
    <xf numFmtId="164" fontId="79" fillId="0" borderId="47" xfId="37" applyNumberFormat="1" applyFont="1" applyBorder="1"/>
    <xf numFmtId="164" fontId="121" fillId="0" borderId="42" xfId="37" applyNumberFormat="1" applyFont="1" applyBorder="1" applyAlignment="1">
      <alignment horizontal="left"/>
    </xf>
    <xf numFmtId="164" fontId="82" fillId="0" borderId="49" xfId="37" applyNumberFormat="1" applyFont="1" applyBorder="1" applyAlignment="1">
      <alignment horizontal="left"/>
    </xf>
    <xf numFmtId="164" fontId="82" fillId="0" borderId="52" xfId="37" applyNumberFormat="1" applyFont="1" applyBorder="1" applyAlignment="1">
      <alignment horizontal="left"/>
    </xf>
    <xf numFmtId="164" fontId="82" fillId="0" borderId="45" xfId="37" applyNumberFormat="1" applyFont="1" applyBorder="1" applyAlignment="1">
      <alignment horizontal="left"/>
    </xf>
    <xf numFmtId="164" fontId="82" fillId="0" borderId="48" xfId="37" applyNumberFormat="1" applyFont="1" applyBorder="1" applyAlignment="1">
      <alignment horizontal="left"/>
    </xf>
    <xf numFmtId="0" fontId="1" fillId="0" borderId="0" xfId="0" applyFont="1" applyBorder="1"/>
    <xf numFmtId="164" fontId="111" fillId="0" borderId="0" xfId="37" applyNumberFormat="1" applyFont="1" applyBorder="1" applyAlignment="1">
      <alignment horizontal="left"/>
    </xf>
    <xf numFmtId="0" fontId="133" fillId="0" borderId="0" xfId="0" applyFont="1"/>
    <xf numFmtId="0" fontId="134" fillId="0" borderId="24" xfId="0" applyFont="1" applyBorder="1" applyAlignment="1">
      <alignment vertical="center"/>
    </xf>
    <xf numFmtId="0" fontId="2" fillId="0" borderId="26" xfId="0" applyFont="1" applyBorder="1"/>
    <xf numFmtId="0" fontId="2" fillId="0" borderId="16" xfId="0" applyFont="1" applyBorder="1"/>
    <xf numFmtId="0" fontId="2" fillId="0" borderId="17" xfId="0" applyFont="1" applyBorder="1"/>
    <xf numFmtId="0" fontId="80" fillId="0" borderId="27" xfId="0" applyFont="1" applyBorder="1"/>
    <xf numFmtId="0" fontId="80" fillId="0" borderId="41" xfId="0" applyFont="1" applyBorder="1"/>
    <xf numFmtId="0" fontId="80" fillId="0" borderId="29" xfId="0" applyFont="1" applyBorder="1"/>
    <xf numFmtId="164" fontId="80" fillId="0" borderId="30" xfId="37" applyNumberFormat="1" applyFont="1" applyBorder="1" applyAlignment="1">
      <alignment horizontal="left"/>
    </xf>
    <xf numFmtId="164" fontId="82" fillId="0" borderId="0" xfId="37" applyNumberFormat="1" applyFont="1" applyBorder="1" applyAlignment="1">
      <alignment horizontal="left"/>
    </xf>
    <xf numFmtId="0" fontId="111" fillId="0" borderId="0" xfId="0" applyFont="1"/>
    <xf numFmtId="0" fontId="43" fillId="0" borderId="0" xfId="0" applyFont="1" applyAlignment="1">
      <alignment vertical="center"/>
    </xf>
    <xf numFmtId="164" fontId="60" fillId="0" borderId="0" xfId="37" applyNumberFormat="1" applyFont="1"/>
    <xf numFmtId="49" fontId="105" fillId="0" borderId="4" xfId="0" applyNumberFormat="1" applyFont="1" applyBorder="1" applyAlignment="1">
      <alignment horizontal="center" vertical="center" wrapText="1"/>
    </xf>
    <xf numFmtId="49" fontId="105" fillId="0" borderId="4" xfId="0" applyNumberFormat="1" applyFont="1" applyBorder="1" applyAlignment="1">
      <alignment horizontal="center"/>
    </xf>
    <xf numFmtId="49" fontId="43" fillId="0" borderId="4" xfId="0" applyNumberFormat="1" applyFont="1" applyBorder="1" applyAlignment="1">
      <alignment horizontal="center"/>
    </xf>
    <xf numFmtId="164" fontId="79" fillId="0" borderId="30" xfId="37" applyNumberFormat="1" applyFont="1" applyBorder="1" applyAlignment="1">
      <alignment vertical="center"/>
    </xf>
    <xf numFmtId="0" fontId="79" fillId="0" borderId="33" xfId="0" applyFont="1" applyBorder="1" applyAlignment="1">
      <alignment vertical="center"/>
    </xf>
    <xf numFmtId="164" fontId="79" fillId="0" borderId="33" xfId="37" applyNumberFormat="1" applyFont="1" applyBorder="1" applyAlignment="1">
      <alignment horizontal="left" vertical="center"/>
    </xf>
    <xf numFmtId="164" fontId="136" fillId="0" borderId="33" xfId="37" applyNumberFormat="1" applyFont="1" applyBorder="1"/>
    <xf numFmtId="164" fontId="137" fillId="0" borderId="37" xfId="37" applyNumberFormat="1" applyFont="1" applyBorder="1"/>
    <xf numFmtId="164" fontId="60" fillId="0" borderId="0" xfId="0" applyNumberFormat="1" applyFont="1"/>
    <xf numFmtId="196" fontId="60" fillId="0" borderId="0" xfId="37" applyNumberFormat="1" applyFont="1"/>
    <xf numFmtId="164" fontId="126" fillId="0" borderId="32" xfId="37" applyNumberFormat="1" applyFont="1" applyBorder="1" applyAlignment="1">
      <alignment horizontal="left"/>
    </xf>
    <xf numFmtId="164" fontId="138" fillId="0" borderId="40" xfId="37" applyNumberFormat="1" applyFont="1" applyBorder="1" applyAlignment="1">
      <alignment horizontal="center"/>
    </xf>
    <xf numFmtId="164" fontId="126" fillId="0" borderId="33" xfId="37" applyNumberFormat="1" applyFont="1" applyBorder="1" applyAlignment="1">
      <alignment horizontal="center" vertical="center"/>
    </xf>
    <xf numFmtId="164" fontId="106" fillId="0" borderId="32" xfId="37" applyNumberFormat="1" applyFont="1" applyBorder="1" applyAlignment="1">
      <alignment horizontal="center" vertical="center"/>
    </xf>
    <xf numFmtId="164" fontId="106" fillId="0" borderId="36" xfId="37" applyNumberFormat="1" applyFont="1" applyBorder="1" applyAlignment="1">
      <alignment horizontal="center" vertical="center"/>
    </xf>
    <xf numFmtId="164" fontId="138" fillId="0" borderId="39" xfId="37" applyNumberFormat="1" applyFont="1" applyBorder="1" applyAlignment="1">
      <alignment horizontal="left"/>
    </xf>
    <xf numFmtId="164" fontId="106" fillId="0" borderId="33" xfId="37" applyNumberFormat="1" applyFont="1" applyBorder="1"/>
    <xf numFmtId="164" fontId="126" fillId="0" borderId="30" xfId="37" applyNumberFormat="1" applyFont="1" applyBorder="1"/>
    <xf numFmtId="164" fontId="139" fillId="0" borderId="33" xfId="37" applyNumberFormat="1" applyFont="1" applyBorder="1"/>
    <xf numFmtId="164" fontId="138" fillId="0" borderId="21" xfId="37" applyNumberFormat="1" applyFont="1" applyBorder="1"/>
    <xf numFmtId="164" fontId="126" fillId="0" borderId="30" xfId="37" applyNumberFormat="1" applyFont="1" applyBorder="1" applyAlignment="1">
      <alignment vertical="center"/>
    </xf>
    <xf numFmtId="164" fontId="126" fillId="0" borderId="37" xfId="37" applyNumberFormat="1" applyFont="1" applyBorder="1"/>
    <xf numFmtId="164" fontId="139" fillId="0" borderId="5" xfId="37" applyNumberFormat="1" applyFont="1" applyBorder="1" applyAlignment="1">
      <alignment horizontal="left"/>
    </xf>
    <xf numFmtId="164" fontId="126" fillId="0" borderId="42" xfId="37" applyNumberFormat="1" applyFont="1" applyBorder="1" applyAlignment="1">
      <alignment horizontal="left"/>
    </xf>
    <xf numFmtId="164" fontId="139" fillId="0" borderId="21" xfId="37" applyNumberFormat="1" applyFont="1" applyBorder="1" applyAlignment="1">
      <alignment horizontal="left"/>
    </xf>
    <xf numFmtId="164" fontId="126" fillId="0" borderId="37" xfId="37" applyNumberFormat="1" applyFont="1" applyBorder="1" applyAlignment="1">
      <alignment horizontal="left"/>
    </xf>
    <xf numFmtId="164" fontId="139" fillId="0" borderId="27" xfId="37" applyNumberFormat="1" applyFont="1" applyBorder="1" applyAlignment="1">
      <alignment horizontal="left"/>
    </xf>
    <xf numFmtId="164" fontId="79" fillId="0" borderId="0" xfId="37" applyNumberFormat="1" applyFont="1"/>
    <xf numFmtId="0" fontId="81" fillId="0" borderId="0" xfId="0" applyFont="1" applyAlignment="1" applyProtection="1">
      <alignment horizontal="center" vertical="center"/>
      <protection locked="0"/>
    </xf>
    <xf numFmtId="0" fontId="95" fillId="0" borderId="14" xfId="0" applyFont="1" applyBorder="1" applyAlignment="1" applyProtection="1">
      <alignment horizontal="center" vertical="center"/>
      <protection locked="0"/>
    </xf>
    <xf numFmtId="0" fontId="95" fillId="0" borderId="0" xfId="0" applyFont="1" applyAlignment="1" applyProtection="1">
      <alignment horizontal="center" vertical="center"/>
      <protection locked="0"/>
    </xf>
    <xf numFmtId="164" fontId="60" fillId="0" borderId="0" xfId="37" applyNumberFormat="1" applyFont="1" applyAlignment="1" applyProtection="1">
      <alignment vertical="top"/>
      <protection locked="0"/>
    </xf>
    <xf numFmtId="0" fontId="142" fillId="0" borderId="0" xfId="0" applyFont="1" applyAlignment="1" applyProtection="1">
      <alignment vertical="center"/>
      <protection locked="0"/>
    </xf>
    <xf numFmtId="195" fontId="141" fillId="0" borderId="4" xfId="0" applyNumberFormat="1" applyFont="1" applyBorder="1"/>
    <xf numFmtId="0" fontId="86" fillId="0" borderId="4" xfId="0" applyFont="1" applyBorder="1" applyAlignment="1">
      <alignment horizontal="center" vertical="center"/>
    </xf>
    <xf numFmtId="164" fontId="126" fillId="0" borderId="31" xfId="37" applyNumberFormat="1" applyFont="1" applyBorder="1"/>
    <xf numFmtId="164" fontId="126" fillId="0" borderId="35" xfId="37" applyNumberFormat="1" applyFont="1" applyBorder="1"/>
    <xf numFmtId="164" fontId="138" fillId="0" borderId="21" xfId="37" applyNumberFormat="1" applyFont="1" applyBorder="1" applyAlignment="1">
      <alignment horizontal="left"/>
    </xf>
    <xf numFmtId="164" fontId="141" fillId="0" borderId="7" xfId="37" applyNumberFormat="1" applyFont="1" applyBorder="1" applyAlignment="1" applyProtection="1">
      <alignment vertical="top"/>
      <protection locked="0"/>
    </xf>
    <xf numFmtId="164" fontId="126" fillId="0" borderId="4" xfId="37" applyNumberFormat="1" applyFont="1" applyBorder="1" applyAlignment="1" applyProtection="1">
      <alignment vertical="center" wrapText="1"/>
    </xf>
    <xf numFmtId="164" fontId="144" fillId="0" borderId="4" xfId="37" applyNumberFormat="1" applyFont="1" applyBorder="1" applyAlignment="1" applyProtection="1">
      <alignment vertical="center" wrapText="1"/>
    </xf>
    <xf numFmtId="164" fontId="141" fillId="0" borderId="4" xfId="37" applyNumberFormat="1" applyFont="1" applyBorder="1" applyAlignment="1" applyProtection="1">
      <alignment vertical="center" wrapText="1"/>
    </xf>
    <xf numFmtId="164" fontId="141" fillId="0" borderId="4" xfId="37" applyNumberFormat="1" applyFont="1" applyBorder="1" applyAlignment="1" applyProtection="1">
      <alignment vertical="top"/>
      <protection locked="0"/>
    </xf>
    <xf numFmtId="164" fontId="104" fillId="0" borderId="4" xfId="37" applyNumberFormat="1" applyFont="1" applyBorder="1" applyAlignment="1" applyProtection="1">
      <alignment vertical="center" wrapText="1"/>
    </xf>
    <xf numFmtId="164" fontId="104" fillId="0" borderId="0" xfId="37" applyNumberFormat="1" applyFont="1" applyAlignment="1" applyProtection="1">
      <alignment vertical="top"/>
      <protection locked="0"/>
    </xf>
    <xf numFmtId="0" fontId="81" fillId="0" borderId="13" xfId="0" applyFont="1" applyBorder="1" applyAlignment="1">
      <alignment horizontal="center" vertical="center"/>
    </xf>
    <xf numFmtId="0" fontId="81" fillId="0" borderId="18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164" fontId="81" fillId="0" borderId="4" xfId="37" applyNumberFormat="1" applyFont="1" applyBorder="1" applyAlignment="1">
      <alignment horizontal="center" vertical="center"/>
    </xf>
    <xf numFmtId="49" fontId="103" fillId="0" borderId="0" xfId="0" applyNumberFormat="1" applyFont="1"/>
    <xf numFmtId="49" fontId="81" fillId="0" borderId="0" xfId="0" applyNumberFormat="1" applyFont="1"/>
    <xf numFmtId="49" fontId="79" fillId="0" borderId="0" xfId="0" applyNumberFormat="1" applyFont="1"/>
    <xf numFmtId="49" fontId="145" fillId="0" borderId="0" xfId="0" applyNumberFormat="1" applyFont="1"/>
    <xf numFmtId="49" fontId="116" fillId="0" borderId="0" xfId="0" applyNumberFormat="1" applyFont="1"/>
    <xf numFmtId="195" fontId="148" fillId="0" borderId="4" xfId="0" applyNumberFormat="1" applyFont="1" applyBorder="1"/>
    <xf numFmtId="195" fontId="149" fillId="0" borderId="4" xfId="0" applyNumberFormat="1" applyFont="1" applyBorder="1"/>
    <xf numFmtId="164" fontId="103" fillId="0" borderId="7" xfId="37" applyNumberFormat="1" applyFont="1" applyBorder="1" applyAlignment="1" applyProtection="1">
      <alignment vertical="center" wrapText="1"/>
    </xf>
    <xf numFmtId="164" fontId="0" fillId="0" borderId="0" xfId="37" applyNumberFormat="1" applyFont="1"/>
    <xf numFmtId="164" fontId="66" fillId="0" borderId="0" xfId="37" applyNumberFormat="1" applyFont="1"/>
    <xf numFmtId="164" fontId="49" fillId="0" borderId="0" xfId="37" applyNumberFormat="1" applyFont="1"/>
    <xf numFmtId="164" fontId="2" fillId="0" borderId="0" xfId="37" applyNumberFormat="1" applyFont="1" applyBorder="1"/>
    <xf numFmtId="164" fontId="0" fillId="0" borderId="0" xfId="37" applyNumberFormat="1" applyFont="1" applyBorder="1"/>
    <xf numFmtId="164" fontId="139" fillId="0" borderId="48" xfId="37" applyNumberFormat="1" applyFont="1" applyBorder="1"/>
    <xf numFmtId="164" fontId="126" fillId="0" borderId="45" xfId="37" applyNumberFormat="1" applyFont="1" applyBorder="1" applyAlignment="1">
      <alignment horizontal="left"/>
    </xf>
    <xf numFmtId="164" fontId="126" fillId="0" borderId="48" xfId="37" applyNumberFormat="1" applyFont="1" applyBorder="1" applyAlignment="1">
      <alignment horizontal="left"/>
    </xf>
    <xf numFmtId="0" fontId="83" fillId="0" borderId="4" xfId="0" applyFont="1" applyBorder="1" applyAlignment="1" applyProtection="1">
      <alignment horizontal="center" vertical="center" wrapText="1"/>
      <protection locked="0"/>
    </xf>
    <xf numFmtId="0" fontId="90" fillId="0" borderId="0" xfId="0" applyFont="1" applyBorder="1" applyAlignment="1" applyProtection="1">
      <alignment horizontal="center"/>
      <protection locked="0"/>
    </xf>
    <xf numFmtId="49" fontId="135" fillId="0" borderId="26" xfId="0" applyNumberFormat="1" applyFont="1" applyBorder="1" applyAlignment="1">
      <alignment horizontal="center"/>
    </xf>
    <xf numFmtId="49" fontId="103" fillId="0" borderId="0" xfId="0" applyNumberFormat="1" applyFont="1" applyAlignment="1">
      <alignment horizontal="center"/>
    </xf>
    <xf numFmtId="49" fontId="145" fillId="0" borderId="0" xfId="0" applyNumberFormat="1" applyFont="1" applyAlignment="1">
      <alignment horizontal="center"/>
    </xf>
    <xf numFmtId="195" fontId="75" fillId="0" borderId="24" xfId="0" applyNumberFormat="1" applyFont="1" applyBorder="1" applyAlignment="1">
      <alignment horizontal="center"/>
    </xf>
    <xf numFmtId="195" fontId="75" fillId="0" borderId="25" xfId="0" applyNumberFormat="1" applyFont="1" applyBorder="1" applyAlignment="1">
      <alignment horizontal="center"/>
    </xf>
    <xf numFmtId="195" fontId="76" fillId="0" borderId="19" xfId="0" applyNumberFormat="1" applyFont="1" applyBorder="1" applyAlignment="1">
      <alignment horizontal="center"/>
    </xf>
    <xf numFmtId="195" fontId="76" fillId="0" borderId="22" xfId="0" applyNumberFormat="1" applyFont="1" applyBorder="1" applyAlignment="1">
      <alignment horizontal="center"/>
    </xf>
    <xf numFmtId="195" fontId="76" fillId="0" borderId="16" xfId="0" applyNumberFormat="1" applyFont="1" applyBorder="1" applyAlignment="1">
      <alignment horizontal="center"/>
    </xf>
    <xf numFmtId="195" fontId="76" fillId="0" borderId="18" xfId="0" applyNumberFormat="1" applyFont="1" applyBorder="1" applyAlignment="1">
      <alignment horizontal="center"/>
    </xf>
    <xf numFmtId="49" fontId="104" fillId="0" borderId="0" xfId="0" applyNumberFormat="1" applyFont="1" applyAlignment="1">
      <alignment horizontal="center" vertical="center" wrapText="1"/>
    </xf>
    <xf numFmtId="49" fontId="147" fillId="0" borderId="0" xfId="0" applyNumberFormat="1" applyFont="1" applyAlignment="1">
      <alignment horizontal="center" vertical="center" wrapText="1"/>
    </xf>
    <xf numFmtId="0" fontId="143" fillId="0" borderId="0" xfId="0" applyFont="1" applyAlignment="1" applyProtection="1">
      <alignment horizontal="center" vertical="center"/>
      <protection locked="0"/>
    </xf>
    <xf numFmtId="0" fontId="97" fillId="0" borderId="17" xfId="0" applyFont="1" applyBorder="1" applyAlignment="1" applyProtection="1">
      <alignment horizontal="center" vertical="center"/>
      <protection locked="0"/>
    </xf>
    <xf numFmtId="0" fontId="81" fillId="0" borderId="0" xfId="0" applyFont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center"/>
      <protection locked="0"/>
    </xf>
    <xf numFmtId="0" fontId="146" fillId="0" borderId="0" xfId="0" applyFont="1" applyAlignment="1" applyProtection="1">
      <alignment horizontal="center" vertical="center"/>
      <protection locked="0"/>
    </xf>
    <xf numFmtId="0" fontId="95" fillId="0" borderId="14" xfId="0" applyFont="1" applyBorder="1" applyAlignment="1" applyProtection="1">
      <alignment horizontal="center" vertical="center"/>
      <protection locked="0"/>
    </xf>
    <xf numFmtId="0" fontId="95" fillId="0" borderId="6" xfId="0" applyFont="1" applyBorder="1" applyAlignment="1" applyProtection="1">
      <alignment horizontal="center" vertical="center"/>
      <protection locked="0"/>
    </xf>
    <xf numFmtId="0" fontId="88" fillId="0" borderId="14" xfId="0" applyFont="1" applyBorder="1" applyAlignment="1" applyProtection="1">
      <alignment horizontal="center" vertical="center"/>
      <protection locked="0"/>
    </xf>
    <xf numFmtId="0" fontId="88" fillId="0" borderId="6" xfId="0" applyFont="1" applyBorder="1" applyAlignment="1" applyProtection="1">
      <alignment horizontal="center" vertical="center"/>
      <protection locked="0"/>
    </xf>
    <xf numFmtId="0" fontId="88" fillId="0" borderId="19" xfId="0" applyFont="1" applyBorder="1" applyAlignment="1" applyProtection="1">
      <alignment horizontal="center" vertical="center"/>
      <protection locked="0"/>
    </xf>
    <xf numFmtId="0" fontId="95" fillId="0" borderId="24" xfId="0" applyFont="1" applyBorder="1" applyAlignment="1" applyProtection="1">
      <alignment horizontal="center" vertical="center"/>
      <protection locked="0"/>
    </xf>
    <xf numFmtId="0" fontId="95" fillId="0" borderId="25" xfId="0" applyFont="1" applyBorder="1" applyAlignment="1" applyProtection="1">
      <alignment horizontal="center" vertical="center"/>
      <protection locked="0"/>
    </xf>
    <xf numFmtId="0" fontId="95" fillId="0" borderId="19" xfId="0" applyFont="1" applyBorder="1" applyAlignment="1" applyProtection="1">
      <alignment horizontal="center" vertical="center"/>
      <protection locked="0"/>
    </xf>
    <xf numFmtId="0" fontId="95" fillId="0" borderId="22" xfId="0" applyFont="1" applyBorder="1" applyAlignment="1" applyProtection="1">
      <alignment horizontal="center" vertical="center"/>
      <protection locked="0"/>
    </xf>
    <xf numFmtId="0" fontId="95" fillId="0" borderId="26" xfId="0" applyFont="1" applyBorder="1" applyAlignment="1" applyProtection="1">
      <alignment horizontal="center" vertical="center"/>
      <protection locked="0"/>
    </xf>
    <xf numFmtId="0" fontId="82" fillId="0" borderId="0" xfId="0" applyFont="1" applyAlignment="1" applyProtection="1">
      <alignment horizontal="center" vertical="top"/>
      <protection locked="0"/>
    </xf>
    <xf numFmtId="0" fontId="95" fillId="0" borderId="0" xfId="0" applyFont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horizontal="center" vertical="top"/>
      <protection locked="0"/>
    </xf>
    <xf numFmtId="0" fontId="97" fillId="0" borderId="0" xfId="0" applyFont="1" applyAlignment="1" applyProtection="1">
      <alignment horizontal="center" vertical="top"/>
      <protection locked="0"/>
    </xf>
    <xf numFmtId="0" fontId="93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center"/>
      <protection locked="0"/>
    </xf>
    <xf numFmtId="0" fontId="89" fillId="0" borderId="24" xfId="0" applyFont="1" applyBorder="1" applyAlignment="1" applyProtection="1">
      <alignment horizontal="center"/>
      <protection locked="0"/>
    </xf>
    <xf numFmtId="0" fontId="89" fillId="0" borderId="25" xfId="0" applyFont="1" applyBorder="1" applyAlignment="1" applyProtection="1">
      <alignment horizontal="center"/>
      <protection locked="0"/>
    </xf>
    <xf numFmtId="0" fontId="140" fillId="0" borderId="0" xfId="0" applyFont="1" applyAlignment="1" applyProtection="1">
      <alignment horizontal="left" vertical="top"/>
      <protection locked="0"/>
    </xf>
    <xf numFmtId="0" fontId="90" fillId="0" borderId="19" xfId="0" applyFont="1" applyBorder="1" applyAlignment="1" applyProtection="1">
      <alignment horizontal="center"/>
      <protection locked="0"/>
    </xf>
    <xf numFmtId="0" fontId="90" fillId="0" borderId="22" xfId="0" applyFont="1" applyBorder="1" applyAlignment="1" applyProtection="1">
      <alignment horizontal="center"/>
      <protection locked="0"/>
    </xf>
    <xf numFmtId="0" fontId="90" fillId="0" borderId="16" xfId="0" applyFont="1" applyBorder="1" applyAlignment="1" applyProtection="1">
      <alignment horizontal="center"/>
      <protection locked="0"/>
    </xf>
    <xf numFmtId="0" fontId="90" fillId="0" borderId="18" xfId="0" applyFont="1" applyBorder="1" applyAlignment="1" applyProtection="1">
      <alignment horizontal="center"/>
      <protection locked="0"/>
    </xf>
    <xf numFmtId="0" fontId="94" fillId="0" borderId="0" xfId="0" applyFont="1" applyAlignment="1" applyProtection="1">
      <alignment horizontal="center"/>
      <protection locked="0"/>
    </xf>
    <xf numFmtId="0" fontId="102" fillId="0" borderId="0" xfId="0" applyFont="1" applyAlignment="1" applyProtection="1">
      <alignment horizontal="center" vertical="top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94" fillId="0" borderId="24" xfId="0" applyFont="1" applyBorder="1" applyAlignment="1" applyProtection="1">
      <alignment horizontal="center" vertical="center"/>
      <protection locked="0"/>
    </xf>
    <xf numFmtId="0" fontId="94" fillId="0" borderId="25" xfId="0" applyFont="1" applyBorder="1" applyAlignment="1" applyProtection="1">
      <alignment horizontal="center" vertical="center"/>
      <protection locked="0"/>
    </xf>
    <xf numFmtId="0" fontId="94" fillId="0" borderId="19" xfId="0" applyFont="1" applyBorder="1" applyAlignment="1" applyProtection="1">
      <alignment horizontal="center" vertical="center"/>
      <protection locked="0"/>
    </xf>
    <xf numFmtId="0" fontId="94" fillId="0" borderId="22" xfId="0" applyFont="1" applyBorder="1" applyAlignment="1" applyProtection="1">
      <alignment horizontal="center" vertical="center"/>
      <protection locked="0"/>
    </xf>
    <xf numFmtId="0" fontId="94" fillId="0" borderId="16" xfId="0" applyFont="1" applyBorder="1" applyAlignment="1" applyProtection="1">
      <alignment horizontal="center" vertical="center"/>
      <protection locked="0"/>
    </xf>
    <xf numFmtId="0" fontId="94" fillId="0" borderId="18" xfId="0" applyFont="1" applyBorder="1" applyAlignment="1" applyProtection="1">
      <alignment horizontal="center" vertical="center"/>
      <protection locked="0"/>
    </xf>
    <xf numFmtId="0" fontId="88" fillId="0" borderId="13" xfId="0" applyFont="1" applyBorder="1" applyAlignment="1" applyProtection="1">
      <alignment horizontal="center" vertical="center"/>
      <protection locked="0"/>
    </xf>
    <xf numFmtId="0" fontId="88" fillId="0" borderId="24" xfId="0" applyFont="1" applyBorder="1" applyAlignment="1" applyProtection="1">
      <alignment horizontal="center" vertical="center"/>
      <protection locked="0"/>
    </xf>
    <xf numFmtId="0" fontId="96" fillId="0" borderId="7" xfId="0" quotePrefix="1" applyFont="1" applyBorder="1" applyAlignment="1" applyProtection="1">
      <alignment horizontal="center" vertical="center"/>
      <protection locked="0"/>
    </xf>
    <xf numFmtId="0" fontId="96" fillId="0" borderId="20" xfId="0" applyFont="1" applyBorder="1" applyAlignment="1" applyProtection="1">
      <alignment horizontal="center" vertical="center"/>
      <protection locked="0"/>
    </xf>
    <xf numFmtId="0" fontId="97" fillId="0" borderId="0" xfId="0" applyFont="1" applyAlignment="1" applyProtection="1">
      <alignment horizontal="center" vertical="center"/>
      <protection locked="0"/>
    </xf>
    <xf numFmtId="0" fontId="110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146" fillId="0" borderId="0" xfId="0" applyFont="1" applyAlignment="1">
      <alignment horizontal="center" vertical="center"/>
    </xf>
    <xf numFmtId="49" fontId="105" fillId="0" borderId="0" xfId="0" applyNumberFormat="1" applyFont="1" applyAlignment="1">
      <alignment horizontal="center" vertical="center"/>
    </xf>
    <xf numFmtId="0" fontId="107" fillId="0" borderId="24" xfId="0" applyFont="1" applyBorder="1" applyAlignment="1">
      <alignment horizontal="center"/>
    </xf>
    <xf numFmtId="0" fontId="107" fillId="0" borderId="25" xfId="0" applyFont="1" applyBorder="1" applyAlignment="1">
      <alignment horizontal="center"/>
    </xf>
    <xf numFmtId="0" fontId="82" fillId="0" borderId="0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115" fillId="0" borderId="24" xfId="0" applyFont="1" applyBorder="1" applyAlignment="1">
      <alignment horizontal="center" vertical="center"/>
    </xf>
    <xf numFmtId="0" fontId="115" fillId="0" borderId="25" xfId="0" applyFont="1" applyBorder="1" applyAlignment="1">
      <alignment horizontal="center" vertical="center"/>
    </xf>
    <xf numFmtId="0" fontId="115" fillId="0" borderId="19" xfId="0" applyFont="1" applyBorder="1" applyAlignment="1">
      <alignment horizontal="center" vertical="center"/>
    </xf>
    <xf numFmtId="0" fontId="115" fillId="0" borderId="22" xfId="0" applyFont="1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5" fillId="0" borderId="14" xfId="0" applyFont="1" applyBorder="1" applyAlignment="1">
      <alignment horizontal="center" vertical="center"/>
    </xf>
    <xf numFmtId="0" fontId="115" fillId="0" borderId="13" xfId="0" applyFont="1" applyBorder="1" applyAlignment="1">
      <alignment horizontal="center" vertical="center"/>
    </xf>
    <xf numFmtId="0" fontId="115" fillId="0" borderId="6" xfId="0" applyFont="1" applyBorder="1" applyAlignment="1">
      <alignment horizontal="center" vertical="center"/>
    </xf>
    <xf numFmtId="0" fontId="115" fillId="0" borderId="26" xfId="0" applyFont="1" applyBorder="1" applyAlignment="1">
      <alignment horizontal="center" vertical="center"/>
    </xf>
    <xf numFmtId="0" fontId="115" fillId="0" borderId="17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81" fillId="0" borderId="13" xfId="0" applyFont="1" applyBorder="1" applyAlignment="1">
      <alignment horizontal="center" vertical="center"/>
    </xf>
    <xf numFmtId="0" fontId="81" fillId="0" borderId="16" xfId="0" applyFont="1" applyBorder="1" applyAlignment="1">
      <alignment horizontal="center" vertical="center"/>
    </xf>
    <xf numFmtId="0" fontId="81" fillId="0" borderId="17" xfId="0" applyFont="1" applyBorder="1" applyAlignment="1">
      <alignment horizontal="center" vertical="center"/>
    </xf>
    <xf numFmtId="0" fontId="81" fillId="0" borderId="18" xfId="0" applyFont="1" applyBorder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164" fontId="81" fillId="0" borderId="4" xfId="37" applyNumberFormat="1" applyFont="1" applyBorder="1" applyAlignment="1">
      <alignment horizontal="center" vertical="center"/>
    </xf>
    <xf numFmtId="0" fontId="79" fillId="0" borderId="30" xfId="0" applyFont="1" applyBorder="1" applyAlignment="1">
      <alignment horizontal="center" vertical="center" wrapText="1"/>
    </xf>
    <xf numFmtId="0" fontId="79" fillId="0" borderId="31" xfId="0" applyFont="1" applyBorder="1" applyAlignment="1">
      <alignment horizontal="center" vertical="center" wrapText="1"/>
    </xf>
    <xf numFmtId="0" fontId="79" fillId="0" borderId="32" xfId="0" applyFont="1" applyBorder="1" applyAlignment="1">
      <alignment horizontal="center" vertical="center" wrapText="1"/>
    </xf>
    <xf numFmtId="0" fontId="81" fillId="0" borderId="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</cellXfs>
  <cellStyles count="141">
    <cellStyle name="          _x000d_&#10;shell=progman.exe_x000d_&#10;m" xfId="2"/>
    <cellStyle name="?? [0.00]_PRODUCT DETAIL Q1" xfId="3"/>
    <cellStyle name="?? [0]_1202" xfId="4"/>
    <cellStyle name="?_x001d_??%U©÷u&amp;H©÷9_x0008_? s&#10;_x0007__x0001__x0001_" xfId="5"/>
    <cellStyle name="???? [0.00]_PRODUCT DETAIL Q1" xfId="6"/>
    <cellStyle name="????_PRODUCT DETAIL Q1" xfId="7"/>
    <cellStyle name="???[0]_?? DI" xfId="8"/>
    <cellStyle name="???_?? DI" xfId="9"/>
    <cellStyle name="??[0]_MATL COST ANALYSIS" xfId="10"/>
    <cellStyle name="??_ ??? ???? " xfId="11"/>
    <cellStyle name="??_kc-elec system check list" xfId="12"/>
    <cellStyle name="??A? [0]_ÿÿÿÿÿÿ_1_¢¬???¢â? " xfId="13"/>
    <cellStyle name="??A?_ÿÿÿÿÿÿ_1_¢¬???¢â? " xfId="14"/>
    <cellStyle name="?¡±¢¥?_?¨ù??¢´¢¥_¢¬???¢â? " xfId="15"/>
    <cellStyle name="?ðÇ%U?&amp;H?_x0008_?s&#10;_x0007__x0001__x0001_" xfId="16"/>
    <cellStyle name="•W_MARINE" xfId="17"/>
    <cellStyle name="•W€_STDFOR" xfId="18"/>
    <cellStyle name="1" xfId="19"/>
    <cellStyle name="2" xfId="20"/>
    <cellStyle name="3" xfId="21"/>
    <cellStyle name="4" xfId="22"/>
    <cellStyle name="6" xfId="23"/>
    <cellStyle name="6_DL.Q1-15 " xfId="133"/>
    <cellStyle name="6_DLTai khoan moi.Q1-15 " xfId="136"/>
    <cellStyle name="6_DLTai khoan moi.Q1-15 _1" xfId="138"/>
    <cellStyle name="AeE­ [0]_INQUIRY ¿µ¾÷AßAø " xfId="24"/>
    <cellStyle name="AeE­_INQUIRY ¿µ¾÷AßAø " xfId="25"/>
    <cellStyle name="args.style" xfId="26"/>
    <cellStyle name="ÄÞ¸¶ [0]_1" xfId="27"/>
    <cellStyle name="AÞ¸¶ [0]_INQUIRY ¿?¾÷AßAø " xfId="28"/>
    <cellStyle name="ÄÞ¸¶_1" xfId="29"/>
    <cellStyle name="AÞ¸¶_INQUIRY ¿?¾÷AßAø " xfId="30"/>
    <cellStyle name="Body" xfId="31"/>
    <cellStyle name="C?AØ_¿?¾÷CoE² " xfId="32"/>
    <cellStyle name="C￥AØ_¿μ¾÷CoE² " xfId="33"/>
    <cellStyle name="Ç¥ÁØ_PO0862_bldg_BQ" xfId="34"/>
    <cellStyle name="Calc Currency (0)" xfId="35"/>
    <cellStyle name="category" xfId="36"/>
    <cellStyle name="Comma" xfId="37" builtinId="3"/>
    <cellStyle name="Comma  - Style1" xfId="38"/>
    <cellStyle name="Comma  - Style2" xfId="39"/>
    <cellStyle name="Comma  - Style3" xfId="40"/>
    <cellStyle name="Comma  - Style4" xfId="41"/>
    <cellStyle name="Comma  - Style5" xfId="42"/>
    <cellStyle name="Comma  - Style6" xfId="43"/>
    <cellStyle name="Comma  - Style7" xfId="44"/>
    <cellStyle name="Comma  - Style8" xfId="45"/>
    <cellStyle name="Comma0" xfId="46"/>
    <cellStyle name="Copied" xfId="47"/>
    <cellStyle name="Currency0" xfId="48"/>
    <cellStyle name="Date" xfId="49"/>
    <cellStyle name="Dezimal [0]_NEGS" xfId="50"/>
    <cellStyle name="Dezimal_NEGS" xfId="51"/>
    <cellStyle name="e" xfId="52"/>
    <cellStyle name="Entered" xfId="53"/>
    <cellStyle name="Euro" xfId="54"/>
    <cellStyle name="f" xfId="55"/>
    <cellStyle name="Fixed" xfId="56"/>
    <cellStyle name="Grey" xfId="57"/>
    <cellStyle name="Head 1" xfId="58"/>
    <cellStyle name="HEADER" xfId="59"/>
    <cellStyle name="Header1" xfId="60"/>
    <cellStyle name="Header2" xfId="61"/>
    <cellStyle name="Heading 1" xfId="62" builtinId="16" customBuiltin="1"/>
    <cellStyle name="Heading 2" xfId="63" builtinId="17" customBuiltin="1"/>
    <cellStyle name="Heading1" xfId="64"/>
    <cellStyle name="Heading2" xfId="65"/>
    <cellStyle name="HEADINGS" xfId="66"/>
    <cellStyle name="HEADINGSTOP" xfId="67"/>
    <cellStyle name="Input [yellow]" xfId="68"/>
    <cellStyle name="Migliaia (0)_CALPREZZ" xfId="69"/>
    <cellStyle name="Migliaia_ PESO ELETTR." xfId="70"/>
    <cellStyle name="Millares [0]_Well Timing" xfId="71"/>
    <cellStyle name="Millares_Well Timing" xfId="72"/>
    <cellStyle name="Model" xfId="73"/>
    <cellStyle name="moi" xfId="74"/>
    <cellStyle name="Moneda [0]_Well Timing" xfId="75"/>
    <cellStyle name="Moneda_Well Timing" xfId="76"/>
    <cellStyle name="n" xfId="77"/>
    <cellStyle name="Normal" xfId="0" builtinId="0"/>
    <cellStyle name="Normal - Style1" xfId="78"/>
    <cellStyle name="Normale_ PESO ELETTR." xfId="79"/>
    <cellStyle name="Œ…‹æØ‚è [0.00]_laroux" xfId="80"/>
    <cellStyle name="Œ…‹æØ‚è_laroux" xfId="81"/>
    <cellStyle name="oft Excel]_x000d_&#10;Comment=The open=/f lines load custom functions into the Paste Function list._x000d_&#10;Maximized=2_x000d_&#10;Basics=1_x000d_&#10;A" xfId="82"/>
    <cellStyle name="oft Excel]_x000d_&#10;Comment=The open=/f lines load custom functions into the Paste Function list._x000d_&#10;Maximized=3_x000d_&#10;Basics=1_x000d_&#10;A" xfId="83"/>
    <cellStyle name="omma [0]_Mktg Prog" xfId="84"/>
    <cellStyle name="ormal_Sheet1_1" xfId="85"/>
    <cellStyle name="per.style" xfId="86"/>
    <cellStyle name="Percent [2]" xfId="87"/>
    <cellStyle name="regstoresfromspecstores" xfId="88"/>
    <cellStyle name="RevList" xfId="89"/>
    <cellStyle name="s]_x000d_&#10;spooler=yes_x000d_&#10;load=_x000d_&#10;Beep=yes_x000d_&#10;NullPort=None_x000d_&#10;BorderWidth=3_x000d_&#10;CursorBlinkRate=1200_x000d_&#10;DoubleClickSpeed=452_x000d_&#10;Programs=co" xfId="90"/>
    <cellStyle name="SHADEDSTORES" xfId="91"/>
    <cellStyle name="specstores" xfId="92"/>
    <cellStyle name="Standard_NEGS" xfId="93"/>
    <cellStyle name="style" xfId="94"/>
    <cellStyle name="Style 1" xfId="1"/>
    <cellStyle name="style_DL.Q1-15 " xfId="134"/>
    <cellStyle name="subhead" xfId="95"/>
    <cellStyle name="Subtotal" xfId="96"/>
    <cellStyle name="T" xfId="97"/>
    <cellStyle name="T_DL.Q1-15 " xfId="135"/>
    <cellStyle name="T_DLTai khoan moi.Q1-15 " xfId="137"/>
    <cellStyle name="T_DLTai khoan moi.Q1-15 _1" xfId="139"/>
    <cellStyle name="th" xfId="98"/>
    <cellStyle name="þ_x001d_ð·_x000c_æþ'_x000d_ßþU_x0001_Ø_x0005_ü_x0014__x0007__x0001__x0001_" xfId="99"/>
    <cellStyle name="þ_x001d_ðÇ%Uý—&amp;Hý9_x0008_Ÿ s&#10;_x0007__x0001__x0001_" xfId="140"/>
    <cellStyle name="Total" xfId="100" builtinId="25" customBuiltin="1"/>
    <cellStyle name="Valuta (0)_CALPREZZ" xfId="101"/>
    <cellStyle name="Valuta_ PESO ELETTR." xfId="102"/>
    <cellStyle name="viet" xfId="103"/>
    <cellStyle name="viet2" xfId="104"/>
    <cellStyle name="vntxt2" xfId="105"/>
    <cellStyle name="W_STDFOR" xfId="106"/>
    <cellStyle name="Währung [0]_UXO VII" xfId="107"/>
    <cellStyle name="Währung_UXO VII" xfId="108"/>
    <cellStyle name="똿뗦먛귟 [0.00]_PRODUCT DETAIL Q1" xfId="109"/>
    <cellStyle name="똿뗦먛귟_PRODUCT DETAIL Q1" xfId="110"/>
    <cellStyle name="믅됞 [0.00]_PRODUCT DETAIL Q1" xfId="111"/>
    <cellStyle name="믅됞_PRODUCT DETAIL Q1" xfId="112"/>
    <cellStyle name="백분율_95" xfId="113"/>
    <cellStyle name="뷭?_BOOKSHIP" xfId="114"/>
    <cellStyle name="一般_00Q3902REV.1" xfId="115"/>
    <cellStyle name="千分位[0]_00Q3902REV.1" xfId="116"/>
    <cellStyle name="千分位_00Q3902REV.1" xfId="117"/>
    <cellStyle name="콤마 [0]_ 비목별 월별기술 " xfId="118"/>
    <cellStyle name="콤마_ 비목별 월별기술 " xfId="119"/>
    <cellStyle name="통화 [0]_1202" xfId="120"/>
    <cellStyle name="통화_1202" xfId="121"/>
    <cellStyle name="표준_(정보부문)월별인원계획" xfId="122"/>
    <cellStyle name="표준_kc-elec system check list" xfId="123"/>
    <cellStyle name="桁区切り_NADUONG BQ (Draft)" xfId="124"/>
    <cellStyle name="標準_BQ（業者）" xfId="125"/>
    <cellStyle name="貨幣 [0]_00Q3902REV.1" xfId="126"/>
    <cellStyle name="貨幣[0]_BRE" xfId="127"/>
    <cellStyle name="貨幣_00Q3902REV.1" xfId="128"/>
    <cellStyle name="通貨_MITSUI1_BQ" xfId="129"/>
    <cellStyle name=" [0.00]_ Att. 1- Cover" xfId="130"/>
    <cellStyle name="_ Att. 1- Cover" xfId="131"/>
    <cellStyle name="?_ Att. 1- Cover" xfId="132"/>
  </cellStyles>
  <dxfs count="0"/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3"/>
  <sheetViews>
    <sheetView topLeftCell="A3" workbookViewId="0">
      <selection activeCell="D12" sqref="D12"/>
    </sheetView>
  </sheetViews>
  <sheetFormatPr defaultRowHeight="15.75"/>
  <cols>
    <col min="1" max="1" width="51.25" style="81" customWidth="1"/>
    <col min="2" max="2" width="4.75" style="81" customWidth="1"/>
    <col min="3" max="3" width="6" style="81" customWidth="1"/>
    <col min="4" max="5" width="14.375" style="82" customWidth="1"/>
    <col min="6" max="6" width="15.625" style="23" customWidth="1"/>
    <col min="7" max="7" width="15" style="23" customWidth="1"/>
    <col min="8" max="16384" width="9" style="23"/>
  </cols>
  <sheetData>
    <row r="1" spans="1:7" ht="16.5" customHeight="1">
      <c r="A1" s="80" t="s">
        <v>17</v>
      </c>
      <c r="D1" s="498" t="s">
        <v>1000</v>
      </c>
      <c r="E1" s="499"/>
    </row>
    <row r="2" spans="1:7" ht="16.5" customHeight="1">
      <c r="A2" s="80" t="s">
        <v>147</v>
      </c>
      <c r="D2" s="500" t="s">
        <v>30</v>
      </c>
      <c r="E2" s="501"/>
    </row>
    <row r="3" spans="1:7" ht="16.5" customHeight="1">
      <c r="A3" s="80"/>
      <c r="D3" s="502" t="s">
        <v>18</v>
      </c>
      <c r="E3" s="503"/>
    </row>
    <row r="4" spans="1:7" ht="27" customHeight="1">
      <c r="A4" s="504" t="s">
        <v>195</v>
      </c>
      <c r="B4" s="504"/>
      <c r="C4" s="504"/>
      <c r="D4" s="504"/>
      <c r="E4" s="504"/>
    </row>
    <row r="5" spans="1:7" ht="18" customHeight="1">
      <c r="A5" s="504" t="s">
        <v>19</v>
      </c>
      <c r="B5" s="504"/>
      <c r="C5" s="504"/>
      <c r="D5" s="504"/>
      <c r="E5" s="504"/>
    </row>
    <row r="6" spans="1:7" ht="21" customHeight="1">
      <c r="A6" s="505" t="s">
        <v>1002</v>
      </c>
      <c r="B6" s="505"/>
      <c r="C6" s="505"/>
      <c r="D6" s="505"/>
      <c r="E6" s="505"/>
    </row>
    <row r="7" spans="1:7" ht="19.5" customHeight="1">
      <c r="A7" s="506"/>
      <c r="B7" s="506"/>
      <c r="C7" s="506"/>
      <c r="D7" s="506"/>
      <c r="E7" s="506"/>
      <c r="F7" s="459"/>
      <c r="G7" s="459"/>
    </row>
    <row r="8" spans="1:7" ht="18" customHeight="1">
      <c r="D8" s="507" t="s">
        <v>33</v>
      </c>
      <c r="E8" s="507"/>
    </row>
    <row r="9" spans="1:7" ht="47.25" customHeight="1">
      <c r="A9" s="83" t="s">
        <v>22</v>
      </c>
      <c r="B9" s="427" t="s">
        <v>196</v>
      </c>
      <c r="C9" s="427" t="s">
        <v>197</v>
      </c>
      <c r="D9" s="84" t="s">
        <v>198</v>
      </c>
      <c r="E9" s="84" t="s">
        <v>199</v>
      </c>
    </row>
    <row r="10" spans="1:7" s="87" customFormat="1" ht="17.25" customHeight="1">
      <c r="A10" s="85" t="s">
        <v>200</v>
      </c>
      <c r="B10" s="428" t="s">
        <v>201</v>
      </c>
      <c r="C10" s="428" t="s">
        <v>50</v>
      </c>
      <c r="D10" s="86">
        <f>D11+D14+D18+D27+D30</f>
        <v>45030457192</v>
      </c>
      <c r="E10" s="86">
        <f>E11+E14+E18+E27+E30</f>
        <v>41927368987</v>
      </c>
    </row>
    <row r="11" spans="1:7" s="87" customFormat="1" ht="17.25" customHeight="1">
      <c r="A11" s="85" t="s">
        <v>202</v>
      </c>
      <c r="B11" s="428" t="s">
        <v>203</v>
      </c>
      <c r="C11" s="428" t="s">
        <v>50</v>
      </c>
      <c r="D11" s="86">
        <f>SUM(D12:D13)</f>
        <v>5167327463</v>
      </c>
      <c r="E11" s="86">
        <f>SUM(E12:E13)</f>
        <v>9099474108</v>
      </c>
    </row>
    <row r="12" spans="1:7" ht="17.25" customHeight="1">
      <c r="A12" s="88" t="s">
        <v>204</v>
      </c>
      <c r="B12" s="429" t="s">
        <v>205</v>
      </c>
      <c r="C12" s="429" t="s">
        <v>206</v>
      </c>
      <c r="D12" s="89">
        <v>5167327463</v>
      </c>
      <c r="E12" s="89">
        <v>9099474108</v>
      </c>
    </row>
    <row r="13" spans="1:7" ht="17.25" customHeight="1">
      <c r="A13" s="88" t="s">
        <v>207</v>
      </c>
      <c r="B13" s="429" t="s">
        <v>208</v>
      </c>
      <c r="C13" s="429" t="s">
        <v>50</v>
      </c>
      <c r="D13" s="89"/>
      <c r="E13" s="89"/>
    </row>
    <row r="14" spans="1:7" s="87" customFormat="1" ht="17.25" customHeight="1">
      <c r="A14" s="85" t="s">
        <v>209</v>
      </c>
      <c r="B14" s="428" t="s">
        <v>210</v>
      </c>
      <c r="C14" s="428" t="s">
        <v>211</v>
      </c>
      <c r="D14" s="90">
        <f>SUM(D15:D17)</f>
        <v>1200000000</v>
      </c>
      <c r="E14" s="90">
        <f>SUM(E15:E17)</f>
        <v>0</v>
      </c>
    </row>
    <row r="15" spans="1:7" ht="17.25" customHeight="1">
      <c r="A15" s="88" t="s">
        <v>212</v>
      </c>
      <c r="B15" s="429" t="s">
        <v>213</v>
      </c>
      <c r="C15" s="429" t="s">
        <v>50</v>
      </c>
      <c r="D15" s="89"/>
      <c r="E15" s="89"/>
    </row>
    <row r="16" spans="1:7" ht="17.25" customHeight="1">
      <c r="A16" s="88" t="s">
        <v>214</v>
      </c>
      <c r="B16" s="429" t="s">
        <v>215</v>
      </c>
      <c r="C16" s="429" t="s">
        <v>50</v>
      </c>
      <c r="D16" s="89"/>
      <c r="E16" s="89"/>
    </row>
    <row r="17" spans="1:5" ht="17.25" customHeight="1">
      <c r="A17" s="88" t="s">
        <v>216</v>
      </c>
      <c r="B17" s="429" t="s">
        <v>217</v>
      </c>
      <c r="C17" s="429" t="s">
        <v>50</v>
      </c>
      <c r="D17" s="89">
        <v>1200000000</v>
      </c>
      <c r="E17" s="89"/>
    </row>
    <row r="18" spans="1:5" s="87" customFormat="1" ht="17.25" customHeight="1">
      <c r="A18" s="85" t="s">
        <v>218</v>
      </c>
      <c r="B18" s="428" t="s">
        <v>219</v>
      </c>
      <c r="C18" s="428" t="s">
        <v>50</v>
      </c>
      <c r="D18" s="86">
        <f>SUM(D19:D26)</f>
        <v>24241217852</v>
      </c>
      <c r="E18" s="86">
        <f>SUM(E19:E26)</f>
        <v>27380745958</v>
      </c>
    </row>
    <row r="19" spans="1:5" ht="17.25" customHeight="1">
      <c r="A19" s="88" t="s">
        <v>220</v>
      </c>
      <c r="B19" s="429" t="s">
        <v>221</v>
      </c>
      <c r="C19" s="429" t="s">
        <v>50</v>
      </c>
      <c r="D19" s="89">
        <v>16549042676</v>
      </c>
      <c r="E19" s="89">
        <v>14788780621</v>
      </c>
    </row>
    <row r="20" spans="1:5" ht="17.25" customHeight="1">
      <c r="A20" s="88" t="s">
        <v>222</v>
      </c>
      <c r="B20" s="429" t="s">
        <v>223</v>
      </c>
      <c r="C20" s="429" t="s">
        <v>50</v>
      </c>
      <c r="D20" s="89">
        <v>2563450688</v>
      </c>
      <c r="E20" s="89">
        <v>9623533250</v>
      </c>
    </row>
    <row r="21" spans="1:5" ht="17.25" customHeight="1">
      <c r="A21" s="88" t="s">
        <v>224</v>
      </c>
      <c r="B21" s="429" t="s">
        <v>225</v>
      </c>
      <c r="C21" s="429" t="s">
        <v>50</v>
      </c>
      <c r="D21" s="89"/>
      <c r="E21" s="89"/>
    </row>
    <row r="22" spans="1:5" ht="17.25" customHeight="1">
      <c r="A22" s="88" t="s">
        <v>226</v>
      </c>
      <c r="B22" s="429" t="s">
        <v>227</v>
      </c>
      <c r="C22" s="429" t="s">
        <v>50</v>
      </c>
      <c r="D22" s="89"/>
      <c r="E22" s="89"/>
    </row>
    <row r="23" spans="1:5" ht="17.25" customHeight="1">
      <c r="A23" s="88" t="s">
        <v>228</v>
      </c>
      <c r="B23" s="429" t="s">
        <v>229</v>
      </c>
      <c r="C23" s="429" t="s">
        <v>50</v>
      </c>
      <c r="D23" s="89">
        <v>300000000</v>
      </c>
      <c r="E23" s="89"/>
    </row>
    <row r="24" spans="1:5" ht="17.25" customHeight="1">
      <c r="A24" s="88" t="s">
        <v>230</v>
      </c>
      <c r="B24" s="429" t="s">
        <v>231</v>
      </c>
      <c r="C24" s="429" t="s">
        <v>50</v>
      </c>
      <c r="D24" s="89">
        <v>4828724488</v>
      </c>
      <c r="E24" s="89">
        <v>2968432087</v>
      </c>
    </row>
    <row r="25" spans="1:5" ht="17.25" customHeight="1">
      <c r="A25" s="88" t="s">
        <v>232</v>
      </c>
      <c r="B25" s="429" t="s">
        <v>233</v>
      </c>
      <c r="C25" s="429" t="s">
        <v>50</v>
      </c>
      <c r="D25" s="89"/>
      <c r="E25" s="89"/>
    </row>
    <row r="26" spans="1:5" ht="17.25" customHeight="1">
      <c r="A26" s="88" t="s">
        <v>234</v>
      </c>
      <c r="B26" s="429" t="s">
        <v>235</v>
      </c>
      <c r="C26" s="429" t="s">
        <v>50</v>
      </c>
      <c r="D26" s="89"/>
      <c r="E26" s="89"/>
    </row>
    <row r="27" spans="1:5" s="87" customFormat="1" ht="17.25" customHeight="1">
      <c r="A27" s="85" t="s">
        <v>236</v>
      </c>
      <c r="B27" s="428" t="s">
        <v>237</v>
      </c>
      <c r="C27" s="428" t="s">
        <v>50</v>
      </c>
      <c r="D27" s="86">
        <f>SUM(D28:D29)</f>
        <v>14089439854</v>
      </c>
      <c r="E27" s="86">
        <f>SUM(E28:E29)</f>
        <v>5356277159</v>
      </c>
    </row>
    <row r="28" spans="1:5" ht="17.25" customHeight="1">
      <c r="A28" s="88" t="s">
        <v>238</v>
      </c>
      <c r="B28" s="429" t="s">
        <v>239</v>
      </c>
      <c r="C28" s="429" t="s">
        <v>240</v>
      </c>
      <c r="D28" s="89">
        <v>14089439854</v>
      </c>
      <c r="E28" s="89">
        <v>5356277159</v>
      </c>
    </row>
    <row r="29" spans="1:5" ht="17.25" customHeight="1">
      <c r="A29" s="88" t="s">
        <v>241</v>
      </c>
      <c r="B29" s="429" t="s">
        <v>242</v>
      </c>
      <c r="C29" s="429" t="s">
        <v>50</v>
      </c>
      <c r="D29" s="89"/>
      <c r="E29" s="89"/>
    </row>
    <row r="30" spans="1:5" s="87" customFormat="1" ht="17.25" customHeight="1">
      <c r="A30" s="85" t="s">
        <v>243</v>
      </c>
      <c r="B30" s="428" t="s">
        <v>244</v>
      </c>
      <c r="C30" s="428" t="s">
        <v>50</v>
      </c>
      <c r="D30" s="86">
        <f>SUM(D31:D35)</f>
        <v>332472023</v>
      </c>
      <c r="E30" s="86">
        <f>SUM(E31:E35)</f>
        <v>90871762</v>
      </c>
    </row>
    <row r="31" spans="1:5" ht="17.25" customHeight="1">
      <c r="A31" s="88" t="s">
        <v>245</v>
      </c>
      <c r="B31" s="429" t="s">
        <v>246</v>
      </c>
      <c r="C31" s="429" t="s">
        <v>50</v>
      </c>
      <c r="D31" s="460">
        <v>332472023</v>
      </c>
      <c r="E31" s="460">
        <v>90871762</v>
      </c>
    </row>
    <row r="32" spans="1:5" ht="17.25" customHeight="1">
      <c r="A32" s="88" t="s">
        <v>247</v>
      </c>
      <c r="B32" s="429" t="s">
        <v>248</v>
      </c>
      <c r="C32" s="429" t="s">
        <v>50</v>
      </c>
      <c r="D32" s="89"/>
      <c r="E32" s="89"/>
    </row>
    <row r="33" spans="1:5" ht="17.25" customHeight="1">
      <c r="A33" s="88" t="s">
        <v>249</v>
      </c>
      <c r="B33" s="429" t="s">
        <v>250</v>
      </c>
      <c r="C33" s="429" t="s">
        <v>50</v>
      </c>
      <c r="D33" s="89"/>
      <c r="E33" s="89"/>
    </row>
    <row r="34" spans="1:5" ht="17.25" customHeight="1">
      <c r="A34" s="88" t="s">
        <v>251</v>
      </c>
      <c r="B34" s="429" t="s">
        <v>252</v>
      </c>
      <c r="C34" s="429" t="s">
        <v>50</v>
      </c>
      <c r="D34" s="89"/>
      <c r="E34" s="89"/>
    </row>
    <row r="35" spans="1:5" ht="17.25" customHeight="1">
      <c r="A35" s="88" t="s">
        <v>253</v>
      </c>
      <c r="B35" s="429" t="s">
        <v>254</v>
      </c>
      <c r="C35" s="429" t="s">
        <v>50</v>
      </c>
      <c r="D35" s="89"/>
      <c r="E35" s="89"/>
    </row>
    <row r="36" spans="1:5" s="87" customFormat="1" ht="17.25" customHeight="1">
      <c r="A36" s="85" t="s">
        <v>255</v>
      </c>
      <c r="B36" s="428" t="s">
        <v>256</v>
      </c>
      <c r="C36" s="428" t="s">
        <v>50</v>
      </c>
      <c r="D36" s="86">
        <f>D37+D45+D55+D58+D61+D67</f>
        <v>34649905277</v>
      </c>
      <c r="E36" s="86">
        <f>E37+E45+E55+E58+E61+E67</f>
        <v>32508941846</v>
      </c>
    </row>
    <row r="37" spans="1:5" s="87" customFormat="1" ht="17.25" customHeight="1">
      <c r="A37" s="85" t="s">
        <v>257</v>
      </c>
      <c r="B37" s="428" t="s">
        <v>258</v>
      </c>
      <c r="C37" s="428" t="s">
        <v>50</v>
      </c>
      <c r="D37" s="86">
        <f>SUM(D38:D44)</f>
        <v>550000000</v>
      </c>
      <c r="E37" s="86">
        <f>SUM(E38:E44)</f>
        <v>600000000</v>
      </c>
    </row>
    <row r="38" spans="1:5" ht="17.25" customHeight="1">
      <c r="A38" s="88" t="s">
        <v>259</v>
      </c>
      <c r="B38" s="429" t="s">
        <v>260</v>
      </c>
      <c r="C38" s="429" t="s">
        <v>50</v>
      </c>
      <c r="D38" s="89"/>
      <c r="E38" s="89"/>
    </row>
    <row r="39" spans="1:5" ht="17.25" customHeight="1">
      <c r="A39" s="88" t="s">
        <v>261</v>
      </c>
      <c r="B39" s="429" t="s">
        <v>262</v>
      </c>
      <c r="C39" s="429" t="s">
        <v>50</v>
      </c>
      <c r="D39" s="89"/>
      <c r="E39" s="89"/>
    </row>
    <row r="40" spans="1:5" ht="17.25" customHeight="1">
      <c r="A40" s="88" t="s">
        <v>263</v>
      </c>
      <c r="B40" s="429" t="s">
        <v>264</v>
      </c>
      <c r="C40" s="429" t="s">
        <v>50</v>
      </c>
      <c r="D40" s="89"/>
      <c r="E40" s="89"/>
    </row>
    <row r="41" spans="1:5" ht="17.25" customHeight="1">
      <c r="A41" s="88" t="s">
        <v>265</v>
      </c>
      <c r="B41" s="429" t="s">
        <v>266</v>
      </c>
      <c r="C41" s="429" t="s">
        <v>267</v>
      </c>
      <c r="D41" s="89"/>
      <c r="E41" s="89"/>
    </row>
    <row r="42" spans="1:5" ht="17.25" customHeight="1">
      <c r="A42" s="88" t="s">
        <v>268</v>
      </c>
      <c r="B42" s="429" t="s">
        <v>269</v>
      </c>
      <c r="C42" s="429" t="s">
        <v>50</v>
      </c>
      <c r="D42" s="89">
        <v>550000000</v>
      </c>
      <c r="E42" s="89">
        <v>600000000</v>
      </c>
    </row>
    <row r="43" spans="1:5" ht="17.25" customHeight="1">
      <c r="A43" s="88" t="s">
        <v>270</v>
      </c>
      <c r="B43" s="429" t="s">
        <v>271</v>
      </c>
      <c r="C43" s="429" t="s">
        <v>50</v>
      </c>
      <c r="D43" s="89"/>
      <c r="E43" s="89"/>
    </row>
    <row r="44" spans="1:5" ht="17.25" customHeight="1">
      <c r="A44" s="88" t="s">
        <v>272</v>
      </c>
      <c r="B44" s="429" t="s">
        <v>273</v>
      </c>
      <c r="C44" s="429" t="s">
        <v>50</v>
      </c>
      <c r="D44" s="89"/>
      <c r="E44" s="89"/>
    </row>
    <row r="45" spans="1:5" s="87" customFormat="1" ht="17.25" customHeight="1">
      <c r="A45" s="85" t="s">
        <v>274</v>
      </c>
      <c r="B45" s="428" t="s">
        <v>275</v>
      </c>
      <c r="C45" s="428" t="s">
        <v>50</v>
      </c>
      <c r="D45" s="86">
        <f>D46+D49+D52</f>
        <v>21207056348</v>
      </c>
      <c r="E45" s="86">
        <f>E46+E49+E52</f>
        <v>22642380589</v>
      </c>
    </row>
    <row r="46" spans="1:5" ht="17.25" customHeight="1">
      <c r="A46" s="88" t="s">
        <v>276</v>
      </c>
      <c r="B46" s="429" t="s">
        <v>277</v>
      </c>
      <c r="C46" s="429" t="s">
        <v>278</v>
      </c>
      <c r="D46" s="89">
        <f>SUM(D47:D48)</f>
        <v>21207056348</v>
      </c>
      <c r="E46" s="89">
        <f>SUM(E47:E48)</f>
        <v>22642380589</v>
      </c>
    </row>
    <row r="47" spans="1:5" ht="17.25" customHeight="1">
      <c r="A47" s="88" t="s">
        <v>279</v>
      </c>
      <c r="B47" s="429" t="s">
        <v>280</v>
      </c>
      <c r="C47" s="429" t="s">
        <v>50</v>
      </c>
      <c r="D47" s="483">
        <v>55052590432</v>
      </c>
      <c r="E47" s="483">
        <v>53375573242</v>
      </c>
    </row>
    <row r="48" spans="1:5" ht="17.25" customHeight="1">
      <c r="A48" s="88" t="s">
        <v>281</v>
      </c>
      <c r="B48" s="429" t="s">
        <v>282</v>
      </c>
      <c r="C48" s="429" t="s">
        <v>50</v>
      </c>
      <c r="D48" s="483">
        <v>-33845534084</v>
      </c>
      <c r="E48" s="483">
        <v>-30733192653</v>
      </c>
    </row>
    <row r="49" spans="1:5" ht="17.25" customHeight="1">
      <c r="A49" s="88" t="s">
        <v>283</v>
      </c>
      <c r="B49" s="429" t="s">
        <v>284</v>
      </c>
      <c r="C49" s="429" t="s">
        <v>285</v>
      </c>
      <c r="D49" s="91">
        <f>SUM(D50:D51)</f>
        <v>0</v>
      </c>
      <c r="E49" s="91">
        <f>SUM(E50:E51)</f>
        <v>0</v>
      </c>
    </row>
    <row r="50" spans="1:5" ht="17.25" customHeight="1">
      <c r="A50" s="88" t="s">
        <v>279</v>
      </c>
      <c r="B50" s="429" t="s">
        <v>159</v>
      </c>
      <c r="C50" s="429" t="s">
        <v>50</v>
      </c>
      <c r="D50" s="89"/>
      <c r="E50" s="89"/>
    </row>
    <row r="51" spans="1:5" ht="17.25" customHeight="1">
      <c r="A51" s="88" t="s">
        <v>281</v>
      </c>
      <c r="B51" s="429" t="s">
        <v>171</v>
      </c>
      <c r="C51" s="429" t="s">
        <v>50</v>
      </c>
      <c r="D51" s="89"/>
      <c r="E51" s="89"/>
    </row>
    <row r="52" spans="1:5" ht="17.25" customHeight="1">
      <c r="A52" s="88" t="s">
        <v>286</v>
      </c>
      <c r="B52" s="429" t="s">
        <v>172</v>
      </c>
      <c r="C52" s="429" t="s">
        <v>287</v>
      </c>
      <c r="D52" s="91">
        <f>SUM(D53:D54)</f>
        <v>0</v>
      </c>
      <c r="E52" s="91">
        <f>SUM(E53:E54)</f>
        <v>0</v>
      </c>
    </row>
    <row r="53" spans="1:5" ht="17.25" customHeight="1">
      <c r="A53" s="88" t="s">
        <v>279</v>
      </c>
      <c r="B53" s="429" t="s">
        <v>288</v>
      </c>
      <c r="C53" s="429" t="s">
        <v>50</v>
      </c>
      <c r="D53" s="89"/>
      <c r="E53" s="89"/>
    </row>
    <row r="54" spans="1:5" ht="17.25" customHeight="1">
      <c r="A54" s="88" t="s">
        <v>281</v>
      </c>
      <c r="B54" s="429" t="s">
        <v>289</v>
      </c>
      <c r="C54" s="429" t="s">
        <v>50</v>
      </c>
      <c r="D54" s="89"/>
      <c r="E54" s="89"/>
    </row>
    <row r="55" spans="1:5" s="87" customFormat="1" ht="17.25" customHeight="1">
      <c r="A55" s="85" t="s">
        <v>290</v>
      </c>
      <c r="B55" s="428" t="s">
        <v>179</v>
      </c>
      <c r="C55" s="428" t="s">
        <v>291</v>
      </c>
      <c r="D55" s="92">
        <f>SUM(D56:D57)</f>
        <v>0</v>
      </c>
      <c r="E55" s="92">
        <f>SUM(E56:E57)</f>
        <v>0</v>
      </c>
    </row>
    <row r="56" spans="1:5" ht="17.25" customHeight="1">
      <c r="A56" s="88" t="s">
        <v>279</v>
      </c>
      <c r="B56" s="429" t="s">
        <v>178</v>
      </c>
      <c r="C56" s="429" t="s">
        <v>50</v>
      </c>
      <c r="D56" s="89"/>
      <c r="E56" s="89"/>
    </row>
    <row r="57" spans="1:5" ht="17.25" customHeight="1">
      <c r="A57" s="88" t="s">
        <v>281</v>
      </c>
      <c r="B57" s="429" t="s">
        <v>185</v>
      </c>
      <c r="C57" s="429" t="s">
        <v>50</v>
      </c>
      <c r="D57" s="89"/>
      <c r="E57" s="89"/>
    </row>
    <row r="58" spans="1:5" s="87" customFormat="1" ht="17.25" customHeight="1">
      <c r="A58" s="85" t="s">
        <v>292</v>
      </c>
      <c r="B58" s="428" t="s">
        <v>180</v>
      </c>
      <c r="C58" s="428" t="s">
        <v>50</v>
      </c>
      <c r="D58" s="86">
        <f>SUM(D59:D60)</f>
        <v>10740920336</v>
      </c>
      <c r="E58" s="86">
        <f>SUM(E59:E60)</f>
        <v>8639828638</v>
      </c>
    </row>
    <row r="59" spans="1:5" ht="17.25" customHeight="1">
      <c r="A59" s="88" t="s">
        <v>293</v>
      </c>
      <c r="B59" s="429" t="s">
        <v>184</v>
      </c>
      <c r="C59" s="429" t="s">
        <v>50</v>
      </c>
      <c r="D59" s="89"/>
      <c r="E59" s="89"/>
    </row>
    <row r="60" spans="1:5" ht="17.25" customHeight="1">
      <c r="A60" s="88" t="s">
        <v>294</v>
      </c>
      <c r="B60" s="429" t="s">
        <v>295</v>
      </c>
      <c r="C60" s="429" t="s">
        <v>50</v>
      </c>
      <c r="D60" s="89">
        <v>10740920336</v>
      </c>
      <c r="E60" s="89">
        <v>8639828638</v>
      </c>
    </row>
    <row r="61" spans="1:5" s="87" customFormat="1" ht="17.25" customHeight="1">
      <c r="A61" s="85" t="s">
        <v>296</v>
      </c>
      <c r="B61" s="428" t="s">
        <v>177</v>
      </c>
      <c r="C61" s="428" t="s">
        <v>50</v>
      </c>
      <c r="D61" s="90">
        <f>SUM(D62:D66)</f>
        <v>0</v>
      </c>
      <c r="E61" s="93">
        <f>SUM(E62:E66)</f>
        <v>0</v>
      </c>
    </row>
    <row r="62" spans="1:5" ht="17.25" customHeight="1">
      <c r="A62" s="88" t="s">
        <v>297</v>
      </c>
      <c r="B62" s="429" t="s">
        <v>155</v>
      </c>
      <c r="C62" s="429" t="s">
        <v>50</v>
      </c>
      <c r="D62" s="89"/>
      <c r="E62" s="89"/>
    </row>
    <row r="63" spans="1:5" ht="17.25" customHeight="1">
      <c r="A63" s="88" t="s">
        <v>298</v>
      </c>
      <c r="B63" s="429" t="s">
        <v>156</v>
      </c>
      <c r="C63" s="429" t="s">
        <v>50</v>
      </c>
      <c r="D63" s="89"/>
      <c r="E63" s="89"/>
    </row>
    <row r="64" spans="1:5" ht="17.25" customHeight="1">
      <c r="A64" s="88" t="s">
        <v>299</v>
      </c>
      <c r="B64" s="429" t="s">
        <v>157</v>
      </c>
      <c r="C64" s="429" t="s">
        <v>300</v>
      </c>
      <c r="D64" s="89"/>
      <c r="E64" s="89"/>
    </row>
    <row r="65" spans="1:7" ht="17.25" customHeight="1">
      <c r="A65" s="88" t="s">
        <v>301</v>
      </c>
      <c r="B65" s="429" t="s">
        <v>158</v>
      </c>
      <c r="C65" s="429" t="s">
        <v>50</v>
      </c>
      <c r="D65" s="89"/>
      <c r="E65" s="89"/>
    </row>
    <row r="66" spans="1:7" ht="17.25" customHeight="1">
      <c r="A66" s="88" t="s">
        <v>302</v>
      </c>
      <c r="B66" s="429" t="s">
        <v>160</v>
      </c>
      <c r="C66" s="429" t="s">
        <v>50</v>
      </c>
      <c r="D66" s="89"/>
      <c r="E66" s="89"/>
    </row>
    <row r="67" spans="1:7" s="87" customFormat="1" ht="17.25" customHeight="1">
      <c r="A67" s="85" t="s">
        <v>303</v>
      </c>
      <c r="B67" s="428" t="s">
        <v>166</v>
      </c>
      <c r="C67" s="428" t="s">
        <v>50</v>
      </c>
      <c r="D67" s="86">
        <f>SUM(D68:D71)</f>
        <v>2151928593</v>
      </c>
      <c r="E67" s="86">
        <f>SUM(E68:E71)</f>
        <v>626732619</v>
      </c>
    </row>
    <row r="68" spans="1:7" ht="17.25" customHeight="1">
      <c r="A68" s="88" t="s">
        <v>304</v>
      </c>
      <c r="B68" s="429" t="s">
        <v>168</v>
      </c>
      <c r="C68" s="429" t="s">
        <v>305</v>
      </c>
      <c r="D68" s="460">
        <v>2151928593</v>
      </c>
      <c r="E68" s="460">
        <v>626732619</v>
      </c>
      <c r="F68" s="436"/>
      <c r="G68" s="436"/>
    </row>
    <row r="69" spans="1:7" ht="17.25" customHeight="1">
      <c r="A69" s="88" t="s">
        <v>306</v>
      </c>
      <c r="B69" s="429" t="s">
        <v>167</v>
      </c>
      <c r="C69" s="429" t="s">
        <v>307</v>
      </c>
      <c r="D69" s="89"/>
      <c r="E69" s="89"/>
      <c r="F69" s="426"/>
    </row>
    <row r="70" spans="1:7" ht="17.25" customHeight="1">
      <c r="A70" s="88" t="s">
        <v>308</v>
      </c>
      <c r="B70" s="429" t="s">
        <v>175</v>
      </c>
      <c r="C70" s="429" t="s">
        <v>50</v>
      </c>
      <c r="D70" s="89"/>
      <c r="E70" s="89"/>
      <c r="F70" s="426"/>
    </row>
    <row r="71" spans="1:7" ht="17.25" customHeight="1">
      <c r="A71" s="88" t="s">
        <v>309</v>
      </c>
      <c r="B71" s="429" t="s">
        <v>183</v>
      </c>
      <c r="C71" s="429" t="s">
        <v>50</v>
      </c>
      <c r="D71" s="89"/>
      <c r="E71" s="89"/>
      <c r="F71" s="97"/>
    </row>
    <row r="72" spans="1:7" s="87" customFormat="1" ht="17.25" customHeight="1">
      <c r="A72" s="85" t="s">
        <v>310</v>
      </c>
      <c r="B72" s="428" t="s">
        <v>186</v>
      </c>
      <c r="C72" s="428" t="s">
        <v>50</v>
      </c>
      <c r="D72" s="86">
        <f>D10+D36</f>
        <v>79680362469</v>
      </c>
      <c r="E72" s="86">
        <f>E10+E36</f>
        <v>74436310833</v>
      </c>
      <c r="F72" s="95"/>
      <c r="G72" s="95"/>
    </row>
    <row r="73" spans="1:7" s="87" customFormat="1" ht="17.25" customHeight="1">
      <c r="A73" s="85" t="s">
        <v>311</v>
      </c>
      <c r="B73" s="428" t="s">
        <v>50</v>
      </c>
      <c r="C73" s="428" t="s">
        <v>50</v>
      </c>
      <c r="D73" s="86"/>
      <c r="E73" s="86"/>
      <c r="F73" s="95"/>
      <c r="G73" s="96"/>
    </row>
    <row r="74" spans="1:7" s="87" customFormat="1" ht="17.25" customHeight="1">
      <c r="A74" s="85" t="s">
        <v>312</v>
      </c>
      <c r="B74" s="428" t="s">
        <v>161</v>
      </c>
      <c r="C74" s="428" t="s">
        <v>50</v>
      </c>
      <c r="D74" s="86">
        <f>D75+D90</f>
        <v>43858587270</v>
      </c>
      <c r="E74" s="86">
        <f>E75+E90</f>
        <v>40498000677</v>
      </c>
      <c r="F74" s="95"/>
      <c r="G74" s="96"/>
    </row>
    <row r="75" spans="1:7" s="87" customFormat="1" ht="17.25" customHeight="1">
      <c r="A75" s="85" t="s">
        <v>313</v>
      </c>
      <c r="B75" s="428" t="s">
        <v>148</v>
      </c>
      <c r="C75" s="428" t="s">
        <v>50</v>
      </c>
      <c r="D75" s="86">
        <f>SUM(D76:D89)</f>
        <v>41083485279</v>
      </c>
      <c r="E75" s="86">
        <f>SUM(E76:E89)</f>
        <v>37234098686</v>
      </c>
    </row>
    <row r="76" spans="1:7" ht="17.25" customHeight="1">
      <c r="A76" s="88" t="s">
        <v>314</v>
      </c>
      <c r="B76" s="429" t="s">
        <v>163</v>
      </c>
      <c r="C76" s="429" t="s">
        <v>50</v>
      </c>
      <c r="D76" s="89">
        <v>10937233751</v>
      </c>
      <c r="E76" s="89">
        <v>10491441129</v>
      </c>
    </row>
    <row r="77" spans="1:7" ht="17.25" customHeight="1">
      <c r="A77" s="88" t="s">
        <v>315</v>
      </c>
      <c r="B77" s="429" t="s">
        <v>164</v>
      </c>
      <c r="C77" s="429" t="s">
        <v>50</v>
      </c>
      <c r="D77" s="89">
        <v>12861011975</v>
      </c>
      <c r="E77" s="89">
        <v>12237994205</v>
      </c>
    </row>
    <row r="78" spans="1:7" ht="17.25" customHeight="1">
      <c r="A78" s="88" t="s">
        <v>316</v>
      </c>
      <c r="B78" s="429" t="s">
        <v>153</v>
      </c>
      <c r="C78" s="429" t="s">
        <v>317</v>
      </c>
      <c r="D78" s="460">
        <v>1438575810</v>
      </c>
      <c r="E78" s="460">
        <v>2134679157</v>
      </c>
      <c r="F78" s="426"/>
      <c r="G78" s="435"/>
    </row>
    <row r="79" spans="1:7" ht="17.25" customHeight="1">
      <c r="A79" s="88" t="s">
        <v>318</v>
      </c>
      <c r="B79" s="429" t="s">
        <v>169</v>
      </c>
      <c r="C79" s="429" t="s">
        <v>50</v>
      </c>
      <c r="D79" s="460">
        <v>238843848</v>
      </c>
      <c r="E79" s="89">
        <v>289369264</v>
      </c>
    </row>
    <row r="80" spans="1:7" ht="17.25" customHeight="1">
      <c r="A80" s="88" t="s">
        <v>319</v>
      </c>
      <c r="B80" s="429" t="s">
        <v>170</v>
      </c>
      <c r="C80" s="429" t="s">
        <v>320</v>
      </c>
      <c r="D80" s="460">
        <v>3357657378</v>
      </c>
      <c r="E80" s="89">
        <v>4288213468</v>
      </c>
    </row>
    <row r="81" spans="1:7" ht="17.25" customHeight="1">
      <c r="A81" s="88" t="s">
        <v>321</v>
      </c>
      <c r="B81" s="429" t="s">
        <v>150</v>
      </c>
      <c r="C81" s="429" t="s">
        <v>50</v>
      </c>
      <c r="D81" s="89"/>
      <c r="E81" s="89"/>
    </row>
    <row r="82" spans="1:7" ht="17.25" customHeight="1">
      <c r="A82" s="88" t="s">
        <v>322</v>
      </c>
      <c r="B82" s="429" t="s">
        <v>162</v>
      </c>
      <c r="C82" s="429" t="s">
        <v>50</v>
      </c>
      <c r="D82" s="89"/>
      <c r="E82" s="89"/>
    </row>
    <row r="83" spans="1:7" ht="17.25" customHeight="1">
      <c r="A83" s="88" t="s">
        <v>323</v>
      </c>
      <c r="B83" s="429" t="s">
        <v>165</v>
      </c>
      <c r="C83" s="429" t="s">
        <v>50</v>
      </c>
      <c r="D83" s="89"/>
      <c r="E83" s="89"/>
    </row>
    <row r="84" spans="1:7" ht="17.25" customHeight="1">
      <c r="A84" s="88" t="s">
        <v>324</v>
      </c>
      <c r="B84" s="429" t="s">
        <v>174</v>
      </c>
      <c r="C84" s="429" t="s">
        <v>325</v>
      </c>
      <c r="D84" s="89">
        <v>6012133568</v>
      </c>
      <c r="E84" s="89">
        <v>4958735340</v>
      </c>
      <c r="F84" s="426"/>
      <c r="G84" s="426"/>
    </row>
    <row r="85" spans="1:7" ht="17.25" customHeight="1">
      <c r="A85" s="88" t="s">
        <v>326</v>
      </c>
      <c r="B85" s="429" t="s">
        <v>194</v>
      </c>
      <c r="C85" s="429" t="s">
        <v>327</v>
      </c>
      <c r="D85" s="460">
        <v>6237601029</v>
      </c>
      <c r="E85" s="460">
        <v>2831020588</v>
      </c>
    </row>
    <row r="86" spans="1:7" ht="17.25" customHeight="1">
      <c r="A86" s="88" t="s">
        <v>328</v>
      </c>
      <c r="B86" s="429" t="s">
        <v>151</v>
      </c>
      <c r="C86" s="429" t="s">
        <v>50</v>
      </c>
      <c r="D86" s="89"/>
      <c r="E86" s="89"/>
    </row>
    <row r="87" spans="1:7" ht="17.25" customHeight="1">
      <c r="A87" s="88" t="s">
        <v>329</v>
      </c>
      <c r="B87" s="429" t="s">
        <v>152</v>
      </c>
      <c r="C87" s="429" t="s">
        <v>50</v>
      </c>
      <c r="D87" s="89">
        <v>427920</v>
      </c>
      <c r="E87" s="89">
        <v>2645535</v>
      </c>
    </row>
    <row r="88" spans="1:7" ht="17.25" customHeight="1">
      <c r="A88" s="88" t="s">
        <v>330</v>
      </c>
      <c r="B88" s="429" t="s">
        <v>149</v>
      </c>
      <c r="C88" s="429" t="s">
        <v>50</v>
      </c>
      <c r="D88" s="89"/>
      <c r="E88" s="89"/>
    </row>
    <row r="89" spans="1:7" ht="17.25" customHeight="1">
      <c r="A89" s="88" t="s">
        <v>331</v>
      </c>
      <c r="B89" s="429" t="s">
        <v>192</v>
      </c>
      <c r="C89" s="429" t="s">
        <v>50</v>
      </c>
      <c r="D89" s="89"/>
      <c r="E89" s="89"/>
    </row>
    <row r="90" spans="1:7" s="87" customFormat="1" ht="17.25" customHeight="1">
      <c r="A90" s="85" t="s">
        <v>332</v>
      </c>
      <c r="B90" s="428" t="s">
        <v>333</v>
      </c>
      <c r="C90" s="428" t="s">
        <v>50</v>
      </c>
      <c r="D90" s="86">
        <f>SUM(D91:D103)</f>
        <v>2775101991</v>
      </c>
      <c r="E90" s="86">
        <f>SUM(E91:E103)</f>
        <v>3263901991</v>
      </c>
    </row>
    <row r="91" spans="1:7" ht="17.25" customHeight="1">
      <c r="A91" s="88" t="s">
        <v>334</v>
      </c>
      <c r="B91" s="429" t="s">
        <v>335</v>
      </c>
      <c r="C91" s="429" t="s">
        <v>50</v>
      </c>
      <c r="D91" s="89"/>
      <c r="E91" s="89"/>
    </row>
    <row r="92" spans="1:7" ht="17.25" customHeight="1">
      <c r="A92" s="88" t="s">
        <v>336</v>
      </c>
      <c r="B92" s="429" t="s">
        <v>154</v>
      </c>
      <c r="C92" s="429" t="s">
        <v>50</v>
      </c>
      <c r="D92" s="89"/>
      <c r="E92" s="89"/>
    </row>
    <row r="93" spans="1:7" ht="17.25" customHeight="1">
      <c r="A93" s="88" t="s">
        <v>337</v>
      </c>
      <c r="B93" s="429" t="s">
        <v>338</v>
      </c>
      <c r="C93" s="429" t="s">
        <v>50</v>
      </c>
      <c r="D93" s="89"/>
      <c r="E93" s="89"/>
    </row>
    <row r="94" spans="1:7" ht="17.25" customHeight="1">
      <c r="A94" s="88" t="s">
        <v>339</v>
      </c>
      <c r="B94" s="429" t="s">
        <v>340</v>
      </c>
      <c r="C94" s="429" t="s">
        <v>50</v>
      </c>
      <c r="D94" s="89"/>
      <c r="E94" s="89"/>
    </row>
    <row r="95" spans="1:7" ht="17.25" customHeight="1">
      <c r="A95" s="88" t="s">
        <v>341</v>
      </c>
      <c r="B95" s="429" t="s">
        <v>173</v>
      </c>
      <c r="C95" s="429" t="s">
        <v>342</v>
      </c>
      <c r="D95" s="89"/>
      <c r="E95" s="89"/>
    </row>
    <row r="96" spans="1:7" ht="17.25" customHeight="1">
      <c r="A96" s="88" t="s">
        <v>343</v>
      </c>
      <c r="B96" s="429" t="s">
        <v>344</v>
      </c>
      <c r="C96" s="429" t="s">
        <v>50</v>
      </c>
      <c r="D96" s="89">
        <v>34000000</v>
      </c>
      <c r="E96" s="89">
        <v>80800000</v>
      </c>
    </row>
    <row r="97" spans="1:5" ht="17.25" customHeight="1">
      <c r="A97" s="88" t="s">
        <v>345</v>
      </c>
      <c r="B97" s="429" t="s">
        <v>188</v>
      </c>
      <c r="C97" s="429" t="s">
        <v>50</v>
      </c>
      <c r="D97" s="89"/>
      <c r="E97" s="89"/>
    </row>
    <row r="98" spans="1:5" ht="17.25" customHeight="1">
      <c r="A98" s="88" t="s">
        <v>346</v>
      </c>
      <c r="B98" s="429" t="s">
        <v>347</v>
      </c>
      <c r="C98" s="429" t="s">
        <v>348</v>
      </c>
      <c r="D98" s="460">
        <v>2741101991</v>
      </c>
      <c r="E98" s="460">
        <v>3183101991</v>
      </c>
    </row>
    <row r="99" spans="1:5" ht="17.25" customHeight="1">
      <c r="A99" s="88" t="s">
        <v>349</v>
      </c>
      <c r="B99" s="429" t="s">
        <v>189</v>
      </c>
      <c r="C99" s="429" t="s">
        <v>50</v>
      </c>
      <c r="D99" s="89"/>
      <c r="E99" s="89"/>
    </row>
    <row r="100" spans="1:5" ht="17.25" customHeight="1">
      <c r="A100" s="88" t="s">
        <v>350</v>
      </c>
      <c r="B100" s="429" t="s">
        <v>176</v>
      </c>
      <c r="C100" s="429" t="s">
        <v>50</v>
      </c>
      <c r="D100" s="89"/>
      <c r="E100" s="89"/>
    </row>
    <row r="101" spans="1:5" ht="17.25" customHeight="1">
      <c r="A101" s="88" t="s">
        <v>351</v>
      </c>
      <c r="B101" s="429" t="s">
        <v>352</v>
      </c>
      <c r="C101" s="429" t="s">
        <v>307</v>
      </c>
      <c r="D101" s="89"/>
      <c r="E101" s="89"/>
    </row>
    <row r="102" spans="1:5" ht="17.25" customHeight="1">
      <c r="A102" s="88" t="s">
        <v>353</v>
      </c>
      <c r="B102" s="429" t="s">
        <v>181</v>
      </c>
      <c r="C102" s="429" t="s">
        <v>50</v>
      </c>
      <c r="D102" s="89"/>
      <c r="E102" s="89"/>
    </row>
    <row r="103" spans="1:5" ht="17.25" customHeight="1">
      <c r="A103" s="88" t="s">
        <v>354</v>
      </c>
      <c r="B103" s="429" t="s">
        <v>182</v>
      </c>
      <c r="C103" s="429" t="s">
        <v>50</v>
      </c>
      <c r="D103" s="89"/>
      <c r="E103" s="89"/>
    </row>
    <row r="104" spans="1:5" s="87" customFormat="1" ht="17.25" customHeight="1">
      <c r="A104" s="85" t="s">
        <v>355</v>
      </c>
      <c r="B104" s="428" t="s">
        <v>356</v>
      </c>
      <c r="C104" s="428" t="s">
        <v>50</v>
      </c>
      <c r="D104" s="86">
        <f>D105+D122</f>
        <v>35821775199</v>
      </c>
      <c r="E104" s="86">
        <f>E105+E122</f>
        <v>33938310156</v>
      </c>
    </row>
    <row r="105" spans="1:5" s="87" customFormat="1" ht="17.25" customHeight="1">
      <c r="A105" s="85" t="s">
        <v>357</v>
      </c>
      <c r="B105" s="428" t="s">
        <v>358</v>
      </c>
      <c r="C105" s="428" t="s">
        <v>359</v>
      </c>
      <c r="D105" s="86">
        <f>D106+D109+D110+D111+D112+D113+D114+D115+D116+D117+D118+D121</f>
        <v>35821775199</v>
      </c>
      <c r="E105" s="86">
        <f>E106+E109+E110+E111+E112+E113+E114+E115+E116+E117+E118+E121</f>
        <v>33938310156</v>
      </c>
    </row>
    <row r="106" spans="1:5" ht="17.25" customHeight="1">
      <c r="A106" s="88" t="s">
        <v>360</v>
      </c>
      <c r="B106" s="429" t="s">
        <v>361</v>
      </c>
      <c r="C106" s="429" t="s">
        <v>50</v>
      </c>
      <c r="D106" s="89">
        <f>D107</f>
        <v>25296320000</v>
      </c>
      <c r="E106" s="89">
        <f>E107</f>
        <v>25296320000</v>
      </c>
    </row>
    <row r="107" spans="1:5" ht="17.25" customHeight="1">
      <c r="A107" s="88" t="s">
        <v>362</v>
      </c>
      <c r="B107" s="429" t="s">
        <v>363</v>
      </c>
      <c r="C107" s="429" t="s">
        <v>50</v>
      </c>
      <c r="D107" s="483">
        <v>25296320000</v>
      </c>
      <c r="E107" s="483">
        <v>25296320000</v>
      </c>
    </row>
    <row r="108" spans="1:5" ht="17.25" customHeight="1">
      <c r="A108" s="88" t="s">
        <v>364</v>
      </c>
      <c r="B108" s="429" t="s">
        <v>365</v>
      </c>
      <c r="C108" s="429" t="s">
        <v>50</v>
      </c>
      <c r="D108" s="89"/>
      <c r="E108" s="89"/>
    </row>
    <row r="109" spans="1:5" ht="17.25" customHeight="1">
      <c r="A109" s="88" t="s">
        <v>366</v>
      </c>
      <c r="B109" s="429" t="s">
        <v>187</v>
      </c>
      <c r="C109" s="429" t="s">
        <v>50</v>
      </c>
      <c r="D109" s="89">
        <v>-50000000</v>
      </c>
      <c r="E109" s="89">
        <v>-50000000</v>
      </c>
    </row>
    <row r="110" spans="1:5" ht="17.25" customHeight="1">
      <c r="A110" s="88" t="s">
        <v>367</v>
      </c>
      <c r="B110" s="429" t="s">
        <v>368</v>
      </c>
      <c r="C110" s="429" t="s">
        <v>50</v>
      </c>
      <c r="D110" s="89"/>
      <c r="E110" s="89"/>
    </row>
    <row r="111" spans="1:5" ht="17.25" customHeight="1">
      <c r="A111" s="88" t="s">
        <v>369</v>
      </c>
      <c r="B111" s="429" t="s">
        <v>370</v>
      </c>
      <c r="C111" s="429" t="s">
        <v>50</v>
      </c>
      <c r="D111" s="89"/>
      <c r="E111" s="89"/>
    </row>
    <row r="112" spans="1:5" ht="17.25" customHeight="1">
      <c r="A112" s="88" t="s">
        <v>371</v>
      </c>
      <c r="B112" s="429" t="s">
        <v>193</v>
      </c>
      <c r="C112" s="429" t="s">
        <v>50</v>
      </c>
      <c r="D112" s="89"/>
      <c r="E112" s="89"/>
    </row>
    <row r="113" spans="1:5" ht="17.25" customHeight="1">
      <c r="A113" s="88" t="s">
        <v>372</v>
      </c>
      <c r="B113" s="429" t="s">
        <v>373</v>
      </c>
      <c r="C113" s="429" t="s">
        <v>50</v>
      </c>
      <c r="D113" s="89"/>
      <c r="E113" s="89"/>
    </row>
    <row r="114" spans="1:5" ht="17.25" customHeight="1">
      <c r="A114" s="88" t="s">
        <v>374</v>
      </c>
      <c r="B114" s="429" t="s">
        <v>375</v>
      </c>
      <c r="C114" s="429" t="s">
        <v>50</v>
      </c>
      <c r="D114" s="89"/>
      <c r="E114" s="89"/>
    </row>
    <row r="115" spans="1:5" ht="17.25" customHeight="1">
      <c r="A115" s="88" t="s">
        <v>376</v>
      </c>
      <c r="B115" s="429" t="s">
        <v>377</v>
      </c>
      <c r="C115" s="429" t="s">
        <v>50</v>
      </c>
      <c r="D115" s="89">
        <v>2556571603</v>
      </c>
      <c r="E115" s="89"/>
    </row>
    <row r="116" spans="1:5" ht="17.25" customHeight="1">
      <c r="A116" s="88" t="s">
        <v>378</v>
      </c>
      <c r="B116" s="429" t="s">
        <v>191</v>
      </c>
      <c r="C116" s="429" t="s">
        <v>50</v>
      </c>
      <c r="D116" s="89"/>
      <c r="E116" s="89"/>
    </row>
    <row r="117" spans="1:5" ht="17.25" customHeight="1">
      <c r="A117" s="88" t="s">
        <v>379</v>
      </c>
      <c r="B117" s="429" t="s">
        <v>380</v>
      </c>
      <c r="C117" s="429" t="s">
        <v>50</v>
      </c>
      <c r="D117" s="89">
        <v>713858604</v>
      </c>
      <c r="E117" s="89">
        <v>713858604</v>
      </c>
    </row>
    <row r="118" spans="1:5" ht="17.25" customHeight="1">
      <c r="A118" s="88" t="s">
        <v>381</v>
      </c>
      <c r="B118" s="429" t="s">
        <v>382</v>
      </c>
      <c r="C118" s="429" t="s">
        <v>50</v>
      </c>
      <c r="D118" s="89">
        <f>SUM(D119:D120)</f>
        <v>7305024992</v>
      </c>
      <c r="E118" s="89">
        <f>SUM(E119:E120)</f>
        <v>7978131552</v>
      </c>
    </row>
    <row r="119" spans="1:5" ht="17.25" customHeight="1">
      <c r="A119" s="88" t="s">
        <v>383</v>
      </c>
      <c r="B119" s="429" t="s">
        <v>384</v>
      </c>
      <c r="C119" s="429" t="s">
        <v>50</v>
      </c>
      <c r="D119" s="482">
        <v>-1846006247</v>
      </c>
      <c r="E119" s="482">
        <v>-2316343690</v>
      </c>
    </row>
    <row r="120" spans="1:5" ht="17.25" customHeight="1">
      <c r="A120" s="88" t="s">
        <v>385</v>
      </c>
      <c r="B120" s="429" t="s">
        <v>386</v>
      </c>
      <c r="C120" s="429" t="s">
        <v>50</v>
      </c>
      <c r="D120" s="482">
        <v>9151031239</v>
      </c>
      <c r="E120" s="483">
        <v>10294475242</v>
      </c>
    </row>
    <row r="121" spans="1:5" ht="17.25" customHeight="1">
      <c r="A121" s="88" t="s">
        <v>387</v>
      </c>
      <c r="B121" s="429" t="s">
        <v>190</v>
      </c>
      <c r="C121" s="429" t="s">
        <v>50</v>
      </c>
      <c r="D121" s="89"/>
      <c r="E121" s="89"/>
    </row>
    <row r="122" spans="1:5" s="87" customFormat="1" ht="17.25" customHeight="1">
      <c r="A122" s="85" t="s">
        <v>388</v>
      </c>
      <c r="B122" s="428" t="s">
        <v>389</v>
      </c>
      <c r="C122" s="428" t="s">
        <v>50</v>
      </c>
      <c r="D122" s="93">
        <f>SUM(D123:D124)</f>
        <v>0</v>
      </c>
      <c r="E122" s="93">
        <f>SUM(E123:E124)</f>
        <v>0</v>
      </c>
    </row>
    <row r="123" spans="1:5" ht="17.25" customHeight="1">
      <c r="A123" s="88" t="s">
        <v>390</v>
      </c>
      <c r="B123" s="429" t="s">
        <v>391</v>
      </c>
      <c r="C123" s="429" t="s">
        <v>50</v>
      </c>
      <c r="D123" s="89"/>
      <c r="E123" s="89"/>
    </row>
    <row r="124" spans="1:5" ht="17.25" customHeight="1">
      <c r="A124" s="88" t="s">
        <v>392</v>
      </c>
      <c r="B124" s="429" t="s">
        <v>393</v>
      </c>
      <c r="C124" s="429" t="s">
        <v>50</v>
      </c>
      <c r="D124" s="89"/>
      <c r="E124" s="89"/>
    </row>
    <row r="125" spans="1:5" s="87" customFormat="1" ht="17.25" customHeight="1">
      <c r="A125" s="85" t="s">
        <v>394</v>
      </c>
      <c r="B125" s="428" t="s">
        <v>395</v>
      </c>
      <c r="C125" s="428" t="s">
        <v>50</v>
      </c>
      <c r="D125" s="86">
        <f>D74+D104</f>
        <v>79680362469</v>
      </c>
      <c r="E125" s="86">
        <f>E74+E104</f>
        <v>74436310833</v>
      </c>
    </row>
    <row r="126" spans="1:5" ht="21" customHeight="1">
      <c r="A126" s="479"/>
      <c r="B126" s="479"/>
      <c r="C126" s="495" t="s">
        <v>1021</v>
      </c>
      <c r="D126" s="495"/>
      <c r="E126" s="495"/>
    </row>
    <row r="127" spans="1:5" ht="21" customHeight="1">
      <c r="A127" s="477" t="s">
        <v>1011</v>
      </c>
      <c r="B127" s="477"/>
      <c r="C127" s="496" t="s">
        <v>24</v>
      </c>
      <c r="D127" s="496"/>
      <c r="E127" s="496"/>
    </row>
    <row r="128" spans="1:5">
      <c r="A128" s="480" t="s">
        <v>1013</v>
      </c>
      <c r="B128" s="481"/>
      <c r="C128" s="497" t="s">
        <v>396</v>
      </c>
      <c r="D128" s="497"/>
      <c r="E128" s="497"/>
    </row>
    <row r="133" spans="1:1" ht="19.5" customHeight="1">
      <c r="A133" s="478" t="s">
        <v>1012</v>
      </c>
    </row>
  </sheetData>
  <mergeCells count="11">
    <mergeCell ref="C126:E126"/>
    <mergeCell ref="C127:E127"/>
    <mergeCell ref="C128:E128"/>
    <mergeCell ref="D1:E1"/>
    <mergeCell ref="D2:E2"/>
    <mergeCell ref="D3:E3"/>
    <mergeCell ref="A4:E4"/>
    <mergeCell ref="A5:E5"/>
    <mergeCell ref="A6:E6"/>
    <mergeCell ref="A7:E7"/>
    <mergeCell ref="D8:E8"/>
  </mergeCells>
  <pageMargins left="0.47" right="0.21" top="0.25" bottom="0.24" header="0.2" footer="0.2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topLeftCell="A4" workbookViewId="0">
      <selection activeCell="B15" sqref="B15:G38"/>
    </sheetView>
  </sheetViews>
  <sheetFormatPr defaultRowHeight="14.25"/>
  <cols>
    <col min="1" max="1" width="28.25" style="27" customWidth="1"/>
    <col min="2" max="2" width="3.25" style="27" customWidth="1"/>
    <col min="3" max="3" width="3.125" style="27" customWidth="1"/>
    <col min="4" max="4" width="14.625" style="27" customWidth="1"/>
    <col min="5" max="5" width="14.125" style="27" customWidth="1"/>
    <col min="6" max="6" width="15.625" style="27" customWidth="1"/>
    <col min="7" max="7" width="15.5" style="27" customWidth="1"/>
    <col min="8" max="16384" width="9" style="27"/>
  </cols>
  <sheetData>
    <row r="1" spans="1:7" s="26" customFormat="1" ht="15" customHeight="1">
      <c r="A1" s="526" t="s">
        <v>28</v>
      </c>
      <c r="B1" s="526"/>
      <c r="C1" s="526"/>
      <c r="D1" s="526"/>
      <c r="F1" s="527" t="s">
        <v>397</v>
      </c>
      <c r="G1" s="528"/>
    </row>
    <row r="2" spans="1:7" ht="15" customHeight="1">
      <c r="A2" s="529" t="s">
        <v>29</v>
      </c>
      <c r="B2" s="529"/>
      <c r="C2" s="529"/>
      <c r="D2" s="529"/>
      <c r="F2" s="530" t="s">
        <v>30</v>
      </c>
      <c r="G2" s="531"/>
    </row>
    <row r="3" spans="1:7" ht="15" customHeight="1">
      <c r="A3" s="28"/>
      <c r="B3" s="28"/>
      <c r="C3" s="28"/>
      <c r="D3" s="28"/>
      <c r="F3" s="532" t="s">
        <v>31</v>
      </c>
      <c r="G3" s="533"/>
    </row>
    <row r="4" spans="1:7" ht="15">
      <c r="A4" s="28"/>
      <c r="B4" s="28"/>
      <c r="C4" s="28"/>
      <c r="D4" s="28"/>
      <c r="F4" s="29"/>
      <c r="G4" s="29"/>
    </row>
    <row r="5" spans="1:7" ht="18.75">
      <c r="A5" s="525" t="s">
        <v>32</v>
      </c>
      <c r="B5" s="525"/>
      <c r="C5" s="525"/>
      <c r="D5" s="525"/>
      <c r="E5" s="525"/>
      <c r="F5" s="525"/>
      <c r="G5" s="525"/>
    </row>
    <row r="6" spans="1:7" ht="18" customHeight="1">
      <c r="A6" s="509" t="s">
        <v>19</v>
      </c>
      <c r="B6" s="509"/>
      <c r="C6" s="509"/>
      <c r="D6" s="509"/>
      <c r="E6" s="509"/>
      <c r="F6" s="509"/>
      <c r="G6" s="509"/>
    </row>
    <row r="7" spans="1:7" ht="21" customHeight="1">
      <c r="A7" s="510" t="s">
        <v>1014</v>
      </c>
      <c r="B7" s="510"/>
      <c r="C7" s="510"/>
      <c r="D7" s="510"/>
      <c r="E7" s="510"/>
      <c r="F7" s="510"/>
      <c r="G7" s="510"/>
    </row>
    <row r="8" spans="1:7" ht="20.25" customHeight="1">
      <c r="A8" s="506"/>
      <c r="B8" s="506"/>
      <c r="C8" s="506"/>
      <c r="D8" s="506"/>
      <c r="E8" s="506"/>
      <c r="F8" s="506"/>
      <c r="G8" s="506"/>
    </row>
    <row r="9" spans="1:7" ht="15">
      <c r="A9" s="28"/>
      <c r="B9" s="28"/>
      <c r="C9" s="28"/>
      <c r="D9" s="28"/>
      <c r="E9" s="28"/>
      <c r="F9" s="507" t="s">
        <v>33</v>
      </c>
      <c r="G9" s="507"/>
    </row>
    <row r="10" spans="1:7">
      <c r="A10" s="511" t="s">
        <v>22</v>
      </c>
      <c r="B10" s="513" t="s">
        <v>34</v>
      </c>
      <c r="C10" s="513" t="s">
        <v>35</v>
      </c>
      <c r="D10" s="516" t="s">
        <v>1007</v>
      </c>
      <c r="E10" s="517"/>
      <c r="F10" s="520" t="s">
        <v>36</v>
      </c>
      <c r="G10" s="517"/>
    </row>
    <row r="11" spans="1:7">
      <c r="A11" s="512"/>
      <c r="B11" s="514"/>
      <c r="C11" s="514"/>
      <c r="D11" s="518"/>
      <c r="E11" s="519"/>
      <c r="F11" s="518" t="s">
        <v>37</v>
      </c>
      <c r="G11" s="519"/>
    </row>
    <row r="12" spans="1:7">
      <c r="A12" s="512"/>
      <c r="B12" s="514"/>
      <c r="C12" s="515"/>
      <c r="D12" s="456" t="s">
        <v>20</v>
      </c>
      <c r="E12" s="456" t="s">
        <v>21</v>
      </c>
      <c r="F12" s="456" t="s">
        <v>20</v>
      </c>
      <c r="G12" s="456" t="s">
        <v>21</v>
      </c>
    </row>
    <row r="13" spans="1:7" ht="15">
      <c r="A13" s="512"/>
      <c r="B13" s="514"/>
      <c r="C13" s="515"/>
      <c r="D13" s="30" t="s">
        <v>1006</v>
      </c>
      <c r="E13" s="30" t="s">
        <v>1003</v>
      </c>
      <c r="F13" s="30" t="s">
        <v>1006</v>
      </c>
      <c r="G13" s="30" t="s">
        <v>1003</v>
      </c>
    </row>
    <row r="14" spans="1:7" s="34" customFormat="1" ht="13.5">
      <c r="A14" s="31" t="s">
        <v>38</v>
      </c>
      <c r="B14" s="31" t="s">
        <v>39</v>
      </c>
      <c r="C14" s="32" t="s">
        <v>40</v>
      </c>
      <c r="D14" s="33" t="s">
        <v>41</v>
      </c>
      <c r="E14" s="33" t="s">
        <v>42</v>
      </c>
      <c r="F14" s="33" t="s">
        <v>43</v>
      </c>
      <c r="G14" s="33" t="s">
        <v>44</v>
      </c>
    </row>
    <row r="15" spans="1:7" ht="28.5">
      <c r="A15" s="35" t="s">
        <v>45</v>
      </c>
      <c r="B15" s="36" t="s">
        <v>46</v>
      </c>
      <c r="C15" s="37" t="s">
        <v>47</v>
      </c>
      <c r="D15" s="38">
        <v>57251443868</v>
      </c>
      <c r="E15" s="38">
        <v>51341089468</v>
      </c>
      <c r="F15" s="38">
        <f>D15+87762236709</f>
        <v>145013680577</v>
      </c>
      <c r="G15" s="39">
        <f>E15+77792289333</f>
        <v>129133378801</v>
      </c>
    </row>
    <row r="16" spans="1:7">
      <c r="A16" s="40" t="s">
        <v>48</v>
      </c>
      <c r="B16" s="41" t="s">
        <v>49</v>
      </c>
      <c r="C16" s="41" t="s">
        <v>50</v>
      </c>
      <c r="D16" s="38"/>
      <c r="E16" s="38"/>
      <c r="F16" s="38"/>
      <c r="G16" s="39">
        <f>E16</f>
        <v>0</v>
      </c>
    </row>
    <row r="17" spans="1:7" ht="18" customHeight="1">
      <c r="A17" s="40" t="s">
        <v>51</v>
      </c>
      <c r="B17" s="41" t="s">
        <v>52</v>
      </c>
      <c r="C17" s="41" t="s">
        <v>50</v>
      </c>
      <c r="D17" s="38">
        <f>D15-D16</f>
        <v>57251443868</v>
      </c>
      <c r="E17" s="38">
        <f>E15-E16</f>
        <v>51341089468</v>
      </c>
      <c r="F17" s="38">
        <f>F15-F16</f>
        <v>145013680577</v>
      </c>
      <c r="G17" s="39">
        <f>G15-G16</f>
        <v>129133378801</v>
      </c>
    </row>
    <row r="18" spans="1:7" ht="27" customHeight="1">
      <c r="A18" s="40" t="s">
        <v>53</v>
      </c>
      <c r="B18" s="36" t="s">
        <v>54</v>
      </c>
      <c r="C18" s="37" t="s">
        <v>55</v>
      </c>
      <c r="D18" s="38">
        <v>50278055993</v>
      </c>
      <c r="E18" s="38">
        <v>45065000206</v>
      </c>
      <c r="F18" s="38">
        <f>D18+79592868868</f>
        <v>129870924861</v>
      </c>
      <c r="G18" s="39">
        <f>E18+70928838291</f>
        <v>115993838497</v>
      </c>
    </row>
    <row r="19" spans="1:7" ht="21" customHeight="1">
      <c r="A19" s="40" t="s">
        <v>56</v>
      </c>
      <c r="B19" s="41" t="s">
        <v>57</v>
      </c>
      <c r="C19" s="41" t="s">
        <v>50</v>
      </c>
      <c r="D19" s="38">
        <f>D17-D18</f>
        <v>6973387875</v>
      </c>
      <c r="E19" s="38">
        <f>E17-E18</f>
        <v>6276089262</v>
      </c>
      <c r="F19" s="38">
        <f>F17-F18</f>
        <v>15142755716</v>
      </c>
      <c r="G19" s="39">
        <f>G17-G18</f>
        <v>13139540304</v>
      </c>
    </row>
    <row r="20" spans="1:7" ht="27.75" customHeight="1">
      <c r="A20" s="40" t="s">
        <v>58</v>
      </c>
      <c r="B20" s="36" t="s">
        <v>59</v>
      </c>
      <c r="C20" s="493" t="s">
        <v>60</v>
      </c>
      <c r="D20" s="38">
        <v>26416546</v>
      </c>
      <c r="E20" s="38">
        <v>29856512</v>
      </c>
      <c r="F20" s="38">
        <f>D20+58824091</f>
        <v>85240637</v>
      </c>
      <c r="G20" s="39">
        <f>E20+68359535</f>
        <v>98216047</v>
      </c>
    </row>
    <row r="21" spans="1:7" ht="27.75" customHeight="1">
      <c r="A21" s="40" t="s">
        <v>61</v>
      </c>
      <c r="B21" s="36" t="s">
        <v>62</v>
      </c>
      <c r="C21" s="37" t="s">
        <v>63</v>
      </c>
      <c r="D21" s="38">
        <v>299369628</v>
      </c>
      <c r="E21" s="38">
        <v>298796715</v>
      </c>
      <c r="F21" s="38">
        <f>D21+448346485</f>
        <v>747716113</v>
      </c>
      <c r="G21" s="39">
        <f>E21+656663120</f>
        <v>955459835</v>
      </c>
    </row>
    <row r="22" spans="1:7" ht="21" customHeight="1">
      <c r="A22" s="42" t="s">
        <v>64</v>
      </c>
      <c r="B22" s="43" t="s">
        <v>65</v>
      </c>
      <c r="C22" s="43" t="s">
        <v>50</v>
      </c>
      <c r="D22" s="44">
        <v>258032688</v>
      </c>
      <c r="E22" s="44">
        <v>176803088</v>
      </c>
      <c r="F22" s="44">
        <f>D22+376339985</f>
        <v>634372673</v>
      </c>
      <c r="G22" s="45">
        <f>E22+656663120</f>
        <v>833466208</v>
      </c>
    </row>
    <row r="23" spans="1:7" ht="21" customHeight="1">
      <c r="A23" s="40" t="s">
        <v>66</v>
      </c>
      <c r="B23" s="41" t="s">
        <v>67</v>
      </c>
      <c r="C23" s="41" t="s">
        <v>50</v>
      </c>
      <c r="D23" s="38"/>
      <c r="E23" s="38"/>
      <c r="F23" s="38"/>
      <c r="G23" s="39">
        <f>E23</f>
        <v>0</v>
      </c>
    </row>
    <row r="24" spans="1:7" ht="21" customHeight="1">
      <c r="A24" s="40" t="s">
        <v>68</v>
      </c>
      <c r="B24" s="41" t="s">
        <v>69</v>
      </c>
      <c r="C24" s="41" t="s">
        <v>50</v>
      </c>
      <c r="D24" s="484">
        <f>1873245537-1440867</f>
        <v>1871804670</v>
      </c>
      <c r="E24" s="38">
        <v>1761467730</v>
      </c>
      <c r="F24" s="38">
        <f>D24+3646439920</f>
        <v>5518244590</v>
      </c>
      <c r="G24" s="39">
        <f>E24+3074750503</f>
        <v>4836218233</v>
      </c>
    </row>
    <row r="25" spans="1:7" ht="30" customHeight="1">
      <c r="A25" s="35" t="s">
        <v>70</v>
      </c>
      <c r="B25" s="36" t="s">
        <v>71</v>
      </c>
      <c r="C25" s="36" t="s">
        <v>50</v>
      </c>
      <c r="D25" s="38">
        <f>D19+D20-D21-D23-D24</f>
        <v>4828630123</v>
      </c>
      <c r="E25" s="38">
        <f>E19+E20-E21-E23-E24</f>
        <v>4245681329</v>
      </c>
      <c r="F25" s="38">
        <f>F19+F20-F21-F23-F24</f>
        <v>8962035650</v>
      </c>
      <c r="G25" s="39">
        <f>G19+G20-G21-G23-G24</f>
        <v>7446078283</v>
      </c>
    </row>
    <row r="26" spans="1:7" ht="21" customHeight="1">
      <c r="A26" s="40" t="s">
        <v>72</v>
      </c>
      <c r="B26" s="41" t="s">
        <v>73</v>
      </c>
      <c r="C26" s="41" t="s">
        <v>50</v>
      </c>
      <c r="D26" s="38">
        <v>230070278</v>
      </c>
      <c r="E26" s="38">
        <v>280312942</v>
      </c>
      <c r="F26" s="38">
        <f>D26+295816815</f>
        <v>525887093</v>
      </c>
      <c r="G26" s="39">
        <f>E26+378945363</f>
        <v>659258305</v>
      </c>
    </row>
    <row r="27" spans="1:7" ht="21" customHeight="1">
      <c r="A27" s="40" t="s">
        <v>74</v>
      </c>
      <c r="B27" s="41" t="s">
        <v>75</v>
      </c>
      <c r="C27" s="41" t="s">
        <v>50</v>
      </c>
      <c r="D27" s="38">
        <v>334391504</v>
      </c>
      <c r="E27" s="38">
        <v>2701242</v>
      </c>
      <c r="F27" s="38">
        <f>D27+2500000</f>
        <v>336891504</v>
      </c>
      <c r="G27" s="39">
        <f>E27+11664301</f>
        <v>14365543</v>
      </c>
    </row>
    <row r="28" spans="1:7" ht="21" customHeight="1">
      <c r="A28" s="40" t="s">
        <v>76</v>
      </c>
      <c r="B28" s="41" t="s">
        <v>77</v>
      </c>
      <c r="C28" s="41" t="s">
        <v>50</v>
      </c>
      <c r="D28" s="38">
        <f>D26-D27</f>
        <v>-104321226</v>
      </c>
      <c r="E28" s="38">
        <f>E26-E27</f>
        <v>277611700</v>
      </c>
      <c r="F28" s="38">
        <f>F26-F27</f>
        <v>188995589</v>
      </c>
      <c r="G28" s="39">
        <f>G26-G27</f>
        <v>644892762</v>
      </c>
    </row>
    <row r="29" spans="1:7" ht="30" customHeight="1">
      <c r="A29" s="35" t="s">
        <v>78</v>
      </c>
      <c r="B29" s="36" t="s">
        <v>79</v>
      </c>
      <c r="C29" s="36" t="s">
        <v>50</v>
      </c>
      <c r="D29" s="38">
        <f>D25+D28</f>
        <v>4724308897</v>
      </c>
      <c r="E29" s="38">
        <f>E25+E28</f>
        <v>4523293029</v>
      </c>
      <c r="F29" s="38">
        <f>F25+F28</f>
        <v>9151031239</v>
      </c>
      <c r="G29" s="39">
        <f>G25+G28</f>
        <v>8090971045</v>
      </c>
    </row>
    <row r="30" spans="1:7" ht="27" customHeight="1">
      <c r="A30" s="40" t="s">
        <v>80</v>
      </c>
      <c r="B30" s="36" t="s">
        <v>81</v>
      </c>
      <c r="C30" s="37" t="s">
        <v>82</v>
      </c>
      <c r="D30" s="38">
        <f>D31-D32</f>
        <v>944861779</v>
      </c>
      <c r="E30" s="38">
        <f>E31-E32</f>
        <v>993446049</v>
      </c>
      <c r="F30" s="38">
        <f>F31-F32</f>
        <v>1846006247</v>
      </c>
      <c r="G30" s="39">
        <f>G31-G32</f>
        <v>1805627599</v>
      </c>
    </row>
    <row r="31" spans="1:7" ht="30" customHeight="1">
      <c r="A31" s="35" t="s">
        <v>83</v>
      </c>
      <c r="B31" s="36"/>
      <c r="C31" s="36"/>
      <c r="D31" s="38">
        <v>944861779</v>
      </c>
      <c r="E31" s="39">
        <v>993446049</v>
      </c>
      <c r="F31" s="38">
        <f>D31+901144468</f>
        <v>1846006247</v>
      </c>
      <c r="G31" s="39">
        <f>E31+812181550</f>
        <v>1805627599</v>
      </c>
    </row>
    <row r="32" spans="1:7" ht="0.75" customHeight="1">
      <c r="A32" s="40" t="s">
        <v>84</v>
      </c>
      <c r="B32" s="41"/>
      <c r="C32" s="41"/>
      <c r="D32" s="38"/>
      <c r="E32" s="39"/>
      <c r="F32" s="38"/>
      <c r="G32" s="39"/>
    </row>
    <row r="33" spans="1:7" ht="27" customHeight="1">
      <c r="A33" s="40" t="s">
        <v>85</v>
      </c>
      <c r="B33" s="36" t="s">
        <v>86</v>
      </c>
      <c r="C33" s="37" t="s">
        <v>82</v>
      </c>
      <c r="D33" s="38">
        <f>D34-D35</f>
        <v>0</v>
      </c>
      <c r="E33" s="39"/>
      <c r="F33" s="38">
        <f>F34-F35</f>
        <v>0</v>
      </c>
      <c r="G33" s="39"/>
    </row>
    <row r="34" spans="1:7" hidden="1">
      <c r="A34" s="40" t="s">
        <v>87</v>
      </c>
      <c r="B34" s="41"/>
      <c r="C34" s="41"/>
      <c r="D34" s="38"/>
      <c r="E34" s="39"/>
      <c r="F34" s="38"/>
      <c r="G34" s="39"/>
    </row>
    <row r="35" spans="1:7" hidden="1">
      <c r="A35" s="40" t="s">
        <v>88</v>
      </c>
      <c r="B35" s="41"/>
      <c r="C35" s="41"/>
      <c r="D35" s="38"/>
      <c r="E35" s="39"/>
      <c r="F35" s="38"/>
      <c r="G35" s="39"/>
    </row>
    <row r="36" spans="1:7" ht="18" customHeight="1">
      <c r="A36" s="40" t="s">
        <v>89</v>
      </c>
      <c r="B36" s="41" t="s">
        <v>90</v>
      </c>
      <c r="C36" s="41" t="s">
        <v>50</v>
      </c>
      <c r="D36" s="38">
        <f>D29-D30-D33</f>
        <v>3779447118</v>
      </c>
      <c r="E36" s="39">
        <f>E29-E30-E33</f>
        <v>3529846980</v>
      </c>
      <c r="F36" s="38">
        <f>F29-F30-F33</f>
        <v>7305024992</v>
      </c>
      <c r="G36" s="39">
        <f>G29-G30-G33</f>
        <v>6285343446</v>
      </c>
    </row>
    <row r="37" spans="1:7" ht="18" customHeight="1">
      <c r="A37" s="40" t="s">
        <v>91</v>
      </c>
      <c r="B37" s="41" t="s">
        <v>92</v>
      </c>
      <c r="C37" s="41" t="s">
        <v>50</v>
      </c>
      <c r="D37" s="46">
        <f>D36/2529632</f>
        <v>1494.0699350735601</v>
      </c>
      <c r="E37" s="46">
        <f>E36/2529632</f>
        <v>1395.3994019683496</v>
      </c>
      <c r="F37" s="46">
        <f>(F36)/2529632</f>
        <v>2887.7816978912347</v>
      </c>
      <c r="G37" s="47">
        <f>G36/2529632</f>
        <v>2484.6868817282516</v>
      </c>
    </row>
    <row r="38" spans="1:7" ht="18" customHeight="1">
      <c r="A38" s="40" t="s">
        <v>93</v>
      </c>
      <c r="B38" s="41" t="s">
        <v>94</v>
      </c>
      <c r="C38" s="41" t="s">
        <v>50</v>
      </c>
      <c r="D38" s="38"/>
      <c r="E38" s="39"/>
      <c r="F38" s="38"/>
      <c r="G38" s="39"/>
    </row>
    <row r="39" spans="1:7" ht="10.5" customHeight="1">
      <c r="A39" s="48" t="s">
        <v>50</v>
      </c>
      <c r="B39" s="28" t="s">
        <v>50</v>
      </c>
      <c r="C39" s="28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</row>
    <row r="40" spans="1:7" ht="19.5" customHeight="1">
      <c r="A40" s="28" t="s">
        <v>50</v>
      </c>
      <c r="B40" s="28" t="s">
        <v>50</v>
      </c>
      <c r="C40" s="28" t="s">
        <v>50</v>
      </c>
      <c r="D40" s="28" t="s">
        <v>50</v>
      </c>
      <c r="E40" s="28" t="s">
        <v>50</v>
      </c>
      <c r="F40" s="521" t="s">
        <v>1022</v>
      </c>
      <c r="G40" s="521"/>
    </row>
    <row r="41" spans="1:7" ht="19.5" customHeight="1">
      <c r="A41" s="457" t="s">
        <v>95</v>
      </c>
      <c r="B41" s="522" t="s">
        <v>23</v>
      </c>
      <c r="C41" s="522"/>
      <c r="D41" s="522"/>
      <c r="E41" s="522"/>
      <c r="F41" s="522" t="s">
        <v>96</v>
      </c>
      <c r="G41" s="522"/>
    </row>
    <row r="42" spans="1:7">
      <c r="A42" s="49" t="s">
        <v>97</v>
      </c>
      <c r="B42" s="523" t="s">
        <v>25</v>
      </c>
      <c r="C42" s="523"/>
      <c r="D42" s="523"/>
      <c r="E42" s="523"/>
      <c r="F42" s="524" t="s">
        <v>98</v>
      </c>
      <c r="G42" s="524"/>
    </row>
    <row r="43" spans="1:7" ht="15">
      <c r="A43" s="28"/>
      <c r="B43" s="28"/>
      <c r="C43" s="28"/>
      <c r="D43" s="28"/>
      <c r="E43" s="28"/>
      <c r="F43" s="50"/>
      <c r="G43" s="50"/>
    </row>
    <row r="44" spans="1:7" ht="15">
      <c r="A44" s="28" t="s">
        <v>50</v>
      </c>
      <c r="B44" s="28" t="s">
        <v>50</v>
      </c>
      <c r="C44" s="28" t="s">
        <v>50</v>
      </c>
      <c r="D44" s="28" t="s">
        <v>50</v>
      </c>
      <c r="E44" s="28" t="s">
        <v>50</v>
      </c>
      <c r="F44" s="28" t="s">
        <v>50</v>
      </c>
      <c r="G44" s="28" t="s">
        <v>50</v>
      </c>
    </row>
    <row r="45" spans="1:7" ht="15">
      <c r="A45" s="28"/>
      <c r="B45" s="28"/>
      <c r="C45" s="28"/>
      <c r="D45" s="28"/>
      <c r="E45" s="28"/>
      <c r="F45" s="28"/>
      <c r="G45" s="28"/>
    </row>
    <row r="46" spans="1:7" ht="19.5" customHeight="1">
      <c r="A46" s="455" t="s">
        <v>26</v>
      </c>
      <c r="B46" s="508" t="s">
        <v>27</v>
      </c>
      <c r="C46" s="508"/>
      <c r="D46" s="508"/>
      <c r="E46" s="508"/>
      <c r="F46" s="28" t="s">
        <v>50</v>
      </c>
      <c r="G46" s="28" t="s">
        <v>50</v>
      </c>
    </row>
    <row r="47" spans="1:7" ht="15">
      <c r="A47" s="28"/>
    </row>
  </sheetData>
  <mergeCells count="22">
    <mergeCell ref="A5:G5"/>
    <mergeCell ref="A1:D1"/>
    <mergeCell ref="F1:G1"/>
    <mergeCell ref="A2:D2"/>
    <mergeCell ref="F2:G2"/>
    <mergeCell ref="F3:G3"/>
    <mergeCell ref="B46:E46"/>
    <mergeCell ref="A6:G6"/>
    <mergeCell ref="A7:G7"/>
    <mergeCell ref="F9:G9"/>
    <mergeCell ref="A10:A13"/>
    <mergeCell ref="B10:B13"/>
    <mergeCell ref="C10:C13"/>
    <mergeCell ref="D10:E11"/>
    <mergeCell ref="F10:G10"/>
    <mergeCell ref="F11:G11"/>
    <mergeCell ref="A8:G8"/>
    <mergeCell ref="F40:G40"/>
    <mergeCell ref="B41:E41"/>
    <mergeCell ref="F41:G41"/>
    <mergeCell ref="B42:E42"/>
    <mergeCell ref="F42:G42"/>
  </mergeCells>
  <pageMargins left="0.17" right="0.17" top="0.21" bottom="0.19" header="0.17" footer="0.1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6" workbookViewId="0">
      <selection activeCell="H22" sqref="H22"/>
    </sheetView>
  </sheetViews>
  <sheetFormatPr defaultRowHeight="15.75"/>
  <cols>
    <col min="1" max="1" width="19.75" style="54" customWidth="1"/>
    <col min="2" max="2" width="33.5" style="54" customWidth="1"/>
    <col min="3" max="3" width="3.375" style="54" customWidth="1"/>
    <col min="4" max="4" width="3.25" style="54" customWidth="1"/>
    <col min="5" max="5" width="16.375" style="54" customWidth="1"/>
    <col min="6" max="6" width="16.75" style="54" customWidth="1"/>
    <col min="7" max="7" width="15.875" style="78" customWidth="1"/>
    <col min="8" max="8" width="16.25" style="78" customWidth="1"/>
    <col min="9" max="17" width="9" style="78"/>
    <col min="18" max="16384" width="9" style="54"/>
  </cols>
  <sheetData>
    <row r="1" spans="1:8" ht="16.5" customHeight="1">
      <c r="A1" s="534" t="s">
        <v>28</v>
      </c>
      <c r="B1" s="534"/>
      <c r="C1" s="53"/>
      <c r="D1" s="53"/>
      <c r="E1" s="527" t="s">
        <v>1001</v>
      </c>
      <c r="F1" s="528"/>
    </row>
    <row r="2" spans="1:8" ht="16.5" customHeight="1">
      <c r="A2" s="535" t="s">
        <v>99</v>
      </c>
      <c r="B2" s="535"/>
      <c r="D2" s="55"/>
      <c r="E2" s="530" t="s">
        <v>30</v>
      </c>
      <c r="F2" s="531"/>
    </row>
    <row r="3" spans="1:8" ht="16.5" customHeight="1">
      <c r="A3" s="56"/>
      <c r="B3" s="56"/>
      <c r="D3" s="55"/>
      <c r="E3" s="532" t="s">
        <v>31</v>
      </c>
      <c r="F3" s="533"/>
    </row>
    <row r="4" spans="1:8" ht="12" customHeight="1">
      <c r="A4" s="56"/>
      <c r="B4" s="56"/>
      <c r="D4" s="55"/>
      <c r="E4" s="494"/>
      <c r="F4" s="494"/>
    </row>
    <row r="5" spans="1:8" ht="21.75" customHeight="1">
      <c r="A5" s="525" t="s">
        <v>100</v>
      </c>
      <c r="B5" s="525"/>
      <c r="C5" s="525"/>
      <c r="D5" s="525"/>
      <c r="E5" s="525"/>
      <c r="F5" s="525"/>
    </row>
    <row r="6" spans="1:8" ht="18" customHeight="1">
      <c r="A6" s="509" t="s">
        <v>19</v>
      </c>
      <c r="B6" s="509"/>
      <c r="C6" s="509"/>
      <c r="D6" s="509"/>
      <c r="E6" s="509"/>
      <c r="F6" s="509"/>
    </row>
    <row r="7" spans="1:8" ht="21" customHeight="1">
      <c r="A7" s="510" t="s">
        <v>1014</v>
      </c>
      <c r="B7" s="510"/>
      <c r="C7" s="510"/>
      <c r="D7" s="510"/>
      <c r="E7" s="510"/>
      <c r="F7" s="510"/>
    </row>
    <row r="8" spans="1:8" ht="21" customHeight="1">
      <c r="A8" s="506"/>
      <c r="B8" s="506"/>
      <c r="C8" s="506"/>
      <c r="D8" s="506"/>
      <c r="E8" s="506"/>
      <c r="F8" s="506"/>
      <c r="G8" s="459"/>
    </row>
    <row r="9" spans="1:8">
      <c r="A9" s="56"/>
      <c r="B9" s="56"/>
      <c r="C9" s="56"/>
      <c r="D9" s="56"/>
      <c r="E9" s="56"/>
      <c r="F9" s="51" t="s">
        <v>33</v>
      </c>
    </row>
    <row r="10" spans="1:8" ht="18" customHeight="1">
      <c r="A10" s="537" t="s">
        <v>22</v>
      </c>
      <c r="B10" s="538"/>
      <c r="C10" s="513" t="s">
        <v>34</v>
      </c>
      <c r="D10" s="544" t="s">
        <v>35</v>
      </c>
      <c r="E10" s="537" t="s">
        <v>36</v>
      </c>
      <c r="F10" s="538"/>
    </row>
    <row r="11" spans="1:8" ht="18" customHeight="1">
      <c r="A11" s="539"/>
      <c r="B11" s="540"/>
      <c r="C11" s="514"/>
      <c r="D11" s="514"/>
      <c r="E11" s="541" t="s">
        <v>101</v>
      </c>
      <c r="F11" s="542"/>
    </row>
    <row r="12" spans="1:8" ht="18" customHeight="1">
      <c r="A12" s="539"/>
      <c r="B12" s="540"/>
      <c r="C12" s="514"/>
      <c r="D12" s="514"/>
      <c r="E12" s="68" t="s">
        <v>20</v>
      </c>
      <c r="F12" s="68" t="s">
        <v>21</v>
      </c>
    </row>
    <row r="13" spans="1:8" ht="18" customHeight="1">
      <c r="A13" s="541"/>
      <c r="B13" s="542"/>
      <c r="C13" s="543"/>
      <c r="D13" s="543"/>
      <c r="E13" s="94" t="s">
        <v>1004</v>
      </c>
      <c r="F13" s="94" t="s">
        <v>1005</v>
      </c>
    </row>
    <row r="14" spans="1:8" ht="11.25" customHeight="1">
      <c r="A14" s="545" t="s">
        <v>38</v>
      </c>
      <c r="B14" s="546"/>
      <c r="C14" s="57" t="s">
        <v>39</v>
      </c>
      <c r="D14" s="58" t="s">
        <v>40</v>
      </c>
      <c r="E14" s="57" t="s">
        <v>41</v>
      </c>
      <c r="F14" s="57" t="s">
        <v>42</v>
      </c>
    </row>
    <row r="15" spans="1:8" ht="17.25" customHeight="1">
      <c r="A15" s="70" t="s">
        <v>102</v>
      </c>
      <c r="B15" s="71"/>
      <c r="C15" s="59" t="s">
        <v>50</v>
      </c>
      <c r="D15" s="60" t="s">
        <v>50</v>
      </c>
      <c r="E15" s="79" t="s">
        <v>50</v>
      </c>
      <c r="F15" s="79"/>
    </row>
    <row r="16" spans="1:8" ht="16.5" customHeight="1">
      <c r="A16" s="72" t="s">
        <v>103</v>
      </c>
      <c r="B16" s="73"/>
      <c r="C16" s="61" t="s">
        <v>46</v>
      </c>
      <c r="D16" s="52" t="s">
        <v>50</v>
      </c>
      <c r="E16" s="465">
        <v>158812664897</v>
      </c>
      <c r="F16" s="466">
        <v>144908693232</v>
      </c>
      <c r="G16" s="458"/>
      <c r="H16" s="458"/>
    </row>
    <row r="17" spans="1:8" ht="16.5" customHeight="1">
      <c r="A17" s="72" t="s">
        <v>104</v>
      </c>
      <c r="B17" s="73"/>
      <c r="C17" s="61" t="s">
        <v>49</v>
      </c>
      <c r="D17" s="52" t="s">
        <v>50</v>
      </c>
      <c r="E17" s="465">
        <v>-12985813818</v>
      </c>
      <c r="F17" s="466">
        <v>-13963559808</v>
      </c>
      <c r="G17" s="458"/>
      <c r="H17" s="458"/>
    </row>
    <row r="18" spans="1:8" ht="16.5" customHeight="1">
      <c r="A18" s="72" t="s">
        <v>105</v>
      </c>
      <c r="B18" s="73"/>
      <c r="C18" s="61" t="s">
        <v>106</v>
      </c>
      <c r="D18" s="52" t="s">
        <v>50</v>
      </c>
      <c r="E18" s="465">
        <v>-5156750054</v>
      </c>
      <c r="F18" s="466">
        <v>-4835870873</v>
      </c>
      <c r="G18" s="458"/>
      <c r="H18" s="458"/>
    </row>
    <row r="19" spans="1:8" ht="16.5" customHeight="1">
      <c r="A19" s="72" t="s">
        <v>107</v>
      </c>
      <c r="B19" s="73"/>
      <c r="C19" s="61" t="s">
        <v>108</v>
      </c>
      <c r="D19" s="52" t="s">
        <v>50</v>
      </c>
      <c r="E19" s="465">
        <v>-2024237170</v>
      </c>
      <c r="F19" s="466">
        <v>-1739474191</v>
      </c>
      <c r="G19" s="458"/>
      <c r="H19" s="458"/>
    </row>
    <row r="20" spans="1:8" ht="16.5" customHeight="1">
      <c r="A20" s="72" t="s">
        <v>109</v>
      </c>
      <c r="B20" s="73"/>
      <c r="C20" s="61" t="s">
        <v>110</v>
      </c>
      <c r="D20" s="52" t="s">
        <v>50</v>
      </c>
      <c r="E20" s="465">
        <v>-2692915366</v>
      </c>
      <c r="F20" s="466">
        <v>-1708064077</v>
      </c>
      <c r="G20" s="458"/>
      <c r="H20" s="458"/>
    </row>
    <row r="21" spans="1:8" ht="16.5" customHeight="1">
      <c r="A21" s="72" t="s">
        <v>111</v>
      </c>
      <c r="B21" s="73"/>
      <c r="C21" s="61" t="s">
        <v>112</v>
      </c>
      <c r="D21" s="52" t="s">
        <v>50</v>
      </c>
      <c r="E21" s="465">
        <v>16262157060</v>
      </c>
      <c r="F21" s="466">
        <v>22264990820</v>
      </c>
      <c r="G21" s="458"/>
      <c r="H21" s="458"/>
    </row>
    <row r="22" spans="1:8" ht="16.5" customHeight="1">
      <c r="A22" s="72" t="s">
        <v>113</v>
      </c>
      <c r="B22" s="73"/>
      <c r="C22" s="61" t="s">
        <v>114</v>
      </c>
      <c r="D22" s="52" t="s">
        <v>50</v>
      </c>
      <c r="E22" s="465">
        <v>-148439223184</v>
      </c>
      <c r="F22" s="466">
        <v>-136781980437</v>
      </c>
      <c r="G22" s="458"/>
      <c r="H22" s="458"/>
    </row>
    <row r="23" spans="1:8" ht="17.25" customHeight="1">
      <c r="A23" s="74" t="s">
        <v>115</v>
      </c>
      <c r="B23" s="75"/>
      <c r="C23" s="61" t="s">
        <v>57</v>
      </c>
      <c r="D23" s="52" t="s">
        <v>50</v>
      </c>
      <c r="E23" s="467">
        <f>SUM(E16:E22)</f>
        <v>3775882365</v>
      </c>
      <c r="F23" s="467">
        <f>SUM(F16:F22)</f>
        <v>8144734666</v>
      </c>
      <c r="G23" s="458"/>
      <c r="H23" s="458"/>
    </row>
    <row r="24" spans="1:8" ht="17.25" customHeight="1">
      <c r="A24" s="70" t="s">
        <v>116</v>
      </c>
      <c r="B24" s="71"/>
      <c r="C24" s="61" t="s">
        <v>50</v>
      </c>
      <c r="D24" s="52" t="s">
        <v>50</v>
      </c>
      <c r="E24" s="468"/>
      <c r="F24" s="468"/>
      <c r="G24" s="458"/>
      <c r="H24" s="458"/>
    </row>
    <row r="25" spans="1:8" ht="15.75" customHeight="1">
      <c r="A25" s="72" t="s">
        <v>117</v>
      </c>
      <c r="B25" s="73"/>
      <c r="C25" s="61" t="s">
        <v>59</v>
      </c>
      <c r="D25" s="52" t="s">
        <v>50</v>
      </c>
      <c r="E25" s="469">
        <v>-2318425027</v>
      </c>
      <c r="F25" s="469">
        <v>-1198511816</v>
      </c>
      <c r="G25" s="458"/>
      <c r="H25" s="458"/>
    </row>
    <row r="26" spans="1:8" ht="15.75" customHeight="1">
      <c r="A26" s="72" t="s">
        <v>118</v>
      </c>
      <c r="B26" s="73"/>
      <c r="C26" s="61" t="s">
        <v>62</v>
      </c>
      <c r="D26" s="52" t="s">
        <v>50</v>
      </c>
      <c r="E26" s="469">
        <v>8460000</v>
      </c>
      <c r="F26" s="469"/>
      <c r="G26" s="458"/>
      <c r="H26" s="458"/>
    </row>
    <row r="27" spans="1:8" ht="15.75" customHeight="1">
      <c r="A27" s="72" t="s">
        <v>119</v>
      </c>
      <c r="B27" s="73"/>
      <c r="C27" s="61" t="s">
        <v>65</v>
      </c>
      <c r="D27" s="52" t="s">
        <v>50</v>
      </c>
      <c r="E27" s="469">
        <v>-1500000000</v>
      </c>
      <c r="F27" s="469"/>
      <c r="G27" s="458"/>
      <c r="H27" s="458"/>
    </row>
    <row r="28" spans="1:8" ht="15.75" customHeight="1">
      <c r="A28" s="72" t="s">
        <v>120</v>
      </c>
      <c r="B28" s="73"/>
      <c r="C28" s="61" t="s">
        <v>121</v>
      </c>
      <c r="D28" s="52" t="s">
        <v>50</v>
      </c>
      <c r="E28" s="469">
        <v>50000000</v>
      </c>
      <c r="F28" s="469">
        <v>459815625</v>
      </c>
      <c r="G28" s="458"/>
      <c r="H28" s="458"/>
    </row>
    <row r="29" spans="1:8" ht="15" customHeight="1">
      <c r="A29" s="72" t="s">
        <v>122</v>
      </c>
      <c r="B29" s="73"/>
      <c r="C29" s="61" t="s">
        <v>67</v>
      </c>
      <c r="D29" s="52" t="s">
        <v>50</v>
      </c>
      <c r="E29" s="469"/>
      <c r="F29" s="469"/>
      <c r="G29" s="458"/>
      <c r="H29" s="458"/>
    </row>
    <row r="30" spans="1:8" ht="15" customHeight="1">
      <c r="A30" s="72" t="s">
        <v>123</v>
      </c>
      <c r="B30" s="73"/>
      <c r="C30" s="61" t="s">
        <v>69</v>
      </c>
      <c r="D30" s="52" t="s">
        <v>50</v>
      </c>
      <c r="E30" s="469"/>
      <c r="F30" s="469"/>
      <c r="G30" s="458"/>
      <c r="H30" s="458"/>
    </row>
    <row r="31" spans="1:8" ht="16.5" customHeight="1">
      <c r="A31" s="72" t="s">
        <v>124</v>
      </c>
      <c r="B31" s="73"/>
      <c r="C31" s="61" t="s">
        <v>125</v>
      </c>
      <c r="D31" s="52" t="s">
        <v>50</v>
      </c>
      <c r="E31" s="469">
        <v>35322637</v>
      </c>
      <c r="F31" s="469">
        <v>21084147</v>
      </c>
      <c r="G31" s="458"/>
      <c r="H31" s="458"/>
    </row>
    <row r="32" spans="1:8" ht="17.25" customHeight="1">
      <c r="A32" s="74" t="s">
        <v>126</v>
      </c>
      <c r="B32" s="75"/>
      <c r="C32" s="61" t="s">
        <v>71</v>
      </c>
      <c r="D32" s="52" t="s">
        <v>50</v>
      </c>
      <c r="E32" s="467">
        <f>SUM(E25:E31)</f>
        <v>-3724642390</v>
      </c>
      <c r="F32" s="467">
        <f>SUM(F25:F31)</f>
        <v>-717612044</v>
      </c>
      <c r="G32" s="458"/>
      <c r="H32" s="458"/>
    </row>
    <row r="33" spans="1:8" ht="17.25" customHeight="1">
      <c r="A33" s="70" t="s">
        <v>127</v>
      </c>
      <c r="B33" s="71"/>
      <c r="C33" s="61" t="s">
        <v>50</v>
      </c>
      <c r="D33" s="52" t="s">
        <v>50</v>
      </c>
      <c r="E33" s="468"/>
      <c r="F33" s="468"/>
      <c r="G33" s="458"/>
      <c r="H33" s="458"/>
    </row>
    <row r="34" spans="1:8" ht="15" customHeight="1">
      <c r="A34" s="72" t="s">
        <v>128</v>
      </c>
      <c r="B34" s="73"/>
      <c r="C34" s="61" t="s">
        <v>73</v>
      </c>
      <c r="D34" s="52" t="s">
        <v>50</v>
      </c>
      <c r="E34" s="469"/>
      <c r="F34" s="469"/>
      <c r="G34" s="458"/>
      <c r="H34" s="458"/>
    </row>
    <row r="35" spans="1:8" ht="15" customHeight="1">
      <c r="A35" s="76" t="s">
        <v>141</v>
      </c>
      <c r="B35" s="77"/>
      <c r="C35" s="59" t="s">
        <v>50</v>
      </c>
      <c r="D35" s="60" t="s">
        <v>50</v>
      </c>
      <c r="E35" s="469"/>
      <c r="F35" s="469"/>
      <c r="G35" s="458"/>
      <c r="H35" s="458"/>
    </row>
    <row r="36" spans="1:8" ht="16.5" customHeight="1">
      <c r="A36" s="72" t="s">
        <v>129</v>
      </c>
      <c r="B36" s="73"/>
      <c r="C36" s="62" t="s">
        <v>130</v>
      </c>
      <c r="D36" s="63" t="s">
        <v>50</v>
      </c>
      <c r="E36" s="469">
        <v>27325000000</v>
      </c>
      <c r="F36" s="469">
        <v>21000000000</v>
      </c>
      <c r="G36" s="458"/>
      <c r="H36" s="458"/>
    </row>
    <row r="37" spans="1:8" ht="16.5" customHeight="1">
      <c r="A37" s="72" t="s">
        <v>131</v>
      </c>
      <c r="B37" s="73"/>
      <c r="C37" s="62" t="s">
        <v>132</v>
      </c>
      <c r="D37" s="63" t="s">
        <v>50</v>
      </c>
      <c r="E37" s="469">
        <v>-24360419559</v>
      </c>
      <c r="F37" s="469">
        <v>-24219387446</v>
      </c>
      <c r="G37" s="458"/>
      <c r="H37" s="458"/>
    </row>
    <row r="38" spans="1:8" ht="15" customHeight="1">
      <c r="A38" s="72" t="s">
        <v>133</v>
      </c>
      <c r="B38" s="73"/>
      <c r="C38" s="62" t="s">
        <v>134</v>
      </c>
      <c r="D38" s="63" t="s">
        <v>50</v>
      </c>
      <c r="E38" s="469"/>
      <c r="F38" s="469"/>
      <c r="G38" s="458"/>
      <c r="H38" s="458"/>
    </row>
    <row r="39" spans="1:8" ht="18" customHeight="1">
      <c r="A39" s="72" t="s">
        <v>135</v>
      </c>
      <c r="B39" s="73"/>
      <c r="C39" s="62" t="s">
        <v>136</v>
      </c>
      <c r="D39" s="63" t="s">
        <v>50</v>
      </c>
      <c r="E39" s="469">
        <v>-6947967061</v>
      </c>
      <c r="F39" s="469">
        <v>-3403684522</v>
      </c>
      <c r="G39" s="458"/>
      <c r="H39" s="458"/>
    </row>
    <row r="40" spans="1:8" ht="17.25" customHeight="1">
      <c r="A40" s="74" t="s">
        <v>137</v>
      </c>
      <c r="B40" s="75"/>
      <c r="C40" s="62" t="s">
        <v>77</v>
      </c>
      <c r="D40" s="63" t="s">
        <v>50</v>
      </c>
      <c r="E40" s="467">
        <f>E34+E35+E36+E37+E38+E39</f>
        <v>-3983386620</v>
      </c>
      <c r="F40" s="467">
        <f>F34+F35+F36+F37+F38+F39</f>
        <v>-6623071968</v>
      </c>
      <c r="G40" s="458"/>
      <c r="H40" s="458"/>
    </row>
    <row r="41" spans="1:8" ht="17.25" customHeight="1">
      <c r="A41" s="70" t="s">
        <v>142</v>
      </c>
      <c r="B41" s="71"/>
      <c r="C41" s="62" t="s">
        <v>79</v>
      </c>
      <c r="D41" s="63" t="s">
        <v>50</v>
      </c>
      <c r="E41" s="470">
        <f>E23+E32+E40</f>
        <v>-3932146645</v>
      </c>
      <c r="F41" s="470">
        <f>F23+F32+F40</f>
        <v>804050654</v>
      </c>
      <c r="G41" s="458"/>
      <c r="H41" s="458"/>
    </row>
    <row r="42" spans="1:8" ht="17.25" customHeight="1">
      <c r="A42" s="70" t="s">
        <v>138</v>
      </c>
      <c r="B42" s="71"/>
      <c r="C42" s="62" t="s">
        <v>90</v>
      </c>
      <c r="D42" s="63" t="s">
        <v>50</v>
      </c>
      <c r="E42" s="471">
        <v>9099474108</v>
      </c>
      <c r="F42" s="470">
        <v>3149316513</v>
      </c>
      <c r="G42" s="458"/>
      <c r="H42" s="458"/>
    </row>
    <row r="43" spans="1:8" ht="16.5" customHeight="1">
      <c r="A43" s="70" t="s">
        <v>139</v>
      </c>
      <c r="B43" s="71"/>
      <c r="C43" s="62" t="s">
        <v>140</v>
      </c>
      <c r="D43" s="63" t="s">
        <v>50</v>
      </c>
      <c r="E43" s="470"/>
      <c r="F43" s="470"/>
      <c r="G43" s="458"/>
      <c r="H43" s="458"/>
    </row>
    <row r="44" spans="1:8" ht="17.25" customHeight="1">
      <c r="A44" s="70" t="s">
        <v>143</v>
      </c>
      <c r="B44" s="71"/>
      <c r="C44" s="62" t="s">
        <v>92</v>
      </c>
      <c r="D44" s="63" t="s">
        <v>50</v>
      </c>
      <c r="E44" s="470">
        <f>E41+E42+E43</f>
        <v>5167327463</v>
      </c>
      <c r="F44" s="470">
        <f>F41+F42+F43</f>
        <v>3953367167</v>
      </c>
      <c r="G44" s="458"/>
      <c r="H44" s="458"/>
    </row>
    <row r="45" spans="1:8" ht="18.75" customHeight="1">
      <c r="A45" s="56" t="s">
        <v>50</v>
      </c>
      <c r="B45" s="56"/>
      <c r="C45" s="56" t="s">
        <v>50</v>
      </c>
      <c r="D45" s="56" t="s">
        <v>50</v>
      </c>
      <c r="E45" s="521" t="s">
        <v>1021</v>
      </c>
      <c r="F45" s="521"/>
    </row>
    <row r="46" spans="1:8" ht="18.75" customHeight="1">
      <c r="A46" s="67" t="s">
        <v>146</v>
      </c>
      <c r="B46" s="509" t="s">
        <v>23</v>
      </c>
      <c r="C46" s="509"/>
      <c r="D46" s="67"/>
      <c r="E46" s="509" t="s">
        <v>24</v>
      </c>
      <c r="F46" s="509"/>
    </row>
    <row r="47" spans="1:8" ht="16.5">
      <c r="A47" s="49" t="s">
        <v>144</v>
      </c>
      <c r="B47" s="523" t="s">
        <v>145</v>
      </c>
      <c r="C47" s="523"/>
      <c r="D47" s="64"/>
      <c r="E47" s="547" t="s">
        <v>98</v>
      </c>
      <c r="F47" s="547"/>
    </row>
    <row r="48" spans="1:8" ht="14.25" customHeight="1">
      <c r="A48" s="56" t="s">
        <v>50</v>
      </c>
      <c r="B48" s="56"/>
      <c r="C48" s="56" t="s">
        <v>50</v>
      </c>
      <c r="D48" s="56" t="s">
        <v>50</v>
      </c>
      <c r="E48" s="56" t="s">
        <v>50</v>
      </c>
      <c r="F48" s="56" t="s">
        <v>50</v>
      </c>
    </row>
    <row r="49" spans="1:6" ht="14.25" customHeight="1">
      <c r="A49" s="56" t="s">
        <v>50</v>
      </c>
      <c r="B49" s="56"/>
      <c r="C49" s="56" t="s">
        <v>50</v>
      </c>
      <c r="D49" s="56" t="s">
        <v>50</v>
      </c>
      <c r="E49" s="56" t="s">
        <v>50</v>
      </c>
      <c r="F49" s="56" t="s">
        <v>50</v>
      </c>
    </row>
    <row r="50" spans="1:6" ht="14.25" customHeight="1">
      <c r="A50" s="56" t="s">
        <v>50</v>
      </c>
      <c r="B50" s="56"/>
      <c r="C50" s="56" t="s">
        <v>50</v>
      </c>
      <c r="D50" s="56" t="s">
        <v>50</v>
      </c>
      <c r="E50" s="56" t="s">
        <v>50</v>
      </c>
      <c r="F50" s="56" t="s">
        <v>50</v>
      </c>
    </row>
    <row r="51" spans="1:6" ht="16.5" customHeight="1">
      <c r="A51" s="69" t="s">
        <v>26</v>
      </c>
      <c r="B51" s="536" t="s">
        <v>27</v>
      </c>
      <c r="C51" s="536"/>
      <c r="D51" s="65"/>
      <c r="E51" s="66"/>
      <c r="F51" s="66"/>
    </row>
  </sheetData>
  <mergeCells count="21">
    <mergeCell ref="A6:F6"/>
    <mergeCell ref="A14:B14"/>
    <mergeCell ref="E45:F45"/>
    <mergeCell ref="E46:F46"/>
    <mergeCell ref="E47:F47"/>
    <mergeCell ref="B46:C46"/>
    <mergeCell ref="B47:C47"/>
    <mergeCell ref="B51:C51"/>
    <mergeCell ref="A7:F7"/>
    <mergeCell ref="A10:B13"/>
    <mergeCell ref="C10:C13"/>
    <mergeCell ref="D10:D13"/>
    <mergeCell ref="E10:F10"/>
    <mergeCell ref="E11:F11"/>
    <mergeCell ref="A8:F8"/>
    <mergeCell ref="A5:F5"/>
    <mergeCell ref="A1:B1"/>
    <mergeCell ref="E1:F1"/>
    <mergeCell ref="A2:B2"/>
    <mergeCell ref="E2:F2"/>
    <mergeCell ref="E3:F3"/>
  </mergeCells>
  <pageMargins left="0.28999999999999998" right="0.19" top="0.22" bottom="0.23" header="0.2" footer="0.18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993"/>
  <sheetViews>
    <sheetView workbookViewId="0">
      <selection activeCell="I17" sqref="I17"/>
    </sheetView>
  </sheetViews>
  <sheetFormatPr defaultRowHeight="15"/>
  <cols>
    <col min="1" max="2" width="13.25" customWidth="1"/>
    <col min="3" max="3" width="12.75" customWidth="1"/>
    <col min="4" max="4" width="13.375" customWidth="1"/>
    <col min="5" max="5" width="13.625" customWidth="1"/>
    <col min="6" max="7" width="14.125" customWidth="1"/>
    <col min="8" max="9" width="14.875" style="485" customWidth="1"/>
  </cols>
  <sheetData>
    <row r="1" spans="1:9" ht="16.5" customHeight="1">
      <c r="A1" s="551" t="s">
        <v>17</v>
      </c>
      <c r="B1" s="551"/>
      <c r="C1" s="551"/>
      <c r="D1" s="551"/>
      <c r="E1" s="100"/>
      <c r="F1" s="552" t="s">
        <v>398</v>
      </c>
      <c r="G1" s="553"/>
    </row>
    <row r="2" spans="1:9" ht="15.75" customHeight="1">
      <c r="A2" s="101" t="s">
        <v>399</v>
      </c>
      <c r="B2" s="24"/>
      <c r="C2" s="24"/>
      <c r="D2" s="102"/>
      <c r="E2" s="103"/>
      <c r="F2" s="500" t="s">
        <v>961</v>
      </c>
      <c r="G2" s="501"/>
    </row>
    <row r="3" spans="1:9" ht="15.75" customHeight="1">
      <c r="A3" s="25"/>
      <c r="B3" s="24"/>
      <c r="C3" s="24"/>
      <c r="D3" s="102"/>
      <c r="E3" s="103"/>
      <c r="F3" s="502" t="s">
        <v>18</v>
      </c>
      <c r="G3" s="503"/>
    </row>
    <row r="4" spans="1:9" ht="3" customHeight="1">
      <c r="A4" s="104"/>
      <c r="B4" s="104"/>
      <c r="C4" s="104"/>
      <c r="D4" s="104"/>
      <c r="E4" s="23"/>
      <c r="F4" s="105"/>
      <c r="G4" s="105"/>
    </row>
    <row r="5" spans="1:9" ht="23.25" customHeight="1">
      <c r="A5" s="548" t="s">
        <v>400</v>
      </c>
      <c r="B5" s="548"/>
      <c r="C5" s="548"/>
      <c r="D5" s="548"/>
      <c r="E5" s="548"/>
      <c r="F5" s="548"/>
      <c r="G5" s="548"/>
    </row>
    <row r="6" spans="1:9" ht="18" customHeight="1">
      <c r="A6" s="549" t="s">
        <v>19</v>
      </c>
      <c r="B6" s="549"/>
      <c r="C6" s="549"/>
      <c r="D6" s="549"/>
      <c r="E6" s="549"/>
      <c r="F6" s="549"/>
      <c r="G6" s="549"/>
    </row>
    <row r="7" spans="1:9" ht="21" customHeight="1">
      <c r="A7" s="550" t="s">
        <v>1002</v>
      </c>
      <c r="B7" s="550"/>
      <c r="C7" s="550"/>
      <c r="D7" s="550"/>
      <c r="E7" s="550"/>
      <c r="F7" s="550"/>
      <c r="G7" s="550"/>
    </row>
    <row r="8" spans="1:9" ht="15.75" customHeight="1">
      <c r="A8" s="506"/>
      <c r="B8" s="506"/>
      <c r="C8" s="506"/>
      <c r="D8" s="506"/>
      <c r="E8" s="506"/>
      <c r="F8" s="506"/>
      <c r="G8" s="506"/>
    </row>
    <row r="9" spans="1:9" s="99" customFormat="1" ht="16.5" customHeight="1">
      <c r="A9" s="106" t="s">
        <v>401</v>
      </c>
      <c r="B9" s="2"/>
      <c r="C9" s="2"/>
      <c r="D9" s="2"/>
      <c r="E9" s="2"/>
      <c r="F9" s="2"/>
      <c r="H9" s="486"/>
      <c r="I9" s="486"/>
    </row>
    <row r="10" spans="1:9" s="98" customFormat="1" ht="15.75" customHeight="1">
      <c r="A10" s="98" t="s">
        <v>1008</v>
      </c>
      <c r="H10" s="454"/>
      <c r="I10" s="454"/>
    </row>
    <row r="11" spans="1:9" s="98" customFormat="1" ht="15.75" customHeight="1">
      <c r="A11" s="98" t="s">
        <v>402</v>
      </c>
      <c r="H11" s="454"/>
      <c r="I11" s="454"/>
    </row>
    <row r="12" spans="1:9" s="98" customFormat="1" ht="15.75" customHeight="1">
      <c r="A12" s="98" t="s">
        <v>403</v>
      </c>
      <c r="H12" s="454"/>
      <c r="I12" s="454"/>
    </row>
    <row r="13" spans="1:9" s="98" customFormat="1" ht="15.75" customHeight="1">
      <c r="A13" s="98" t="s">
        <v>404</v>
      </c>
      <c r="H13" s="454"/>
      <c r="I13" s="454"/>
    </row>
    <row r="14" spans="1:9" s="98" customFormat="1" ht="15.75" customHeight="1">
      <c r="A14" s="98" t="s">
        <v>405</v>
      </c>
      <c r="H14" s="454"/>
      <c r="I14" s="454"/>
    </row>
    <row r="15" spans="1:9" s="98" customFormat="1" ht="15.75" customHeight="1">
      <c r="A15" s="98" t="s">
        <v>966</v>
      </c>
      <c r="H15" s="454"/>
      <c r="I15" s="454"/>
    </row>
    <row r="16" spans="1:9" s="98" customFormat="1" ht="15.75" customHeight="1">
      <c r="A16" s="98" t="s">
        <v>406</v>
      </c>
      <c r="H16" s="454"/>
      <c r="I16" s="454"/>
    </row>
    <row r="17" spans="1:9" s="98" customFormat="1" ht="15.75" customHeight="1">
      <c r="A17" s="98" t="s">
        <v>407</v>
      </c>
      <c r="H17" s="454"/>
      <c r="I17" s="454"/>
    </row>
    <row r="18" spans="1:9" s="98" customFormat="1" ht="15.75" customHeight="1">
      <c r="A18" s="98" t="s">
        <v>408</v>
      </c>
      <c r="H18" s="454"/>
      <c r="I18" s="454"/>
    </row>
    <row r="19" spans="1:9" s="98" customFormat="1" ht="15.75" customHeight="1">
      <c r="A19" s="98" t="s">
        <v>409</v>
      </c>
      <c r="H19" s="454"/>
      <c r="I19" s="454"/>
    </row>
    <row r="20" spans="1:9" s="98" customFormat="1" ht="15.75" customHeight="1">
      <c r="A20" s="98" t="s">
        <v>410</v>
      </c>
      <c r="H20" s="454"/>
      <c r="I20" s="454"/>
    </row>
    <row r="21" spans="1:9" s="98" customFormat="1" ht="15.75" customHeight="1">
      <c r="A21" s="98" t="s">
        <v>411</v>
      </c>
      <c r="H21" s="454"/>
      <c r="I21" s="454"/>
    </row>
    <row r="22" spans="1:9" s="98" customFormat="1" ht="15.75" customHeight="1">
      <c r="A22" s="98" t="s">
        <v>412</v>
      </c>
      <c r="H22" s="454"/>
      <c r="I22" s="454"/>
    </row>
    <row r="23" spans="1:9" s="98" customFormat="1" ht="15.75" customHeight="1">
      <c r="A23" s="98" t="s">
        <v>413</v>
      </c>
      <c r="H23" s="454"/>
      <c r="I23" s="454"/>
    </row>
    <row r="24" spans="1:9" s="98" customFormat="1" ht="15.75" customHeight="1">
      <c r="A24" s="98" t="s">
        <v>414</v>
      </c>
      <c r="H24" s="454"/>
      <c r="I24" s="454"/>
    </row>
    <row r="25" spans="1:9" s="98" customFormat="1" ht="16.5" customHeight="1">
      <c r="A25" s="106" t="s">
        <v>415</v>
      </c>
      <c r="H25" s="454"/>
      <c r="I25" s="454"/>
    </row>
    <row r="26" spans="1:9" s="98" customFormat="1" ht="15.75" customHeight="1">
      <c r="A26" s="98" t="s">
        <v>416</v>
      </c>
      <c r="H26" s="454"/>
      <c r="I26" s="454"/>
    </row>
    <row r="27" spans="1:9" s="98" customFormat="1" ht="15.75" customHeight="1">
      <c r="A27" s="98" t="s">
        <v>417</v>
      </c>
      <c r="H27" s="454"/>
      <c r="I27" s="454"/>
    </row>
    <row r="28" spans="1:9" s="98" customFormat="1" ht="16.5" customHeight="1">
      <c r="A28" s="106" t="s">
        <v>418</v>
      </c>
      <c r="H28" s="454"/>
      <c r="I28" s="454"/>
    </row>
    <row r="29" spans="1:9" s="98" customFormat="1" ht="15.75" customHeight="1">
      <c r="A29" s="98" t="s">
        <v>419</v>
      </c>
      <c r="H29" s="454"/>
      <c r="I29" s="454"/>
    </row>
    <row r="30" spans="1:9" s="98" customFormat="1" ht="15.75" customHeight="1">
      <c r="A30" s="98" t="s">
        <v>420</v>
      </c>
      <c r="H30" s="454"/>
      <c r="I30" s="454"/>
    </row>
    <row r="31" spans="1:9" s="98" customFormat="1" ht="15.75" customHeight="1">
      <c r="A31" s="98" t="s">
        <v>421</v>
      </c>
      <c r="H31" s="454"/>
      <c r="I31" s="454"/>
    </row>
    <row r="32" spans="1:9" s="98" customFormat="1" ht="16.5" customHeight="1">
      <c r="A32" s="106" t="s">
        <v>422</v>
      </c>
      <c r="H32" s="454"/>
      <c r="I32" s="454"/>
    </row>
    <row r="33" spans="1:9" s="98" customFormat="1" ht="15.75" customHeight="1">
      <c r="A33" s="98" t="s">
        <v>423</v>
      </c>
      <c r="H33" s="454"/>
      <c r="I33" s="454"/>
    </row>
    <row r="34" spans="1:9" s="98" customFormat="1" ht="15.75" customHeight="1">
      <c r="A34" s="98" t="s">
        <v>424</v>
      </c>
      <c r="H34" s="454"/>
      <c r="I34" s="454"/>
    </row>
    <row r="35" spans="1:9" s="98" customFormat="1" ht="15.75" customHeight="1">
      <c r="A35" s="98" t="s">
        <v>425</v>
      </c>
      <c r="H35" s="454"/>
      <c r="I35" s="454"/>
    </row>
    <row r="36" spans="1:9" s="98" customFormat="1" ht="15.75" customHeight="1">
      <c r="A36" s="98" t="s">
        <v>426</v>
      </c>
      <c r="H36" s="454"/>
      <c r="I36" s="454"/>
    </row>
    <row r="37" spans="1:9" s="98" customFormat="1" ht="15.75" customHeight="1">
      <c r="A37" s="98" t="s">
        <v>427</v>
      </c>
      <c r="H37" s="454"/>
      <c r="I37" s="454"/>
    </row>
    <row r="38" spans="1:9" s="98" customFormat="1" ht="15.75" customHeight="1">
      <c r="A38" s="98" t="s">
        <v>428</v>
      </c>
      <c r="H38" s="454"/>
      <c r="I38" s="454"/>
    </row>
    <row r="39" spans="1:9" s="98" customFormat="1" ht="15.75" customHeight="1">
      <c r="A39" s="98" t="s">
        <v>429</v>
      </c>
      <c r="H39" s="454"/>
      <c r="I39" s="454"/>
    </row>
    <row r="40" spans="1:9" s="98" customFormat="1" ht="15.75" customHeight="1">
      <c r="A40" s="98" t="s">
        <v>430</v>
      </c>
      <c r="H40" s="454"/>
      <c r="I40" s="454"/>
    </row>
    <row r="41" spans="1:9" s="98" customFormat="1" ht="15.75" customHeight="1">
      <c r="A41" s="98" t="s">
        <v>431</v>
      </c>
      <c r="H41" s="454"/>
      <c r="I41" s="454"/>
    </row>
    <row r="42" spans="1:9" s="98" customFormat="1" ht="15.75" customHeight="1">
      <c r="A42" s="98" t="s">
        <v>432</v>
      </c>
      <c r="H42" s="454"/>
      <c r="I42" s="454"/>
    </row>
    <row r="43" spans="1:9" s="98" customFormat="1" ht="15.75" customHeight="1">
      <c r="A43" s="98" t="s">
        <v>433</v>
      </c>
      <c r="H43" s="454"/>
      <c r="I43" s="454"/>
    </row>
    <row r="44" spans="1:9" s="98" customFormat="1" ht="15.75" customHeight="1">
      <c r="A44" s="98" t="s">
        <v>434</v>
      </c>
      <c r="H44" s="454"/>
      <c r="I44" s="454"/>
    </row>
    <row r="45" spans="1:9" s="98" customFormat="1" ht="15.75" customHeight="1">
      <c r="A45" s="98" t="s">
        <v>435</v>
      </c>
      <c r="H45" s="454"/>
      <c r="I45" s="454"/>
    </row>
    <row r="46" spans="1:9" s="98" customFormat="1" ht="15.75" customHeight="1">
      <c r="A46" s="98" t="s">
        <v>436</v>
      </c>
      <c r="H46" s="454"/>
      <c r="I46" s="454"/>
    </row>
    <row r="47" spans="1:9" s="98" customFormat="1" ht="15.75" customHeight="1">
      <c r="A47" s="98" t="s">
        <v>437</v>
      </c>
      <c r="H47" s="454"/>
      <c r="I47" s="454"/>
    </row>
    <row r="48" spans="1:9" s="98" customFormat="1" ht="15.75" customHeight="1">
      <c r="A48" s="98" t="s">
        <v>438</v>
      </c>
      <c r="H48" s="454"/>
      <c r="I48" s="454"/>
    </row>
    <row r="49" spans="1:9" s="98" customFormat="1" ht="15.75" customHeight="1">
      <c r="A49" s="98" t="s">
        <v>439</v>
      </c>
      <c r="H49" s="454"/>
      <c r="I49" s="454"/>
    </row>
    <row r="50" spans="1:9" s="98" customFormat="1" ht="15.75" customHeight="1">
      <c r="A50" s="98" t="s">
        <v>440</v>
      </c>
      <c r="H50" s="454"/>
      <c r="I50" s="454"/>
    </row>
    <row r="51" spans="1:9" s="98" customFormat="1" ht="15.75" customHeight="1">
      <c r="A51" s="98" t="s">
        <v>441</v>
      </c>
      <c r="H51" s="454"/>
      <c r="I51" s="454"/>
    </row>
    <row r="52" spans="1:9" s="98" customFormat="1" ht="15.75" customHeight="1">
      <c r="A52" s="98" t="s">
        <v>442</v>
      </c>
      <c r="H52" s="454"/>
      <c r="I52" s="454"/>
    </row>
    <row r="53" spans="1:9" s="98" customFormat="1" ht="15.75" customHeight="1">
      <c r="A53" s="98" t="s">
        <v>443</v>
      </c>
      <c r="H53" s="454"/>
      <c r="I53" s="454"/>
    </row>
    <row r="54" spans="1:9" s="98" customFormat="1" ht="15.75" customHeight="1">
      <c r="A54" s="98" t="s">
        <v>444</v>
      </c>
      <c r="H54" s="454"/>
      <c r="I54" s="454"/>
    </row>
    <row r="55" spans="1:9" s="98" customFormat="1" ht="15.75" customHeight="1">
      <c r="A55" s="98" t="s">
        <v>445</v>
      </c>
      <c r="H55" s="454"/>
      <c r="I55" s="454"/>
    </row>
    <row r="56" spans="1:9" s="98" customFormat="1" ht="15.75" customHeight="1">
      <c r="A56" s="98" t="s">
        <v>446</v>
      </c>
      <c r="H56" s="454"/>
      <c r="I56" s="454"/>
    </row>
    <row r="57" spans="1:9" s="98" customFormat="1" ht="15.75" customHeight="1">
      <c r="A57" s="98" t="s">
        <v>447</v>
      </c>
      <c r="H57" s="454"/>
      <c r="I57" s="454"/>
    </row>
    <row r="58" spans="1:9" s="98" customFormat="1" ht="15.75" customHeight="1">
      <c r="A58" s="98" t="s">
        <v>448</v>
      </c>
      <c r="H58" s="454"/>
      <c r="I58" s="454"/>
    </row>
    <row r="59" spans="1:9" s="98" customFormat="1" ht="15.75" customHeight="1">
      <c r="A59" s="98" t="s">
        <v>449</v>
      </c>
      <c r="H59" s="454"/>
      <c r="I59" s="454"/>
    </row>
    <row r="60" spans="1:9" s="98" customFormat="1" ht="15.75" customHeight="1">
      <c r="A60" s="98" t="s">
        <v>450</v>
      </c>
      <c r="H60" s="454"/>
      <c r="I60" s="454"/>
    </row>
    <row r="61" spans="1:9" s="98" customFormat="1" ht="15.75" customHeight="1">
      <c r="A61" s="98" t="s">
        <v>451</v>
      </c>
      <c r="H61" s="454"/>
      <c r="I61" s="454"/>
    </row>
    <row r="62" spans="1:9" s="98" customFormat="1" ht="15.75" customHeight="1">
      <c r="A62" s="98" t="s">
        <v>452</v>
      </c>
      <c r="H62" s="454"/>
      <c r="I62" s="454"/>
    </row>
    <row r="63" spans="1:9" s="98" customFormat="1" ht="15.75" customHeight="1">
      <c r="A63" s="98" t="s">
        <v>453</v>
      </c>
      <c r="H63" s="454"/>
      <c r="I63" s="454"/>
    </row>
    <row r="64" spans="1:9" s="98" customFormat="1" ht="15.75" customHeight="1">
      <c r="A64" s="98" t="s">
        <v>454</v>
      </c>
      <c r="H64" s="454"/>
      <c r="I64" s="454"/>
    </row>
    <row r="65" spans="1:9" s="98" customFormat="1" ht="15.75" customHeight="1">
      <c r="A65" s="98" t="s">
        <v>455</v>
      </c>
      <c r="H65" s="454"/>
      <c r="I65" s="454"/>
    </row>
    <row r="66" spans="1:9" s="98" customFormat="1" ht="15.75" customHeight="1">
      <c r="A66" s="98" t="s">
        <v>456</v>
      </c>
      <c r="H66" s="454"/>
      <c r="I66" s="454"/>
    </row>
    <row r="67" spans="1:9" s="98" customFormat="1" ht="15.75" customHeight="1">
      <c r="A67" s="98" t="s">
        <v>457</v>
      </c>
      <c r="H67" s="454"/>
      <c r="I67" s="454"/>
    </row>
    <row r="68" spans="1:9" s="98" customFormat="1" ht="15.75" customHeight="1">
      <c r="A68" s="98" t="s">
        <v>458</v>
      </c>
      <c r="H68" s="454"/>
      <c r="I68" s="454"/>
    </row>
    <row r="69" spans="1:9" s="98" customFormat="1" ht="15.75" customHeight="1">
      <c r="A69" s="98" t="s">
        <v>459</v>
      </c>
      <c r="H69" s="454"/>
      <c r="I69" s="454"/>
    </row>
    <row r="70" spans="1:9" s="98" customFormat="1" ht="15.75" customHeight="1">
      <c r="A70" s="98" t="s">
        <v>460</v>
      </c>
      <c r="H70" s="454"/>
      <c r="I70" s="454"/>
    </row>
    <row r="71" spans="1:9" s="98" customFormat="1" ht="15.75" customHeight="1">
      <c r="A71" s="98" t="s">
        <v>461</v>
      </c>
      <c r="H71" s="454"/>
      <c r="I71" s="454"/>
    </row>
    <row r="72" spans="1:9" s="98" customFormat="1" ht="15.75" customHeight="1">
      <c r="A72" s="98" t="s">
        <v>462</v>
      </c>
      <c r="H72" s="454"/>
      <c r="I72" s="454"/>
    </row>
    <row r="73" spans="1:9" s="98" customFormat="1" ht="15.75" customHeight="1">
      <c r="A73" s="98" t="s">
        <v>463</v>
      </c>
      <c r="H73" s="454"/>
      <c r="I73" s="454"/>
    </row>
    <row r="74" spans="1:9" s="98" customFormat="1" ht="15.75" customHeight="1">
      <c r="A74" s="98" t="s">
        <v>464</v>
      </c>
      <c r="H74" s="454"/>
      <c r="I74" s="454"/>
    </row>
    <row r="75" spans="1:9" s="98" customFormat="1" ht="15.75" customHeight="1">
      <c r="A75" s="98" t="s">
        <v>465</v>
      </c>
      <c r="H75" s="454"/>
      <c r="I75" s="454"/>
    </row>
    <row r="76" spans="1:9" s="98" customFormat="1" ht="15.75" customHeight="1">
      <c r="A76" s="98" t="s">
        <v>466</v>
      </c>
      <c r="H76" s="454"/>
      <c r="I76" s="454"/>
    </row>
    <row r="77" spans="1:9" s="98" customFormat="1" ht="15.75" customHeight="1">
      <c r="A77" s="98" t="s">
        <v>467</v>
      </c>
      <c r="H77" s="454"/>
      <c r="I77" s="454"/>
    </row>
    <row r="78" spans="1:9" s="98" customFormat="1" ht="15.75" customHeight="1">
      <c r="A78" s="98" t="s">
        <v>468</v>
      </c>
      <c r="H78" s="454"/>
      <c r="I78" s="454"/>
    </row>
    <row r="79" spans="1:9" s="98" customFormat="1" ht="15.75" customHeight="1">
      <c r="A79" s="98" t="s">
        <v>469</v>
      </c>
      <c r="H79" s="454"/>
      <c r="I79" s="454"/>
    </row>
    <row r="80" spans="1:9" s="98" customFormat="1" ht="15.75" customHeight="1">
      <c r="A80" s="98" t="s">
        <v>470</v>
      </c>
      <c r="H80" s="454"/>
      <c r="I80" s="454"/>
    </row>
    <row r="81" spans="1:9" ht="12" customHeight="1"/>
    <row r="82" spans="1:9" ht="18" customHeight="1">
      <c r="A82" s="107" t="s">
        <v>471</v>
      </c>
      <c r="B82" s="23"/>
      <c r="C82" s="23"/>
      <c r="D82" s="23"/>
      <c r="E82" s="23"/>
      <c r="F82" s="23"/>
      <c r="G82" s="23"/>
    </row>
    <row r="83" spans="1:9" ht="15.75">
      <c r="A83" s="23"/>
      <c r="B83" s="108"/>
      <c r="C83" s="23"/>
      <c r="D83" s="23"/>
      <c r="E83" s="23"/>
      <c r="F83" s="554" t="s">
        <v>472</v>
      </c>
      <c r="G83" s="554"/>
    </row>
    <row r="84" spans="1:9" ht="21" customHeight="1">
      <c r="A84" s="109"/>
      <c r="B84" s="110"/>
      <c r="C84" s="110"/>
      <c r="D84" s="110"/>
      <c r="E84" s="111"/>
      <c r="F84" s="474" t="s">
        <v>1009</v>
      </c>
      <c r="G84" s="112" t="s">
        <v>473</v>
      </c>
    </row>
    <row r="85" spans="1:9" ht="16.5" customHeight="1">
      <c r="A85" s="113" t="s">
        <v>474</v>
      </c>
      <c r="B85" s="114"/>
      <c r="C85" s="114"/>
      <c r="D85" s="114"/>
      <c r="E85" s="115"/>
      <c r="F85" s="116"/>
      <c r="G85" s="117"/>
    </row>
    <row r="86" spans="1:9" ht="16.5" customHeight="1">
      <c r="A86" s="118" t="s">
        <v>475</v>
      </c>
      <c r="B86" s="119"/>
      <c r="C86" s="119"/>
      <c r="D86" s="119"/>
      <c r="E86" s="120"/>
      <c r="F86" s="437">
        <v>38282731</v>
      </c>
      <c r="G86" s="121">
        <v>109600937</v>
      </c>
    </row>
    <row r="87" spans="1:9" ht="16.5" customHeight="1">
      <c r="A87" s="118" t="s">
        <v>476</v>
      </c>
      <c r="B87" s="119"/>
      <c r="C87" s="119"/>
      <c r="D87" s="119"/>
      <c r="E87" s="120"/>
      <c r="F87" s="437">
        <v>5129044732</v>
      </c>
      <c r="G87" s="121">
        <v>8989873171</v>
      </c>
    </row>
    <row r="88" spans="1:9" ht="18" customHeight="1">
      <c r="A88" s="122" t="s">
        <v>477</v>
      </c>
      <c r="B88" s="123"/>
      <c r="C88" s="123"/>
      <c r="D88" s="123"/>
      <c r="E88" s="124"/>
      <c r="F88" s="125"/>
      <c r="G88" s="126"/>
    </row>
    <row r="89" spans="1:9" s="132" customFormat="1" ht="18" customHeight="1">
      <c r="A89" s="127" t="s">
        <v>478</v>
      </c>
      <c r="B89" s="128"/>
      <c r="C89" s="128"/>
      <c r="D89" s="129"/>
      <c r="E89" s="130"/>
      <c r="F89" s="438">
        <f>SUM(F86:F88)</f>
        <v>5167327463</v>
      </c>
      <c r="G89" s="131">
        <f>SUM(G86:G88)</f>
        <v>9099474108</v>
      </c>
      <c r="H89" s="487"/>
      <c r="I89" s="487"/>
    </row>
    <row r="90" spans="1:9" ht="21.75" customHeight="1">
      <c r="A90" s="133"/>
      <c r="B90" s="134"/>
      <c r="C90" s="135"/>
      <c r="D90" s="555" t="s">
        <v>1009</v>
      </c>
      <c r="E90" s="556"/>
      <c r="F90" s="555" t="s">
        <v>473</v>
      </c>
      <c r="G90" s="556"/>
    </row>
    <row r="91" spans="1:9" ht="18" customHeight="1">
      <c r="A91" s="113" t="s">
        <v>479</v>
      </c>
      <c r="B91" s="136"/>
      <c r="C91" s="136"/>
      <c r="D91" s="137" t="s">
        <v>480</v>
      </c>
      <c r="E91" s="137" t="s">
        <v>481</v>
      </c>
      <c r="F91" s="137" t="s">
        <v>480</v>
      </c>
      <c r="G91" s="137" t="s">
        <v>481</v>
      </c>
    </row>
    <row r="92" spans="1:9" ht="18" customHeight="1">
      <c r="A92" s="118" t="s">
        <v>482</v>
      </c>
      <c r="B92" s="138"/>
      <c r="C92" s="138"/>
      <c r="D92" s="139">
        <f>SUM(D93:D98)</f>
        <v>0</v>
      </c>
      <c r="E92" s="139">
        <f t="shared" ref="E92:F92" si="0">SUM(E93:E98)</f>
        <v>0</v>
      </c>
      <c r="F92" s="139">
        <f t="shared" si="0"/>
        <v>0</v>
      </c>
      <c r="G92" s="140">
        <f>SUM(G93:G98)</f>
        <v>0</v>
      </c>
    </row>
    <row r="93" spans="1:9" ht="15.75" customHeight="1">
      <c r="A93" s="118" t="s">
        <v>483</v>
      </c>
      <c r="B93" s="119"/>
      <c r="C93" s="119"/>
      <c r="D93" s="141"/>
      <c r="E93" s="141"/>
      <c r="F93" s="121"/>
      <c r="G93" s="121"/>
    </row>
    <row r="94" spans="1:9" ht="15.75" customHeight="1">
      <c r="A94" s="118" t="s">
        <v>484</v>
      </c>
      <c r="B94" s="119"/>
      <c r="C94" s="119"/>
      <c r="D94" s="141"/>
      <c r="E94" s="142"/>
      <c r="F94" s="142"/>
      <c r="G94" s="142"/>
    </row>
    <row r="95" spans="1:9" ht="15.75" customHeight="1">
      <c r="A95" s="118" t="s">
        <v>485</v>
      </c>
      <c r="B95" s="119"/>
      <c r="C95" s="119"/>
      <c r="D95" s="141"/>
      <c r="E95" s="141"/>
      <c r="F95" s="121"/>
      <c r="G95" s="121"/>
    </row>
    <row r="96" spans="1:9" ht="15.75" customHeight="1">
      <c r="A96" s="118" t="s">
        <v>486</v>
      </c>
      <c r="B96" s="119"/>
      <c r="C96" s="119"/>
      <c r="D96" s="141"/>
      <c r="E96" s="141"/>
      <c r="F96" s="121"/>
      <c r="G96" s="121"/>
    </row>
    <row r="97" spans="1:7" ht="15.75" customHeight="1">
      <c r="A97" s="118" t="s">
        <v>487</v>
      </c>
      <c r="B97" s="119"/>
      <c r="C97" s="119"/>
      <c r="D97" s="141"/>
      <c r="E97" s="141"/>
      <c r="F97" s="121"/>
      <c r="G97" s="121"/>
    </row>
    <row r="98" spans="1:7" ht="15.75" customHeight="1">
      <c r="A98" s="118" t="s">
        <v>488</v>
      </c>
      <c r="B98" s="119"/>
      <c r="C98" s="119"/>
      <c r="D98" s="141"/>
      <c r="E98" s="141"/>
      <c r="F98" s="121"/>
      <c r="G98" s="121"/>
    </row>
    <row r="99" spans="1:7" ht="16.5" customHeight="1">
      <c r="A99" s="118" t="s">
        <v>489</v>
      </c>
      <c r="B99" s="119"/>
      <c r="C99" s="119"/>
      <c r="D99" s="141"/>
      <c r="E99" s="141"/>
      <c r="F99" s="121"/>
      <c r="G99" s="121"/>
    </row>
    <row r="100" spans="1:7" ht="16.5" customHeight="1">
      <c r="A100" s="118" t="s">
        <v>490</v>
      </c>
      <c r="B100" s="119"/>
      <c r="C100" s="119"/>
      <c r="D100" s="143">
        <f>SUM(D101:D107)</f>
        <v>0</v>
      </c>
      <c r="E100" s="143">
        <f t="shared" ref="E100:F100" si="1">SUM(E101:E107)</f>
        <v>0</v>
      </c>
      <c r="F100" s="143">
        <f t="shared" si="1"/>
        <v>0</v>
      </c>
      <c r="G100" s="144">
        <f>SUM(G101:G107)</f>
        <v>0</v>
      </c>
    </row>
    <row r="101" spans="1:7" ht="15.75" customHeight="1">
      <c r="A101" s="118" t="s">
        <v>491</v>
      </c>
      <c r="B101" s="119"/>
      <c r="C101" s="119"/>
      <c r="D101" s="141"/>
      <c r="E101" s="141"/>
      <c r="F101" s="121"/>
      <c r="G101" s="121"/>
    </row>
    <row r="102" spans="1:7" ht="15.75" customHeight="1">
      <c r="A102" s="118" t="s">
        <v>492</v>
      </c>
      <c r="B102" s="119"/>
      <c r="C102" s="119"/>
      <c r="D102" s="141"/>
      <c r="E102" s="141"/>
      <c r="F102" s="121"/>
      <c r="G102" s="121"/>
    </row>
    <row r="103" spans="1:7" ht="15.75" customHeight="1">
      <c r="A103" s="118" t="s">
        <v>485</v>
      </c>
      <c r="B103" s="119"/>
      <c r="C103" s="119"/>
      <c r="D103" s="141"/>
      <c r="E103" s="141"/>
      <c r="F103" s="121"/>
      <c r="G103" s="121"/>
    </row>
    <row r="104" spans="1:7" ht="16.5" customHeight="1">
      <c r="A104" s="118" t="s">
        <v>493</v>
      </c>
      <c r="B104" s="119"/>
      <c r="C104" s="119"/>
      <c r="D104" s="143">
        <f>SUM(D105:D107)</f>
        <v>0</v>
      </c>
      <c r="E104" s="143">
        <f t="shared" ref="E104:F104" si="2">SUM(E105:E107)</f>
        <v>0</v>
      </c>
      <c r="F104" s="143">
        <f t="shared" si="2"/>
        <v>0</v>
      </c>
      <c r="G104" s="144">
        <f>SUM(G105:G107)</f>
        <v>0</v>
      </c>
    </row>
    <row r="105" spans="1:7" ht="15.75" customHeight="1">
      <c r="A105" s="118" t="s">
        <v>491</v>
      </c>
      <c r="B105" s="119"/>
      <c r="C105" s="119"/>
      <c r="D105" s="141"/>
      <c r="E105" s="141"/>
      <c r="F105" s="121"/>
      <c r="G105" s="121"/>
    </row>
    <row r="106" spans="1:7" ht="15.75" customHeight="1">
      <c r="A106" s="118" t="s">
        <v>492</v>
      </c>
      <c r="B106" s="119"/>
      <c r="C106" s="119"/>
      <c r="D106" s="141"/>
      <c r="E106" s="141"/>
      <c r="F106" s="121"/>
      <c r="G106" s="121"/>
    </row>
    <row r="107" spans="1:7" ht="15.75" customHeight="1">
      <c r="A107" s="118" t="s">
        <v>485</v>
      </c>
      <c r="B107" s="119"/>
      <c r="C107" s="119"/>
      <c r="D107" s="141"/>
      <c r="E107" s="141"/>
      <c r="F107" s="121"/>
      <c r="G107" s="121"/>
    </row>
    <row r="108" spans="1:7" ht="16.5" customHeight="1">
      <c r="A108" s="118" t="s">
        <v>494</v>
      </c>
      <c r="B108" s="119"/>
      <c r="C108" s="119"/>
      <c r="D108" s="143"/>
      <c r="E108" s="143"/>
      <c r="F108" s="144"/>
      <c r="G108" s="144">
        <f>SUM(G109:G113)</f>
        <v>0</v>
      </c>
    </row>
    <row r="109" spans="1:7" ht="15.75" customHeight="1">
      <c r="A109" s="118" t="s">
        <v>495</v>
      </c>
      <c r="B109" s="119"/>
      <c r="C109" s="119"/>
      <c r="D109" s="141"/>
      <c r="E109" s="141"/>
      <c r="F109" s="121"/>
      <c r="G109" s="121"/>
    </row>
    <row r="110" spans="1:7" ht="15.75" customHeight="1">
      <c r="A110" s="118" t="s">
        <v>496</v>
      </c>
      <c r="B110" s="119"/>
      <c r="C110" s="119"/>
      <c r="D110" s="141"/>
      <c r="E110" s="141"/>
      <c r="F110" s="121"/>
      <c r="G110" s="121"/>
    </row>
    <row r="111" spans="1:7" ht="15.75" customHeight="1">
      <c r="A111" s="118" t="s">
        <v>497</v>
      </c>
      <c r="B111" s="119"/>
      <c r="C111" s="119"/>
      <c r="D111" s="141"/>
      <c r="E111" s="141"/>
      <c r="F111" s="121"/>
      <c r="G111" s="121"/>
    </row>
    <row r="112" spans="1:7" ht="15.75" customHeight="1">
      <c r="A112" s="118" t="s">
        <v>498</v>
      </c>
      <c r="B112" s="119"/>
      <c r="C112" s="119"/>
      <c r="D112" s="141"/>
      <c r="E112" s="141"/>
      <c r="F112" s="121"/>
      <c r="G112" s="121"/>
    </row>
    <row r="113" spans="1:9" ht="15.75" customHeight="1">
      <c r="A113" s="118" t="s">
        <v>499</v>
      </c>
      <c r="B113" s="119"/>
      <c r="C113" s="119"/>
      <c r="D113" s="141"/>
      <c r="E113" s="141"/>
      <c r="F113" s="121"/>
      <c r="G113" s="121"/>
    </row>
    <row r="114" spans="1:9" s="132" customFormat="1" ht="18" customHeight="1">
      <c r="A114" s="127" t="s">
        <v>478</v>
      </c>
      <c r="B114" s="145"/>
      <c r="C114" s="145"/>
      <c r="D114" s="146">
        <f>D92+D99+D100+D104+D108</f>
        <v>0</v>
      </c>
      <c r="E114" s="146">
        <f t="shared" ref="E114:F114" si="3">E92+E99+E100+E104+E108</f>
        <v>0</v>
      </c>
      <c r="F114" s="146">
        <f t="shared" si="3"/>
        <v>0</v>
      </c>
      <c r="G114" s="147">
        <f>G92+G99+G100+G104+G108</f>
        <v>0</v>
      </c>
      <c r="H114" s="487"/>
      <c r="I114" s="487"/>
    </row>
    <row r="115" spans="1:9" ht="16.5" customHeight="1">
      <c r="A115" s="133"/>
      <c r="B115" s="134"/>
      <c r="C115" s="134"/>
      <c r="D115" s="134"/>
      <c r="E115" s="135"/>
      <c r="F115" s="474" t="s">
        <v>1009</v>
      </c>
      <c r="G115" s="112" t="s">
        <v>473</v>
      </c>
    </row>
    <row r="116" spans="1:9" ht="16.5" customHeight="1">
      <c r="A116" s="113" t="s">
        <v>500</v>
      </c>
      <c r="B116" s="148"/>
      <c r="C116" s="148"/>
      <c r="D116" s="148"/>
      <c r="E116" s="149"/>
      <c r="F116" s="150"/>
      <c r="G116" s="151"/>
    </row>
    <row r="117" spans="1:9" ht="16.5" customHeight="1">
      <c r="A117" s="152" t="s">
        <v>501</v>
      </c>
      <c r="B117" s="153"/>
      <c r="C117" s="154"/>
      <c r="D117" s="154"/>
      <c r="E117" s="155"/>
      <c r="F117" s="156">
        <f>SUM(F118:F119)</f>
        <v>16549042676</v>
      </c>
      <c r="G117" s="157">
        <f>SUM(G118:G119)</f>
        <v>14788780621</v>
      </c>
    </row>
    <row r="118" spans="1:9" ht="16.5" customHeight="1">
      <c r="A118" s="118" t="s">
        <v>502</v>
      </c>
      <c r="B118" s="119"/>
      <c r="C118" s="119"/>
      <c r="D118" s="119"/>
      <c r="E118" s="120"/>
      <c r="F118" s="439">
        <v>9148284931</v>
      </c>
      <c r="G118" s="158">
        <v>9148284931</v>
      </c>
    </row>
    <row r="119" spans="1:9" ht="16.5" customHeight="1">
      <c r="A119" s="118" t="s">
        <v>503</v>
      </c>
      <c r="B119" s="119"/>
      <c r="C119" s="119"/>
      <c r="D119" s="119"/>
      <c r="E119" s="120"/>
      <c r="F119" s="439">
        <f>16549042676-F118</f>
        <v>7400757745</v>
      </c>
      <c r="G119" s="158">
        <f>14788780621-G118</f>
        <v>5640495690</v>
      </c>
    </row>
    <row r="120" spans="1:9" ht="16.5" customHeight="1">
      <c r="A120" s="152" t="s">
        <v>504</v>
      </c>
      <c r="B120" s="154"/>
      <c r="C120" s="154"/>
      <c r="D120" s="154"/>
      <c r="E120" s="155"/>
      <c r="F120" s="440"/>
      <c r="G120" s="159"/>
    </row>
    <row r="121" spans="1:9" ht="16.5" customHeight="1">
      <c r="A121" s="160" t="s">
        <v>505</v>
      </c>
      <c r="B121" s="161"/>
      <c r="C121" s="161"/>
      <c r="D121" s="161"/>
      <c r="E121" s="162"/>
      <c r="F121" s="441"/>
      <c r="G121" s="163"/>
    </row>
    <row r="122" spans="1:9" ht="16.5" customHeight="1">
      <c r="A122" s="127" t="s">
        <v>478</v>
      </c>
      <c r="B122" s="128"/>
      <c r="C122" s="128"/>
      <c r="D122" s="129"/>
      <c r="E122" s="130"/>
      <c r="F122" s="442">
        <f>F117+F120+F121</f>
        <v>16549042676</v>
      </c>
      <c r="G122" s="147">
        <f>G117+G120+G121</f>
        <v>14788780621</v>
      </c>
    </row>
    <row r="123" spans="1:9" ht="16.5" customHeight="1">
      <c r="A123" s="113" t="s">
        <v>506</v>
      </c>
      <c r="B123" s="165"/>
      <c r="C123" s="165"/>
      <c r="D123" s="165"/>
      <c r="E123" s="166"/>
      <c r="F123" s="167"/>
      <c r="G123" s="168"/>
    </row>
    <row r="124" spans="1:9" ht="16.5" customHeight="1">
      <c r="A124" s="152" t="s">
        <v>507</v>
      </c>
      <c r="B124" s="154"/>
      <c r="C124" s="154"/>
      <c r="D124" s="154"/>
      <c r="E124" s="155"/>
      <c r="F124" s="143">
        <f>SUM(F125:F132)</f>
        <v>4828724488</v>
      </c>
      <c r="G124" s="143">
        <f>SUM(G125:G132)</f>
        <v>2968432087</v>
      </c>
    </row>
    <row r="125" spans="1:9" ht="16.5" customHeight="1">
      <c r="A125" s="118" t="s">
        <v>958</v>
      </c>
      <c r="B125" s="119"/>
      <c r="C125" s="119"/>
      <c r="D125" s="119"/>
      <c r="E125" s="120"/>
      <c r="F125" s="317">
        <v>254921315</v>
      </c>
      <c r="G125" s="317">
        <v>245003315</v>
      </c>
    </row>
    <row r="126" spans="1:9" ht="16.5" customHeight="1">
      <c r="A126" s="118" t="s">
        <v>974</v>
      </c>
      <c r="B126" s="119"/>
      <c r="C126" s="119"/>
      <c r="D126" s="119"/>
      <c r="E126" s="120"/>
      <c r="F126" s="317">
        <v>28306074</v>
      </c>
      <c r="G126" s="317"/>
    </row>
    <row r="127" spans="1:9" ht="16.5" customHeight="1">
      <c r="A127" s="118" t="s">
        <v>959</v>
      </c>
      <c r="B127" s="119"/>
      <c r="C127" s="119"/>
      <c r="D127" s="119"/>
      <c r="E127" s="120"/>
      <c r="F127" s="317">
        <v>17153413</v>
      </c>
      <c r="G127" s="317">
        <v>11502951</v>
      </c>
    </row>
    <row r="128" spans="1:9" ht="16.5" customHeight="1">
      <c r="A128" s="118" t="s">
        <v>978</v>
      </c>
      <c r="B128" s="119"/>
      <c r="C128" s="119"/>
      <c r="D128" s="119"/>
      <c r="E128" s="120"/>
      <c r="F128" s="317"/>
      <c r="G128" s="317"/>
    </row>
    <row r="129" spans="1:7" ht="16.5" customHeight="1">
      <c r="A129" s="118" t="s">
        <v>977</v>
      </c>
      <c r="B129" s="119"/>
      <c r="C129" s="119"/>
      <c r="D129" s="119"/>
      <c r="E129" s="120"/>
      <c r="F129" s="317">
        <f>4301920742-F130</f>
        <v>1004500000</v>
      </c>
      <c r="G129" s="317">
        <f>2507351090-G130</f>
        <v>881500000</v>
      </c>
    </row>
    <row r="130" spans="1:7" ht="16.5" customHeight="1">
      <c r="A130" s="118" t="s">
        <v>976</v>
      </c>
      <c r="B130" s="119"/>
      <c r="C130" s="119"/>
      <c r="D130" s="119"/>
      <c r="E130" s="120"/>
      <c r="F130" s="317">
        <v>3297420742</v>
      </c>
      <c r="G130" s="317">
        <v>1625851090</v>
      </c>
    </row>
    <row r="131" spans="1:7" ht="16.5" customHeight="1">
      <c r="A131" s="118" t="s">
        <v>960</v>
      </c>
      <c r="B131" s="119"/>
      <c r="C131" s="119"/>
      <c r="D131" s="119"/>
      <c r="E131" s="120"/>
      <c r="F131" s="317"/>
      <c r="G131" s="317"/>
    </row>
    <row r="132" spans="1:7" ht="16.5" customHeight="1">
      <c r="A132" s="118" t="s">
        <v>508</v>
      </c>
      <c r="B132" s="119"/>
      <c r="C132" s="119"/>
      <c r="D132" s="119"/>
      <c r="E132" s="120"/>
      <c r="F132" s="317">
        <f>4828724488-(F125+F126+F127+F128+F129+F130)</f>
        <v>226422944</v>
      </c>
      <c r="G132" s="317">
        <f>2968432087-G125-G127-G129-G130</f>
        <v>204574731</v>
      </c>
    </row>
    <row r="133" spans="1:7" ht="16.5" customHeight="1">
      <c r="A133" s="152" t="s">
        <v>509</v>
      </c>
      <c r="B133" s="154"/>
      <c r="C133" s="154"/>
      <c r="D133" s="154"/>
      <c r="E133" s="155"/>
      <c r="F133" s="443"/>
      <c r="G133" s="143"/>
    </row>
    <row r="134" spans="1:7" ht="16.5" customHeight="1">
      <c r="A134" s="127" t="s">
        <v>478</v>
      </c>
      <c r="B134" s="128"/>
      <c r="C134" s="128"/>
      <c r="D134" s="129"/>
      <c r="E134" s="130"/>
      <c r="F134" s="442">
        <f>F124+F133</f>
        <v>4828724488</v>
      </c>
      <c r="G134" s="147">
        <f>G124+G133</f>
        <v>2968432087</v>
      </c>
    </row>
    <row r="135" spans="1:7" ht="16.5" customHeight="1">
      <c r="A135" s="113" t="s">
        <v>510</v>
      </c>
      <c r="B135" s="169"/>
      <c r="C135" s="169"/>
      <c r="D135" s="169"/>
      <c r="E135" s="170"/>
      <c r="F135" s="171">
        <f>SUM(F137:F140)</f>
        <v>0</v>
      </c>
      <c r="G135" s="171">
        <f>SUM(G137:G140)</f>
        <v>0</v>
      </c>
    </row>
    <row r="136" spans="1:7" ht="15.75" customHeight="1">
      <c r="A136" s="118" t="s">
        <v>511</v>
      </c>
      <c r="B136" s="119"/>
      <c r="C136" s="119"/>
      <c r="D136" s="119"/>
      <c r="E136" s="120"/>
      <c r="F136" s="142"/>
      <c r="G136" s="142"/>
    </row>
    <row r="137" spans="1:7" ht="15.75" customHeight="1">
      <c r="A137" s="118" t="s">
        <v>512</v>
      </c>
      <c r="B137" s="119"/>
      <c r="C137" s="119"/>
      <c r="D137" s="119"/>
      <c r="E137" s="120"/>
      <c r="F137" s="142"/>
      <c r="G137" s="142"/>
    </row>
    <row r="138" spans="1:7" ht="15.75" customHeight="1">
      <c r="A138" s="118" t="s">
        <v>513</v>
      </c>
      <c r="B138" s="119"/>
      <c r="C138" s="119"/>
      <c r="D138" s="119"/>
      <c r="E138" s="120"/>
      <c r="F138" s="142"/>
      <c r="G138" s="142"/>
    </row>
    <row r="139" spans="1:7" ht="15.75" customHeight="1">
      <c r="A139" s="118" t="s">
        <v>514</v>
      </c>
      <c r="B139" s="119"/>
      <c r="C139" s="119"/>
      <c r="D139" s="119"/>
      <c r="E139" s="120"/>
      <c r="F139" s="142"/>
      <c r="G139" s="142"/>
    </row>
    <row r="140" spans="1:7" ht="15.75" customHeight="1">
      <c r="A140" s="172" t="s">
        <v>515</v>
      </c>
      <c r="B140" s="173"/>
      <c r="C140" s="173"/>
      <c r="D140" s="173"/>
      <c r="E140" s="174"/>
      <c r="F140" s="175"/>
      <c r="G140" s="175"/>
    </row>
    <row r="141" spans="1:7" ht="16.5" customHeight="1">
      <c r="A141" s="113" t="s">
        <v>516</v>
      </c>
      <c r="B141" s="169"/>
      <c r="C141" s="169"/>
      <c r="D141" s="169"/>
      <c r="E141" s="170"/>
      <c r="F141" s="176"/>
      <c r="G141" s="176"/>
    </row>
    <row r="142" spans="1:7" ht="15.75" customHeight="1">
      <c r="A142" s="118" t="s">
        <v>517</v>
      </c>
      <c r="B142" s="119"/>
      <c r="C142" s="119"/>
      <c r="D142" s="119"/>
      <c r="E142" s="120"/>
      <c r="F142" s="177"/>
      <c r="G142" s="177"/>
    </row>
    <row r="143" spans="1:7" ht="15.75" customHeight="1">
      <c r="A143" s="118" t="s">
        <v>518</v>
      </c>
      <c r="B143" s="119"/>
      <c r="C143" s="119"/>
      <c r="D143" s="119"/>
      <c r="E143" s="120"/>
      <c r="F143" s="177"/>
      <c r="G143" s="177"/>
    </row>
    <row r="144" spans="1:7" ht="15.75" customHeight="1">
      <c r="A144" s="178" t="s">
        <v>519</v>
      </c>
      <c r="B144" s="119"/>
      <c r="C144" s="119"/>
      <c r="D144" s="119"/>
      <c r="E144" s="120"/>
      <c r="F144" s="177"/>
      <c r="G144" s="177"/>
    </row>
    <row r="145" spans="1:7" ht="15.75" customHeight="1">
      <c r="A145" s="118" t="s">
        <v>520</v>
      </c>
      <c r="B145" s="119"/>
      <c r="C145" s="119"/>
      <c r="D145" s="119"/>
      <c r="E145" s="120"/>
      <c r="F145" s="177"/>
      <c r="G145" s="177"/>
    </row>
    <row r="146" spans="1:7" ht="15.75" customHeight="1">
      <c r="A146" s="118" t="s">
        <v>521</v>
      </c>
      <c r="B146" s="119"/>
      <c r="C146" s="119"/>
      <c r="D146" s="119"/>
      <c r="E146" s="120"/>
      <c r="F146" s="177"/>
      <c r="G146" s="177"/>
    </row>
    <row r="147" spans="1:7" ht="15.75" customHeight="1">
      <c r="A147" s="118" t="s">
        <v>522</v>
      </c>
      <c r="B147" s="119"/>
      <c r="C147" s="119"/>
      <c r="D147" s="119"/>
      <c r="E147" s="120"/>
      <c r="F147" s="177"/>
      <c r="G147" s="177"/>
    </row>
    <row r="148" spans="1:7" ht="16.5" customHeight="1">
      <c r="A148" s="127" t="s">
        <v>478</v>
      </c>
      <c r="B148" s="128"/>
      <c r="C148" s="128"/>
      <c r="D148" s="129"/>
      <c r="E148" s="130"/>
      <c r="F148" s="164">
        <f>SUM(F142:F147)</f>
        <v>0</v>
      </c>
      <c r="G148" s="147">
        <f>SUM(G142:G147)</f>
        <v>0</v>
      </c>
    </row>
    <row r="149" spans="1:7" ht="16.5" customHeight="1">
      <c r="A149" s="113" t="s">
        <v>523</v>
      </c>
      <c r="B149" s="179"/>
      <c r="C149" s="179"/>
      <c r="D149" s="148"/>
      <c r="E149" s="180"/>
      <c r="F149" s="181"/>
      <c r="G149" s="182"/>
    </row>
    <row r="150" spans="1:7" ht="16.5" customHeight="1">
      <c r="A150" s="118" t="s">
        <v>524</v>
      </c>
      <c r="B150" s="119"/>
      <c r="C150" s="119"/>
      <c r="D150" s="119"/>
      <c r="E150" s="120"/>
      <c r="F150" s="183"/>
      <c r="G150" s="121"/>
    </row>
    <row r="151" spans="1:7" ht="16.5" customHeight="1">
      <c r="A151" s="118" t="s">
        <v>525</v>
      </c>
      <c r="B151" s="119"/>
      <c r="C151" s="119"/>
      <c r="D151" s="119"/>
      <c r="E151" s="120"/>
      <c r="F151" s="184"/>
      <c r="G151" s="121"/>
    </row>
    <row r="152" spans="1:7" ht="16.5" customHeight="1">
      <c r="A152" s="118" t="s">
        <v>526</v>
      </c>
      <c r="B152" s="119"/>
      <c r="C152" s="119"/>
      <c r="D152" s="119"/>
      <c r="E152" s="120"/>
      <c r="F152" s="184"/>
      <c r="G152" s="121"/>
    </row>
    <row r="153" spans="1:7" ht="16.5" customHeight="1">
      <c r="A153" s="118" t="s">
        <v>527</v>
      </c>
      <c r="B153" s="119"/>
      <c r="C153" s="119"/>
      <c r="D153" s="119"/>
      <c r="E153" s="120"/>
      <c r="F153" s="444">
        <v>12967671668</v>
      </c>
      <c r="G153" s="121">
        <v>4652965974</v>
      </c>
    </row>
    <row r="154" spans="1:7" ht="16.5" customHeight="1">
      <c r="A154" s="118" t="s">
        <v>528</v>
      </c>
      <c r="B154" s="119"/>
      <c r="C154" s="119"/>
      <c r="D154" s="119"/>
      <c r="E154" s="120"/>
      <c r="F154" s="404"/>
      <c r="G154" s="121"/>
    </row>
    <row r="155" spans="1:7" ht="16.5" customHeight="1">
      <c r="A155" s="118" t="s">
        <v>529</v>
      </c>
      <c r="B155" s="119"/>
      <c r="C155" s="119"/>
      <c r="D155" s="119"/>
      <c r="E155" s="120"/>
      <c r="F155" s="444">
        <v>1121768186</v>
      </c>
      <c r="G155" s="121">
        <v>703311185</v>
      </c>
    </row>
    <row r="156" spans="1:7" ht="16.5" customHeight="1">
      <c r="A156" s="118" t="s">
        <v>530</v>
      </c>
      <c r="B156" s="119"/>
      <c r="C156" s="119"/>
      <c r="D156" s="119"/>
      <c r="E156" s="120"/>
      <c r="F156" s="183"/>
      <c r="G156" s="121"/>
    </row>
    <row r="157" spans="1:7" ht="16.5" customHeight="1">
      <c r="A157" s="118" t="s">
        <v>531</v>
      </c>
      <c r="B157" s="119"/>
      <c r="C157" s="119"/>
      <c r="D157" s="119"/>
      <c r="E157" s="120"/>
      <c r="F157" s="183"/>
      <c r="G157" s="121"/>
    </row>
    <row r="158" spans="1:7" ht="16.5" customHeight="1">
      <c r="A158" s="185" t="s">
        <v>532</v>
      </c>
      <c r="B158" s="186"/>
      <c r="C158" s="186"/>
      <c r="D158" s="186"/>
      <c r="E158" s="187"/>
      <c r="F158" s="183"/>
      <c r="G158" s="188"/>
    </row>
    <row r="159" spans="1:7" ht="16.5" customHeight="1">
      <c r="A159" s="185" t="s">
        <v>533</v>
      </c>
      <c r="B159" s="186"/>
      <c r="C159" s="186"/>
      <c r="D159" s="186"/>
      <c r="E159" s="187"/>
      <c r="F159" s="183"/>
      <c r="G159" s="188"/>
    </row>
    <row r="160" spans="1:7" ht="16.5" customHeight="1">
      <c r="A160" s="118" t="s">
        <v>534</v>
      </c>
      <c r="B160" s="186"/>
      <c r="C160" s="186"/>
      <c r="D160" s="186"/>
      <c r="E160" s="187"/>
      <c r="F160" s="183"/>
      <c r="G160" s="188"/>
    </row>
    <row r="161" spans="1:9" ht="16.5" customHeight="1">
      <c r="A161" s="185" t="s">
        <v>535</v>
      </c>
      <c r="B161" s="186"/>
      <c r="C161" s="186"/>
      <c r="D161" s="186"/>
      <c r="E161" s="187"/>
      <c r="F161" s="183"/>
      <c r="G161" s="188"/>
    </row>
    <row r="162" spans="1:9" s="132" customFormat="1" ht="16.5" customHeight="1">
      <c r="A162" s="127" t="s">
        <v>478</v>
      </c>
      <c r="B162" s="128"/>
      <c r="C162" s="128"/>
      <c r="D162" s="129"/>
      <c r="E162" s="130"/>
      <c r="F162" s="442">
        <f>SUM(F150:F161)</f>
        <v>14089439854</v>
      </c>
      <c r="G162" s="147">
        <f>SUM(G150:G161)</f>
        <v>5356277159</v>
      </c>
      <c r="H162" s="487"/>
      <c r="I162" s="487"/>
    </row>
    <row r="163" spans="1:9" ht="16.5" customHeight="1">
      <c r="A163" s="113" t="s">
        <v>536</v>
      </c>
      <c r="B163" s="138"/>
      <c r="C163" s="138"/>
      <c r="D163" s="138"/>
      <c r="E163" s="189"/>
      <c r="F163" s="139"/>
      <c r="G163" s="139"/>
    </row>
    <row r="164" spans="1:9" ht="16.5" customHeight="1">
      <c r="A164" s="118" t="s">
        <v>997</v>
      </c>
      <c r="B164" s="119"/>
      <c r="C164" s="119"/>
      <c r="D164" s="119"/>
      <c r="E164" s="120"/>
      <c r="F164" s="272"/>
      <c r="G164" s="272"/>
    </row>
    <row r="165" spans="1:9" ht="16.5" customHeight="1">
      <c r="A165" s="118" t="s">
        <v>537</v>
      </c>
      <c r="B165" s="119"/>
      <c r="C165" s="119"/>
      <c r="D165" s="119"/>
      <c r="E165" s="120"/>
      <c r="F165" s="142"/>
      <c r="G165" s="142"/>
    </row>
    <row r="166" spans="1:9" ht="16.5" customHeight="1">
      <c r="A166" s="118" t="s">
        <v>998</v>
      </c>
      <c r="B166" s="119"/>
      <c r="C166" s="119"/>
      <c r="D166" s="119"/>
      <c r="E166" s="120"/>
      <c r="F166" s="445">
        <f>SUM(F167:F174)</f>
        <v>10740920336</v>
      </c>
      <c r="G166" s="208">
        <f>SUM(G167:G174)</f>
        <v>8639828638</v>
      </c>
    </row>
    <row r="167" spans="1:9" ht="16.5" customHeight="1">
      <c r="A167" s="118" t="s">
        <v>990</v>
      </c>
      <c r="B167" s="119"/>
      <c r="C167" s="119"/>
      <c r="D167" s="119"/>
      <c r="E167" s="120"/>
      <c r="F167" s="317">
        <v>6102677062</v>
      </c>
      <c r="G167" s="142">
        <v>5947275394</v>
      </c>
    </row>
    <row r="168" spans="1:9" ht="16.5" customHeight="1">
      <c r="A168" s="118" t="s">
        <v>991</v>
      </c>
      <c r="B168" s="119"/>
      <c r="C168" s="119"/>
      <c r="D168" s="119"/>
      <c r="E168" s="120"/>
      <c r="F168" s="317">
        <v>69417844</v>
      </c>
      <c r="G168" s="142">
        <v>1096236610</v>
      </c>
    </row>
    <row r="169" spans="1:9" ht="16.5" customHeight="1">
      <c r="A169" s="118" t="s">
        <v>992</v>
      </c>
      <c r="B169" s="119"/>
      <c r="C169" s="119"/>
      <c r="D169" s="119"/>
      <c r="E169" s="120"/>
      <c r="F169" s="462">
        <v>3312930425</v>
      </c>
      <c r="G169" s="142">
        <v>4962000</v>
      </c>
    </row>
    <row r="170" spans="1:9" ht="16.5" customHeight="1">
      <c r="A170" s="118" t="s">
        <v>993</v>
      </c>
      <c r="B170" s="119"/>
      <c r="C170" s="119"/>
      <c r="D170" s="119"/>
      <c r="E170" s="120"/>
      <c r="F170" s="462"/>
      <c r="G170" s="142">
        <v>89148965</v>
      </c>
    </row>
    <row r="171" spans="1:9" ht="16.5" customHeight="1">
      <c r="A171" s="118" t="s">
        <v>994</v>
      </c>
      <c r="B171" s="119"/>
      <c r="C171" s="119"/>
      <c r="D171" s="119"/>
      <c r="E171" s="120"/>
      <c r="F171" s="462">
        <v>96511301</v>
      </c>
      <c r="G171" s="142">
        <v>264565975</v>
      </c>
    </row>
    <row r="172" spans="1:9" ht="16.5" customHeight="1">
      <c r="A172" s="118" t="s">
        <v>995</v>
      </c>
      <c r="B172" s="119"/>
      <c r="C172" s="119"/>
      <c r="D172" s="119"/>
      <c r="E172" s="120"/>
      <c r="F172" s="462">
        <v>614181885</v>
      </c>
      <c r="G172" s="142">
        <v>489305852</v>
      </c>
    </row>
    <row r="173" spans="1:9" ht="16.5" customHeight="1">
      <c r="A173" s="118" t="s">
        <v>996</v>
      </c>
      <c r="B173" s="119"/>
      <c r="C173" s="119"/>
      <c r="D173" s="119"/>
      <c r="E173" s="120"/>
      <c r="F173" s="462">
        <v>545201819</v>
      </c>
      <c r="G173" s="142">
        <v>748333842</v>
      </c>
    </row>
    <row r="174" spans="1:9" ht="16.5" customHeight="1">
      <c r="A174" s="122" t="s">
        <v>538</v>
      </c>
      <c r="B174" s="123"/>
      <c r="C174" s="123"/>
      <c r="D174" s="123"/>
      <c r="E174" s="124"/>
      <c r="F174" s="463"/>
      <c r="G174" s="267"/>
    </row>
    <row r="175" spans="1:9" ht="17.25">
      <c r="A175" s="127" t="s">
        <v>478</v>
      </c>
      <c r="B175" s="128"/>
      <c r="C175" s="128"/>
      <c r="D175" s="129"/>
      <c r="E175" s="130"/>
      <c r="F175" s="442">
        <f>F164+F166</f>
        <v>10740920336</v>
      </c>
      <c r="G175" s="464">
        <f>G164+G166</f>
        <v>8639828638</v>
      </c>
    </row>
    <row r="176" spans="1:9" ht="17.25" customHeight="1">
      <c r="A176" s="107" t="s">
        <v>539</v>
      </c>
      <c r="C176" s="192"/>
      <c r="E176" s="192"/>
    </row>
    <row r="177" spans="1:9" ht="17.25" customHeight="1">
      <c r="A177" s="557" t="s">
        <v>540</v>
      </c>
      <c r="B177" s="558"/>
      <c r="C177" s="193" t="s">
        <v>541</v>
      </c>
      <c r="D177" s="194" t="s">
        <v>542</v>
      </c>
      <c r="E177" s="194" t="s">
        <v>543</v>
      </c>
      <c r="F177" s="194" t="s">
        <v>544</v>
      </c>
      <c r="G177" s="194" t="s">
        <v>545</v>
      </c>
    </row>
    <row r="178" spans="1:9" ht="17.25" customHeight="1">
      <c r="A178" s="559"/>
      <c r="B178" s="560"/>
      <c r="C178" s="195" t="s">
        <v>546</v>
      </c>
      <c r="D178" s="196" t="s">
        <v>544</v>
      </c>
      <c r="E178" s="196" t="s">
        <v>547</v>
      </c>
      <c r="F178" s="196" t="s">
        <v>548</v>
      </c>
      <c r="G178" s="196" t="s">
        <v>549</v>
      </c>
    </row>
    <row r="179" spans="1:9">
      <c r="A179" s="561"/>
      <c r="B179" s="562"/>
      <c r="C179" s="197" t="s">
        <v>550</v>
      </c>
      <c r="D179" s="198"/>
      <c r="E179" s="198" t="s">
        <v>551</v>
      </c>
      <c r="F179" s="198" t="s">
        <v>552</v>
      </c>
      <c r="G179" s="199"/>
    </row>
    <row r="180" spans="1:9" s="204" customFormat="1" ht="16.5">
      <c r="A180" s="200" t="s">
        <v>553</v>
      </c>
      <c r="B180" s="201"/>
      <c r="C180" s="202"/>
      <c r="D180" s="203"/>
      <c r="E180" s="203"/>
      <c r="F180" s="203"/>
      <c r="G180" s="203">
        <f>C180+D180+E180+F180</f>
        <v>0</v>
      </c>
      <c r="H180" s="1"/>
      <c r="I180" s="1"/>
    </row>
    <row r="181" spans="1:9" s="204" customFormat="1">
      <c r="A181" s="205" t="s">
        <v>973</v>
      </c>
      <c r="B181" s="206"/>
      <c r="C181" s="207">
        <v>1264273842</v>
      </c>
      <c r="D181" s="208">
        <v>50685000250</v>
      </c>
      <c r="E181" s="208">
        <v>2058795090</v>
      </c>
      <c r="F181" s="208">
        <v>170252250</v>
      </c>
      <c r="G181" s="445">
        <f>SUM(C181:F181)</f>
        <v>54178321432</v>
      </c>
      <c r="H181" s="1"/>
      <c r="I181" s="1"/>
    </row>
    <row r="182" spans="1:9" s="204" customFormat="1">
      <c r="A182" s="118" t="s">
        <v>554</v>
      </c>
      <c r="B182" s="209"/>
      <c r="C182" s="209"/>
      <c r="D182" s="142">
        <v>818281000</v>
      </c>
      <c r="E182" s="142"/>
      <c r="F182" s="142"/>
      <c r="G182" s="142">
        <f t="shared" ref="G182:G187" si="4">SUM(C182:F182)</f>
        <v>818281000</v>
      </c>
      <c r="H182" s="1"/>
      <c r="I182" s="1"/>
    </row>
    <row r="183" spans="1:9" s="204" customFormat="1">
      <c r="A183" s="118" t="s">
        <v>555</v>
      </c>
      <c r="B183" s="209"/>
      <c r="C183" s="209">
        <v>55988000</v>
      </c>
      <c r="D183" s="142"/>
      <c r="E183" s="142"/>
      <c r="F183" s="142"/>
      <c r="G183" s="142">
        <f t="shared" si="4"/>
        <v>55988000</v>
      </c>
      <c r="H183" s="1"/>
      <c r="I183" s="1"/>
    </row>
    <row r="184" spans="1:9" s="204" customFormat="1" ht="14.25">
      <c r="A184" s="210" t="s">
        <v>556</v>
      </c>
      <c r="B184" s="211"/>
      <c r="C184" s="212">
        <f>SUM(C182:C183)</f>
        <v>55988000</v>
      </c>
      <c r="D184" s="213">
        <f>SUM(D182:D183)</f>
        <v>818281000</v>
      </c>
      <c r="E184" s="213">
        <f>SUM(E182:E183)</f>
        <v>0</v>
      </c>
      <c r="F184" s="213">
        <f>SUM(F182:F183)</f>
        <v>0</v>
      </c>
      <c r="G184" s="213">
        <f t="shared" si="4"/>
        <v>874269000</v>
      </c>
      <c r="H184" s="1"/>
      <c r="I184" s="1"/>
    </row>
    <row r="185" spans="1:9" s="204" customFormat="1">
      <c r="A185" s="118" t="s">
        <v>557</v>
      </c>
      <c r="B185" s="209"/>
      <c r="C185" s="214"/>
      <c r="D185" s="215"/>
      <c r="E185" s="215"/>
      <c r="F185" s="215"/>
      <c r="G185" s="215">
        <f t="shared" si="4"/>
        <v>0</v>
      </c>
      <c r="H185" s="1"/>
      <c r="I185" s="1"/>
    </row>
    <row r="186" spans="1:9" s="204" customFormat="1">
      <c r="A186" s="118" t="s">
        <v>558</v>
      </c>
      <c r="B186" s="209"/>
      <c r="C186" s="214"/>
      <c r="D186" s="215"/>
      <c r="E186" s="215"/>
      <c r="F186" s="215"/>
      <c r="G186" s="215">
        <f t="shared" si="4"/>
        <v>0</v>
      </c>
      <c r="H186" s="1"/>
      <c r="I186" s="1"/>
    </row>
    <row r="187" spans="1:9" s="204" customFormat="1" ht="14.25">
      <c r="A187" s="210" t="s">
        <v>559</v>
      </c>
      <c r="B187" s="211"/>
      <c r="C187" s="212">
        <f>SUM(C185:C186)</f>
        <v>0</v>
      </c>
      <c r="D187" s="213">
        <f>SUM(D185:D186)</f>
        <v>0</v>
      </c>
      <c r="E187" s="213">
        <f>SUM(E185:E186)</f>
        <v>0</v>
      </c>
      <c r="F187" s="213">
        <f>SUM(F185:F186)</f>
        <v>0</v>
      </c>
      <c r="G187" s="213">
        <f t="shared" si="4"/>
        <v>0</v>
      </c>
      <c r="H187" s="1"/>
      <c r="I187" s="1"/>
    </row>
    <row r="188" spans="1:9" s="204" customFormat="1">
      <c r="A188" s="205" t="s">
        <v>1019</v>
      </c>
      <c r="B188" s="206"/>
      <c r="C188" s="207">
        <f>C181+C184-C187</f>
        <v>1320261842</v>
      </c>
      <c r="D188" s="207">
        <f>D181+D184-D187</f>
        <v>51503281250</v>
      </c>
      <c r="E188" s="207">
        <f>E181+E184-E187</f>
        <v>2058795090</v>
      </c>
      <c r="F188" s="207">
        <f>F181+F184-F187</f>
        <v>170252250</v>
      </c>
      <c r="G188" s="445">
        <f>SUM(C188:F188)</f>
        <v>55052590432</v>
      </c>
      <c r="H188" s="1"/>
      <c r="I188" s="1"/>
    </row>
    <row r="189" spans="1:9" s="204" customFormat="1" ht="14.25">
      <c r="A189" s="210" t="s">
        <v>560</v>
      </c>
      <c r="B189" s="211"/>
      <c r="C189" s="214"/>
      <c r="D189" s="215"/>
      <c r="E189" s="215"/>
      <c r="F189" s="215"/>
      <c r="G189" s="215"/>
      <c r="H189" s="1"/>
      <c r="I189" s="1"/>
    </row>
    <row r="190" spans="1:9" s="204" customFormat="1">
      <c r="A190" s="205" t="s">
        <v>973</v>
      </c>
      <c r="B190" s="206"/>
      <c r="C190" s="207">
        <v>932046694</v>
      </c>
      <c r="D190" s="208">
        <v>30569558299</v>
      </c>
      <c r="E190" s="208">
        <v>1121969592</v>
      </c>
      <c r="F190" s="208">
        <v>170252250</v>
      </c>
      <c r="G190" s="445">
        <f>SUM(C190:F190)</f>
        <v>32793826835</v>
      </c>
      <c r="H190" s="1"/>
      <c r="I190" s="1"/>
    </row>
    <row r="191" spans="1:9" s="204" customFormat="1">
      <c r="A191" s="118" t="s">
        <v>561</v>
      </c>
      <c r="B191" s="209"/>
      <c r="C191" s="209">
        <v>19573549</v>
      </c>
      <c r="D191" s="142">
        <v>971804936</v>
      </c>
      <c r="E191" s="142">
        <v>60328764</v>
      </c>
      <c r="F191" s="142"/>
      <c r="G191" s="142">
        <f t="shared" ref="G191:G196" si="5">SUM(C191:F191)</f>
        <v>1051707249</v>
      </c>
      <c r="H191" s="1"/>
      <c r="I191" s="1"/>
    </row>
    <row r="192" spans="1:9" s="204" customFormat="1" ht="14.25">
      <c r="A192" s="210" t="s">
        <v>556</v>
      </c>
      <c r="B192" s="211"/>
      <c r="C192" s="212">
        <f>C191</f>
        <v>19573549</v>
      </c>
      <c r="D192" s="213">
        <f>D191</f>
        <v>971804936</v>
      </c>
      <c r="E192" s="213">
        <f>E191</f>
        <v>60328764</v>
      </c>
      <c r="F192" s="213">
        <f>F191</f>
        <v>0</v>
      </c>
      <c r="G192" s="213">
        <f t="shared" si="5"/>
        <v>1051707249</v>
      </c>
      <c r="H192" s="1"/>
      <c r="I192" s="1"/>
    </row>
    <row r="193" spans="1:9" s="204" customFormat="1">
      <c r="A193" s="118" t="s">
        <v>557</v>
      </c>
      <c r="B193" s="209"/>
      <c r="C193" s="214"/>
      <c r="D193" s="215"/>
      <c r="E193" s="215"/>
      <c r="F193" s="215"/>
      <c r="G193" s="215">
        <f t="shared" si="5"/>
        <v>0</v>
      </c>
      <c r="H193" s="1"/>
      <c r="I193" s="1"/>
    </row>
    <row r="194" spans="1:9" s="204" customFormat="1">
      <c r="A194" s="118" t="s">
        <v>558</v>
      </c>
      <c r="B194" s="209"/>
      <c r="C194" s="214"/>
      <c r="D194" s="215"/>
      <c r="E194" s="215"/>
      <c r="F194" s="215"/>
      <c r="G194" s="215">
        <f t="shared" si="5"/>
        <v>0</v>
      </c>
      <c r="H194" s="1"/>
      <c r="I194" s="1"/>
    </row>
    <row r="195" spans="1:9" s="204" customFormat="1" ht="14.25">
      <c r="A195" s="210" t="s">
        <v>559</v>
      </c>
      <c r="B195" s="211"/>
      <c r="C195" s="212">
        <f>SUM(C193:C194)</f>
        <v>0</v>
      </c>
      <c r="D195" s="213">
        <f>SUM(D193:D194)</f>
        <v>0</v>
      </c>
      <c r="E195" s="213">
        <f>SUM(E193:E194)</f>
        <v>0</v>
      </c>
      <c r="F195" s="213">
        <f>SUM(F193:F194)</f>
        <v>0</v>
      </c>
      <c r="G195" s="213">
        <f t="shared" si="5"/>
        <v>0</v>
      </c>
      <c r="H195" s="1"/>
      <c r="I195" s="1"/>
    </row>
    <row r="196" spans="1:9" s="204" customFormat="1">
      <c r="A196" s="205" t="s">
        <v>1019</v>
      </c>
      <c r="B196" s="206"/>
      <c r="C196" s="207">
        <f>C190+C192-C195</f>
        <v>951620243</v>
      </c>
      <c r="D196" s="207">
        <f>D190+D192-D195</f>
        <v>31541363235</v>
      </c>
      <c r="E196" s="207">
        <f>E190+E192-E195</f>
        <v>1182298356</v>
      </c>
      <c r="F196" s="207">
        <f>F190+F192-F195</f>
        <v>170252250</v>
      </c>
      <c r="G196" s="445">
        <f t="shared" si="5"/>
        <v>33845534084</v>
      </c>
      <c r="H196" s="1"/>
      <c r="I196" s="1"/>
    </row>
    <row r="197" spans="1:9" s="204" customFormat="1" ht="14.25">
      <c r="A197" s="216" t="s">
        <v>562</v>
      </c>
      <c r="B197" s="211"/>
      <c r="C197" s="217"/>
      <c r="D197" s="218"/>
      <c r="E197" s="218"/>
      <c r="F197" s="218"/>
      <c r="G197" s="218"/>
      <c r="H197" s="1"/>
      <c r="I197" s="1"/>
    </row>
    <row r="198" spans="1:9" s="204" customFormat="1">
      <c r="A198" s="205" t="s">
        <v>973</v>
      </c>
      <c r="B198" s="219"/>
      <c r="C198" s="207">
        <v>332227148</v>
      </c>
      <c r="D198" s="207">
        <v>20115441951</v>
      </c>
      <c r="E198" s="207">
        <v>936825498</v>
      </c>
      <c r="F198" s="207">
        <v>0</v>
      </c>
      <c r="G198" s="445">
        <f>SUM(C198:F198)</f>
        <v>21384494597</v>
      </c>
      <c r="H198" s="1"/>
      <c r="I198" s="1"/>
    </row>
    <row r="199" spans="1:9" s="204" customFormat="1" ht="16.5" customHeight="1">
      <c r="A199" s="220" t="s">
        <v>1019</v>
      </c>
      <c r="B199" s="221"/>
      <c r="C199" s="222">
        <f>C188-C196</f>
        <v>368641599</v>
      </c>
      <c r="D199" s="222">
        <f>D188-D196</f>
        <v>19961918015</v>
      </c>
      <c r="E199" s="222">
        <f>E188-E196</f>
        <v>876496734</v>
      </c>
      <c r="F199" s="222">
        <f>F188-F196</f>
        <v>0</v>
      </c>
      <c r="G199" s="490">
        <f>SUM(C199:F199)</f>
        <v>21207056348</v>
      </c>
      <c r="H199" s="1"/>
      <c r="I199" s="1"/>
    </row>
    <row r="200" spans="1:9" s="204" customFormat="1" ht="16.5" customHeight="1">
      <c r="A200" s="190" t="s">
        <v>563</v>
      </c>
      <c r="B200" s="223"/>
      <c r="C200" s="223"/>
      <c r="D200" s="223"/>
      <c r="E200" s="223"/>
      <c r="F200" s="223"/>
      <c r="G200" s="224"/>
      <c r="H200" s="1"/>
      <c r="I200" s="1"/>
    </row>
    <row r="201" spans="1:9" s="204" customFormat="1" ht="16.5" customHeight="1">
      <c r="A201" s="190" t="s">
        <v>564</v>
      </c>
      <c r="B201" s="223"/>
      <c r="C201" s="223"/>
      <c r="D201" s="223"/>
      <c r="E201" s="223"/>
      <c r="F201" s="223"/>
      <c r="G201" s="223"/>
      <c r="H201" s="1"/>
      <c r="I201" s="1"/>
    </row>
    <row r="202" spans="1:9" s="204" customFormat="1" ht="16.5" customHeight="1">
      <c r="A202" s="190" t="s">
        <v>565</v>
      </c>
      <c r="B202" s="190"/>
      <c r="C202" s="190"/>
      <c r="D202" s="190"/>
      <c r="E202" s="190"/>
      <c r="F202" s="190"/>
      <c r="G202" s="190"/>
      <c r="H202" s="1"/>
      <c r="I202" s="1"/>
    </row>
    <row r="203" spans="1:9" s="3" customFormat="1" ht="16.5" customHeight="1">
      <c r="A203" s="190" t="s">
        <v>566</v>
      </c>
      <c r="B203" s="190"/>
      <c r="C203" s="190"/>
      <c r="D203" s="190"/>
      <c r="E203" s="190"/>
      <c r="F203" s="190"/>
      <c r="G203" s="190"/>
      <c r="H203" s="488"/>
      <c r="I203" s="488"/>
    </row>
    <row r="204" spans="1:9" s="3" customFormat="1" ht="19.5" customHeight="1">
      <c r="A204" s="190" t="s">
        <v>567</v>
      </c>
      <c r="B204" s="190"/>
      <c r="C204" s="190"/>
      <c r="D204" s="190"/>
      <c r="E204" s="190"/>
      <c r="F204" s="190"/>
      <c r="G204" s="190"/>
      <c r="H204" s="488"/>
      <c r="I204" s="488"/>
    </row>
    <row r="205" spans="1:9" s="204" customFormat="1" ht="14.25">
      <c r="A205" s="107" t="s">
        <v>568</v>
      </c>
      <c r="H205" s="1"/>
      <c r="I205" s="1"/>
    </row>
    <row r="206" spans="1:9" s="204" customFormat="1" ht="16.5" customHeight="1">
      <c r="B206" s="3"/>
      <c r="E206" s="3"/>
      <c r="H206" s="1"/>
      <c r="I206" s="1"/>
    </row>
    <row r="207" spans="1:9" s="204" customFormat="1" ht="16.5" customHeight="1">
      <c r="A207" s="563" t="s">
        <v>540</v>
      </c>
      <c r="B207" s="194" t="s">
        <v>569</v>
      </c>
      <c r="C207" s="194" t="s">
        <v>570</v>
      </c>
      <c r="D207" s="194" t="s">
        <v>571</v>
      </c>
      <c r="E207" s="563" t="s">
        <v>572</v>
      </c>
      <c r="F207" s="194" t="s">
        <v>573</v>
      </c>
      <c r="G207" s="194" t="s">
        <v>545</v>
      </c>
      <c r="H207" s="1"/>
      <c r="I207" s="1"/>
    </row>
    <row r="208" spans="1:9" s="204" customFormat="1" ht="16.5" customHeight="1">
      <c r="A208" s="564"/>
      <c r="B208" s="198" t="s">
        <v>574</v>
      </c>
      <c r="C208" s="198" t="s">
        <v>575</v>
      </c>
      <c r="D208" s="198" t="s">
        <v>576</v>
      </c>
      <c r="E208" s="564"/>
      <c r="F208" s="198" t="s">
        <v>577</v>
      </c>
      <c r="G208" s="198" t="s">
        <v>549</v>
      </c>
      <c r="H208" s="1"/>
      <c r="I208" s="1"/>
    </row>
    <row r="209" spans="1:9" s="204" customFormat="1" ht="16.5" customHeight="1">
      <c r="A209" s="200" t="s">
        <v>553</v>
      </c>
      <c r="B209" s="225"/>
      <c r="C209" s="225"/>
      <c r="D209" s="225"/>
      <c r="E209" s="225"/>
      <c r="F209" s="226"/>
      <c r="G209" s="226"/>
      <c r="H209" s="1"/>
      <c r="I209" s="1"/>
    </row>
    <row r="210" spans="1:9" s="204" customFormat="1" ht="16.5" customHeight="1">
      <c r="A210" s="227" t="s">
        <v>578</v>
      </c>
      <c r="B210" s="141"/>
      <c r="C210" s="141"/>
      <c r="D210" s="141"/>
      <c r="E210" s="141"/>
      <c r="F210" s="227"/>
      <c r="G210" s="227"/>
      <c r="H210" s="1"/>
      <c r="I210" s="1"/>
    </row>
    <row r="211" spans="1:9" s="204" customFormat="1" ht="16.5" customHeight="1">
      <c r="A211" s="141" t="s">
        <v>579</v>
      </c>
      <c r="B211" s="141"/>
      <c r="C211" s="141"/>
      <c r="D211" s="141"/>
      <c r="E211" s="141"/>
      <c r="F211" s="141"/>
      <c r="G211" s="141"/>
      <c r="H211" s="1"/>
      <c r="I211" s="1"/>
    </row>
    <row r="212" spans="1:9" s="204" customFormat="1" ht="16.5" customHeight="1">
      <c r="A212" s="141" t="s">
        <v>580</v>
      </c>
      <c r="B212" s="141"/>
      <c r="C212" s="141"/>
      <c r="D212" s="141"/>
      <c r="E212" s="141"/>
      <c r="F212" s="141"/>
      <c r="G212" s="141"/>
      <c r="H212" s="1"/>
      <c r="I212" s="1"/>
    </row>
    <row r="213" spans="1:9" s="204" customFormat="1" ht="16.5" customHeight="1">
      <c r="A213" s="141" t="s">
        <v>581</v>
      </c>
      <c r="B213" s="141"/>
      <c r="C213" s="141"/>
      <c r="D213" s="141"/>
      <c r="E213" s="141"/>
      <c r="F213" s="141"/>
      <c r="G213" s="141"/>
      <c r="H213" s="1"/>
      <c r="I213" s="1"/>
    </row>
    <row r="214" spans="1:9" s="204" customFormat="1" ht="16.5" customHeight="1">
      <c r="A214" s="141" t="s">
        <v>582</v>
      </c>
      <c r="B214" s="141"/>
      <c r="C214" s="141"/>
      <c r="D214" s="141"/>
      <c r="E214" s="141"/>
      <c r="F214" s="141"/>
      <c r="G214" s="141"/>
      <c r="H214" s="1"/>
      <c r="I214" s="1"/>
    </row>
    <row r="215" spans="1:9" s="204" customFormat="1" ht="16.5" customHeight="1">
      <c r="A215" s="141" t="s">
        <v>583</v>
      </c>
      <c r="B215" s="141"/>
      <c r="C215" s="141"/>
      <c r="D215" s="141"/>
      <c r="E215" s="141"/>
      <c r="F215" s="141"/>
      <c r="G215" s="141"/>
      <c r="H215" s="1"/>
      <c r="I215" s="1"/>
    </row>
    <row r="216" spans="1:9" s="204" customFormat="1" ht="16.5" customHeight="1">
      <c r="A216" s="141" t="s">
        <v>584</v>
      </c>
      <c r="B216" s="141"/>
      <c r="C216" s="141"/>
      <c r="D216" s="141"/>
      <c r="E216" s="141"/>
      <c r="F216" s="141"/>
      <c r="G216" s="141"/>
      <c r="H216" s="1"/>
      <c r="I216" s="1"/>
    </row>
    <row r="217" spans="1:9" s="204" customFormat="1" ht="16.5" customHeight="1">
      <c r="A217" s="227" t="s">
        <v>578</v>
      </c>
      <c r="B217" s="141"/>
      <c r="C217" s="141"/>
      <c r="D217" s="141"/>
      <c r="E217" s="141"/>
      <c r="F217" s="227"/>
      <c r="G217" s="227"/>
      <c r="H217" s="1"/>
      <c r="I217" s="1"/>
    </row>
    <row r="218" spans="1:9" s="204" customFormat="1" ht="16.5" customHeight="1">
      <c r="A218" s="228" t="s">
        <v>560</v>
      </c>
      <c r="B218" s="141"/>
      <c r="C218" s="141"/>
      <c r="D218" s="141"/>
      <c r="E218" s="141"/>
      <c r="F218" s="228"/>
      <c r="G218" s="228"/>
      <c r="H218" s="1"/>
      <c r="I218" s="1"/>
    </row>
    <row r="219" spans="1:9" s="204" customFormat="1" ht="16.5" customHeight="1">
      <c r="A219" s="227" t="s">
        <v>578</v>
      </c>
      <c r="B219" s="141"/>
      <c r="C219" s="141"/>
      <c r="D219" s="141"/>
      <c r="E219" s="141"/>
      <c r="F219" s="227"/>
      <c r="G219" s="227"/>
      <c r="H219" s="1"/>
      <c r="I219" s="1"/>
    </row>
    <row r="220" spans="1:9" s="204" customFormat="1" ht="16.5" customHeight="1">
      <c r="A220" s="141" t="s">
        <v>585</v>
      </c>
      <c r="B220" s="141"/>
      <c r="C220" s="141"/>
      <c r="D220" s="141"/>
      <c r="E220" s="141"/>
      <c r="F220" s="141"/>
      <c r="G220" s="141"/>
      <c r="H220" s="1"/>
      <c r="I220" s="1"/>
    </row>
    <row r="221" spans="1:9" s="204" customFormat="1" ht="16.5" customHeight="1">
      <c r="A221" s="141" t="s">
        <v>582</v>
      </c>
      <c r="B221" s="141"/>
      <c r="C221" s="141"/>
      <c r="D221" s="141"/>
      <c r="E221" s="141"/>
      <c r="F221" s="141"/>
      <c r="G221" s="141"/>
      <c r="H221" s="1"/>
      <c r="I221" s="1"/>
    </row>
    <row r="222" spans="1:9" s="204" customFormat="1" ht="16.5" customHeight="1">
      <c r="A222" s="141" t="s">
        <v>583</v>
      </c>
      <c r="B222" s="141"/>
      <c r="C222" s="141"/>
      <c r="D222" s="141"/>
      <c r="E222" s="141"/>
      <c r="F222" s="141"/>
      <c r="G222" s="141"/>
      <c r="H222" s="1"/>
      <c r="I222" s="1"/>
    </row>
    <row r="223" spans="1:9" s="204" customFormat="1" ht="16.5" customHeight="1">
      <c r="A223" s="141" t="s">
        <v>584</v>
      </c>
      <c r="B223" s="141"/>
      <c r="C223" s="141"/>
      <c r="D223" s="141"/>
      <c r="E223" s="141"/>
      <c r="F223" s="141"/>
      <c r="G223" s="141"/>
      <c r="H223" s="1"/>
      <c r="I223" s="1"/>
    </row>
    <row r="224" spans="1:9" s="204" customFormat="1" ht="16.5" customHeight="1">
      <c r="A224" s="227" t="s">
        <v>578</v>
      </c>
      <c r="B224" s="141"/>
      <c r="C224" s="141"/>
      <c r="D224" s="141"/>
      <c r="E224" s="141"/>
      <c r="F224" s="227"/>
      <c r="G224" s="227"/>
      <c r="H224" s="1"/>
      <c r="I224" s="1"/>
    </row>
    <row r="225" spans="1:9" s="204" customFormat="1" ht="16.5" customHeight="1">
      <c r="A225" s="228" t="s">
        <v>586</v>
      </c>
      <c r="B225" s="141"/>
      <c r="C225" s="141"/>
      <c r="D225" s="141"/>
      <c r="E225" s="141"/>
      <c r="F225" s="228"/>
      <c r="G225" s="228"/>
      <c r="H225" s="1"/>
      <c r="I225" s="1"/>
    </row>
    <row r="226" spans="1:9" s="204" customFormat="1" ht="16.5" customHeight="1">
      <c r="A226" s="141" t="s">
        <v>587</v>
      </c>
      <c r="B226" s="141"/>
      <c r="C226" s="141"/>
      <c r="D226" s="141"/>
      <c r="E226" s="141"/>
      <c r="F226" s="141"/>
      <c r="G226" s="141"/>
      <c r="H226" s="1"/>
      <c r="I226" s="1"/>
    </row>
    <row r="227" spans="1:9" s="204" customFormat="1" ht="17.25" customHeight="1">
      <c r="A227" s="229" t="s">
        <v>588</v>
      </c>
      <c r="B227" s="229"/>
      <c r="C227" s="229"/>
      <c r="D227" s="229"/>
      <c r="E227" s="229"/>
      <c r="F227" s="229"/>
      <c r="G227" s="229"/>
      <c r="H227" s="1"/>
      <c r="I227" s="1"/>
    </row>
    <row r="228" spans="1:9" s="3" customFormat="1" ht="17.25" customHeight="1">
      <c r="A228" s="190" t="s">
        <v>589</v>
      </c>
      <c r="B228" s="190"/>
      <c r="C228" s="190"/>
      <c r="D228" s="190"/>
      <c r="E228" s="190"/>
      <c r="F228" s="190"/>
      <c r="G228" s="190"/>
      <c r="H228" s="488"/>
      <c r="I228" s="488"/>
    </row>
    <row r="229" spans="1:9" s="3" customFormat="1" ht="17.25" customHeight="1">
      <c r="A229" s="190" t="s">
        <v>590</v>
      </c>
      <c r="B229" s="230"/>
      <c r="C229" s="230"/>
      <c r="D229" s="230"/>
      <c r="E229" s="230"/>
      <c r="F229" s="230"/>
      <c r="G229" s="230"/>
      <c r="H229" s="488"/>
      <c r="I229" s="488"/>
    </row>
    <row r="230" spans="1:9" s="3" customFormat="1" ht="18" customHeight="1">
      <c r="A230" s="190" t="s">
        <v>591</v>
      </c>
      <c r="B230" s="230"/>
      <c r="C230" s="230"/>
      <c r="D230" s="230"/>
      <c r="E230" s="230"/>
      <c r="F230" s="230"/>
      <c r="G230" s="230"/>
      <c r="H230" s="488"/>
      <c r="I230" s="488"/>
    </row>
    <row r="231" spans="1:9" s="204" customFormat="1" ht="14.25">
      <c r="A231" s="107" t="s">
        <v>592</v>
      </c>
      <c r="D231" s="3"/>
      <c r="E231" s="3"/>
      <c r="H231" s="1"/>
      <c r="I231" s="1"/>
    </row>
    <row r="232" spans="1:9" s="204" customFormat="1" ht="19.5" customHeight="1">
      <c r="A232" s="231"/>
      <c r="D232" s="3"/>
      <c r="E232" s="3"/>
      <c r="H232" s="1"/>
      <c r="I232" s="1"/>
    </row>
    <row r="233" spans="1:9" s="204" customFormat="1" ht="19.5" customHeight="1">
      <c r="A233" s="563" t="s">
        <v>540</v>
      </c>
      <c r="B233" s="232" t="s">
        <v>541</v>
      </c>
      <c r="C233" s="194" t="s">
        <v>593</v>
      </c>
      <c r="D233" s="194" t="s">
        <v>543</v>
      </c>
      <c r="E233" s="194" t="s">
        <v>594</v>
      </c>
      <c r="F233" s="194" t="s">
        <v>595</v>
      </c>
      <c r="G233" s="194" t="s">
        <v>545</v>
      </c>
      <c r="H233" s="1"/>
      <c r="I233" s="1"/>
    </row>
    <row r="234" spans="1:9" s="204" customFormat="1" ht="19.5" customHeight="1">
      <c r="A234" s="565"/>
      <c r="B234" s="233" t="s">
        <v>546</v>
      </c>
      <c r="C234" s="196" t="s">
        <v>596</v>
      </c>
      <c r="D234" s="196" t="s">
        <v>597</v>
      </c>
      <c r="E234" s="196" t="s">
        <v>598</v>
      </c>
      <c r="F234" s="196" t="s">
        <v>599</v>
      </c>
      <c r="G234" s="196" t="s">
        <v>549</v>
      </c>
      <c r="H234" s="1"/>
      <c r="I234" s="1"/>
    </row>
    <row r="235" spans="1:9" s="204" customFormat="1" ht="16.5" customHeight="1">
      <c r="A235" s="564"/>
      <c r="B235" s="234" t="s">
        <v>600</v>
      </c>
      <c r="C235" s="198"/>
      <c r="D235" s="198" t="s">
        <v>551</v>
      </c>
      <c r="E235" s="198" t="s">
        <v>601</v>
      </c>
      <c r="F235" s="198"/>
      <c r="G235" s="199"/>
      <c r="H235" s="1"/>
      <c r="I235" s="1"/>
    </row>
    <row r="236" spans="1:9" s="204" customFormat="1" ht="16.5" customHeight="1">
      <c r="A236" s="200" t="s">
        <v>553</v>
      </c>
      <c r="B236" s="235"/>
      <c r="C236" s="236"/>
      <c r="D236" s="236"/>
      <c r="E236" s="236"/>
      <c r="F236" s="236"/>
      <c r="G236" s="236"/>
      <c r="H236" s="1"/>
      <c r="I236" s="1"/>
    </row>
    <row r="237" spans="1:9" s="204" customFormat="1" ht="16.5" customHeight="1">
      <c r="A237" s="227" t="s">
        <v>578</v>
      </c>
      <c r="B237" s="118"/>
      <c r="C237" s="237"/>
      <c r="D237" s="237"/>
      <c r="E237" s="237"/>
      <c r="F237" s="237"/>
      <c r="G237" s="237"/>
      <c r="H237" s="1"/>
      <c r="I237" s="1"/>
    </row>
    <row r="238" spans="1:9" s="204" customFormat="1" ht="16.5" customHeight="1">
      <c r="A238" s="118" t="s">
        <v>602</v>
      </c>
      <c r="B238" s="118"/>
      <c r="C238" s="237"/>
      <c r="D238" s="237"/>
      <c r="E238" s="237"/>
      <c r="F238" s="237"/>
      <c r="G238" s="237"/>
      <c r="H238" s="1"/>
      <c r="I238" s="1"/>
    </row>
    <row r="239" spans="1:9" s="204" customFormat="1" ht="16.5" customHeight="1">
      <c r="A239" s="118" t="s">
        <v>603</v>
      </c>
      <c r="B239" s="118"/>
      <c r="C239" s="237"/>
      <c r="D239" s="237"/>
      <c r="E239" s="237"/>
      <c r="F239" s="237"/>
      <c r="G239" s="237"/>
      <c r="H239" s="1"/>
      <c r="I239" s="1"/>
    </row>
    <row r="240" spans="1:9" s="204" customFormat="1" ht="16.5" customHeight="1">
      <c r="A240" s="118" t="s">
        <v>582</v>
      </c>
      <c r="B240" s="118"/>
      <c r="C240" s="237"/>
      <c r="D240" s="237"/>
      <c r="E240" s="237"/>
      <c r="F240" s="237"/>
      <c r="G240" s="237"/>
      <c r="H240" s="1"/>
      <c r="I240" s="1"/>
    </row>
    <row r="241" spans="1:9" s="204" customFormat="1" ht="16.5" customHeight="1">
      <c r="A241" s="118" t="s">
        <v>604</v>
      </c>
      <c r="B241" s="118"/>
      <c r="C241" s="237"/>
      <c r="D241" s="237"/>
      <c r="E241" s="237"/>
      <c r="F241" s="237"/>
      <c r="G241" s="237"/>
      <c r="H241" s="1"/>
      <c r="I241" s="1"/>
    </row>
    <row r="242" spans="1:9" s="204" customFormat="1" ht="16.5" customHeight="1">
      <c r="A242" s="118" t="s">
        <v>584</v>
      </c>
      <c r="B242" s="118"/>
      <c r="C242" s="237"/>
      <c r="D242" s="237"/>
      <c r="E242" s="237"/>
      <c r="F242" s="237"/>
      <c r="G242" s="237"/>
      <c r="H242" s="1"/>
      <c r="I242" s="1"/>
    </row>
    <row r="243" spans="1:9" s="204" customFormat="1" ht="16.5" customHeight="1">
      <c r="A243" s="227" t="s">
        <v>578</v>
      </c>
      <c r="B243" s="118"/>
      <c r="C243" s="237"/>
      <c r="D243" s="237"/>
      <c r="E243" s="237"/>
      <c r="F243" s="237"/>
      <c r="G243" s="237"/>
      <c r="H243" s="1"/>
      <c r="I243" s="1"/>
    </row>
    <row r="244" spans="1:9" s="204" customFormat="1" ht="16.5" customHeight="1">
      <c r="A244" s="228" t="s">
        <v>560</v>
      </c>
      <c r="B244" s="118"/>
      <c r="C244" s="237"/>
      <c r="D244" s="237"/>
      <c r="E244" s="237"/>
      <c r="F244" s="237"/>
      <c r="G244" s="237"/>
      <c r="H244" s="1"/>
      <c r="I244" s="1"/>
    </row>
    <row r="245" spans="1:9" s="204" customFormat="1" ht="16.5" customHeight="1">
      <c r="A245" s="227" t="s">
        <v>578</v>
      </c>
      <c r="B245" s="118"/>
      <c r="C245" s="237"/>
      <c r="D245" s="237"/>
      <c r="E245" s="237"/>
      <c r="F245" s="237"/>
      <c r="G245" s="237"/>
      <c r="H245" s="1"/>
      <c r="I245" s="1"/>
    </row>
    <row r="246" spans="1:9" s="204" customFormat="1" ht="16.5" customHeight="1">
      <c r="A246" s="141" t="s">
        <v>585</v>
      </c>
      <c r="B246" s="118"/>
      <c r="C246" s="237"/>
      <c r="D246" s="237"/>
      <c r="E246" s="237"/>
      <c r="F246" s="237"/>
      <c r="G246" s="237"/>
      <c r="H246" s="1"/>
      <c r="I246" s="1"/>
    </row>
    <row r="247" spans="1:9" s="204" customFormat="1" ht="16.5" customHeight="1">
      <c r="A247" s="118" t="s">
        <v>603</v>
      </c>
      <c r="B247" s="118"/>
      <c r="C247" s="237"/>
      <c r="D247" s="237"/>
      <c r="E247" s="237"/>
      <c r="F247" s="237"/>
      <c r="G247" s="237"/>
      <c r="H247" s="1"/>
      <c r="I247" s="1"/>
    </row>
    <row r="248" spans="1:9" s="204" customFormat="1" ht="16.5" customHeight="1">
      <c r="A248" s="118" t="s">
        <v>582</v>
      </c>
      <c r="B248" s="118"/>
      <c r="C248" s="237"/>
      <c r="D248" s="237"/>
      <c r="E248" s="237"/>
      <c r="F248" s="237"/>
      <c r="G248" s="237"/>
      <c r="H248" s="1"/>
      <c r="I248" s="1"/>
    </row>
    <row r="249" spans="1:9" s="204" customFormat="1" ht="16.5" customHeight="1">
      <c r="A249" s="118" t="s">
        <v>604</v>
      </c>
      <c r="B249" s="118"/>
      <c r="C249" s="237"/>
      <c r="D249" s="237"/>
      <c r="E249" s="237"/>
      <c r="F249" s="237"/>
      <c r="G249" s="237"/>
      <c r="H249" s="1"/>
      <c r="I249" s="1"/>
    </row>
    <row r="250" spans="1:9" s="204" customFormat="1" ht="16.5" customHeight="1">
      <c r="A250" s="118" t="s">
        <v>584</v>
      </c>
      <c r="B250" s="141"/>
      <c r="C250" s="237"/>
      <c r="D250" s="237"/>
      <c r="E250" s="237"/>
      <c r="F250" s="237"/>
      <c r="G250" s="237"/>
      <c r="H250" s="1"/>
      <c r="I250" s="1"/>
    </row>
    <row r="251" spans="1:9" s="204" customFormat="1" ht="16.5" customHeight="1">
      <c r="A251" s="227" t="s">
        <v>578</v>
      </c>
      <c r="B251" s="141"/>
      <c r="C251" s="237"/>
      <c r="D251" s="237"/>
      <c r="E251" s="237"/>
      <c r="F251" s="237"/>
      <c r="G251" s="237"/>
      <c r="H251" s="1"/>
      <c r="I251" s="1"/>
    </row>
    <row r="252" spans="1:9" s="204" customFormat="1" ht="16.5" customHeight="1">
      <c r="A252" s="228" t="s">
        <v>586</v>
      </c>
      <c r="B252" s="141"/>
      <c r="C252" s="237"/>
      <c r="D252" s="237"/>
      <c r="E252" s="237"/>
      <c r="F252" s="237"/>
      <c r="G252" s="237"/>
      <c r="H252" s="1"/>
      <c r="I252" s="1"/>
    </row>
    <row r="253" spans="1:9" s="204" customFormat="1" ht="16.5" customHeight="1">
      <c r="A253" s="141" t="s">
        <v>587</v>
      </c>
      <c r="B253" s="118"/>
      <c r="C253" s="237"/>
      <c r="D253" s="237"/>
      <c r="E253" s="237"/>
      <c r="F253" s="237"/>
      <c r="G253" s="237"/>
      <c r="H253" s="1"/>
      <c r="I253" s="1"/>
    </row>
    <row r="254" spans="1:9" s="204" customFormat="1" ht="18.75" customHeight="1">
      <c r="A254" s="229" t="s">
        <v>588</v>
      </c>
      <c r="B254" s="172"/>
      <c r="C254" s="238"/>
      <c r="D254" s="238"/>
      <c r="E254" s="238"/>
      <c r="F254" s="238"/>
      <c r="G254" s="238"/>
      <c r="H254" s="1"/>
      <c r="I254" s="1"/>
    </row>
    <row r="255" spans="1:9" s="204" customFormat="1" ht="18.75" customHeight="1">
      <c r="A255" s="239" t="s">
        <v>605</v>
      </c>
      <c r="B255" s="98"/>
      <c r="C255" s="98"/>
      <c r="D255" s="98"/>
      <c r="E255" s="2"/>
      <c r="F255" s="2"/>
      <c r="G255" s="2"/>
      <c r="H255" s="1"/>
      <c r="I255" s="1"/>
    </row>
    <row r="256" spans="1:9" s="204" customFormat="1" ht="18.75" customHeight="1">
      <c r="A256" s="239" t="s">
        <v>606</v>
      </c>
      <c r="B256" s="98"/>
      <c r="C256" s="98"/>
      <c r="D256" s="98"/>
      <c r="E256" s="2"/>
      <c r="F256" s="2"/>
      <c r="G256" s="2"/>
      <c r="H256" s="1"/>
      <c r="I256" s="1"/>
    </row>
    <row r="257" spans="1:9" s="204" customFormat="1" ht="21" customHeight="1">
      <c r="A257" s="239" t="s">
        <v>607</v>
      </c>
      <c r="B257" s="98"/>
      <c r="C257" s="98"/>
      <c r="D257" s="98"/>
      <c r="E257" s="2"/>
      <c r="F257" s="2"/>
      <c r="G257" s="2"/>
      <c r="H257" s="1"/>
      <c r="I257" s="1"/>
    </row>
    <row r="258" spans="1:9" s="204" customFormat="1" ht="17.25" customHeight="1">
      <c r="A258" s="107" t="s">
        <v>608</v>
      </c>
      <c r="B258" s="240"/>
      <c r="C258" s="240"/>
      <c r="D258" s="241"/>
      <c r="H258" s="1"/>
      <c r="I258" s="1"/>
    </row>
    <row r="259" spans="1:9" s="204" customFormat="1" ht="17.25" customHeight="1">
      <c r="A259" s="557" t="s">
        <v>540</v>
      </c>
      <c r="B259" s="566"/>
      <c r="C259" s="558"/>
      <c r="D259" s="194" t="s">
        <v>609</v>
      </c>
      <c r="E259" s="194" t="s">
        <v>610</v>
      </c>
      <c r="F259" s="232" t="s">
        <v>611</v>
      </c>
      <c r="G259" s="194" t="s">
        <v>609</v>
      </c>
      <c r="H259" s="1"/>
      <c r="I259" s="1"/>
    </row>
    <row r="260" spans="1:9" s="204" customFormat="1" ht="17.25" customHeight="1">
      <c r="A260" s="561"/>
      <c r="B260" s="567"/>
      <c r="C260" s="562"/>
      <c r="D260" s="198" t="s">
        <v>612</v>
      </c>
      <c r="E260" s="198" t="s">
        <v>613</v>
      </c>
      <c r="F260" s="234" t="s">
        <v>613</v>
      </c>
      <c r="G260" s="198" t="s">
        <v>614</v>
      </c>
      <c r="H260" s="1"/>
      <c r="I260" s="1"/>
    </row>
    <row r="261" spans="1:9" s="204" customFormat="1" ht="17.25" customHeight="1">
      <c r="A261" s="242" t="s">
        <v>615</v>
      </c>
      <c r="B261" s="243"/>
      <c r="C261" s="243"/>
      <c r="D261" s="244"/>
      <c r="E261" s="244"/>
      <c r="F261" s="245"/>
      <c r="G261" s="244"/>
      <c r="H261" s="1"/>
      <c r="I261" s="1"/>
    </row>
    <row r="262" spans="1:9" s="204" customFormat="1" ht="17.25" customHeight="1">
      <c r="A262" s="246" t="s">
        <v>553</v>
      </c>
      <c r="B262" s="247"/>
      <c r="C262" s="247"/>
      <c r="D262" s="248">
        <f>SUM(D263:D266)</f>
        <v>0</v>
      </c>
      <c r="E262" s="248">
        <f>SUM(E263:E266)</f>
        <v>0</v>
      </c>
      <c r="F262" s="248">
        <f>SUM(F263:F266)</f>
        <v>0</v>
      </c>
      <c r="G262" s="248">
        <f>SUM(G263:G266)</f>
        <v>0</v>
      </c>
      <c r="H262" s="1"/>
      <c r="I262" s="1"/>
    </row>
    <row r="263" spans="1:9" s="204" customFormat="1" ht="17.25" customHeight="1">
      <c r="A263" s="249" t="s">
        <v>616</v>
      </c>
      <c r="B263" s="247"/>
      <c r="C263" s="247"/>
      <c r="D263" s="177"/>
      <c r="E263" s="177"/>
      <c r="F263" s="250"/>
      <c r="G263" s="177"/>
      <c r="H263" s="1"/>
      <c r="I263" s="1"/>
    </row>
    <row r="264" spans="1:9" s="204" customFormat="1" ht="17.25" customHeight="1">
      <c r="A264" s="249" t="s">
        <v>617</v>
      </c>
      <c r="B264" s="247"/>
      <c r="C264" s="247"/>
      <c r="D264" s="177"/>
      <c r="E264" s="177"/>
      <c r="F264" s="250"/>
      <c r="G264" s="177"/>
      <c r="H264" s="1"/>
      <c r="I264" s="1"/>
    </row>
    <row r="265" spans="1:9" s="204" customFormat="1" ht="17.25" customHeight="1">
      <c r="A265" s="249" t="s">
        <v>618</v>
      </c>
      <c r="B265" s="247"/>
      <c r="C265" s="247"/>
      <c r="D265" s="177"/>
      <c r="E265" s="177"/>
      <c r="F265" s="250"/>
      <c r="G265" s="177"/>
      <c r="H265" s="1"/>
      <c r="I265" s="1"/>
    </row>
    <row r="266" spans="1:9" s="204" customFormat="1" ht="17.25" customHeight="1">
      <c r="A266" s="249" t="s">
        <v>619</v>
      </c>
      <c r="B266" s="247"/>
      <c r="C266" s="247"/>
      <c r="D266" s="177"/>
      <c r="E266" s="177"/>
      <c r="F266" s="250"/>
      <c r="G266" s="177"/>
      <c r="H266" s="1"/>
      <c r="I266" s="1"/>
    </row>
    <row r="267" spans="1:9" s="204" customFormat="1" ht="17.25" customHeight="1">
      <c r="A267" s="246" t="s">
        <v>560</v>
      </c>
      <c r="B267" s="247"/>
      <c r="C267" s="247"/>
      <c r="D267" s="248">
        <f>SUM(D268:D271)</f>
        <v>0</v>
      </c>
      <c r="E267" s="248">
        <f>SUM(E268:E271)</f>
        <v>0</v>
      </c>
      <c r="F267" s="248">
        <f>SUM(F268:F271)</f>
        <v>0</v>
      </c>
      <c r="G267" s="248">
        <f>SUM(G268:G271)</f>
        <v>0</v>
      </c>
      <c r="H267" s="1"/>
      <c r="I267" s="1"/>
    </row>
    <row r="268" spans="1:9" s="204" customFormat="1" ht="17.25" customHeight="1">
      <c r="A268" s="249" t="s">
        <v>616</v>
      </c>
      <c r="B268" s="247"/>
      <c r="C268" s="247"/>
      <c r="D268" s="177"/>
      <c r="E268" s="177"/>
      <c r="F268" s="250"/>
      <c r="G268" s="177"/>
      <c r="H268" s="1"/>
      <c r="I268" s="1"/>
    </row>
    <row r="269" spans="1:9" s="204" customFormat="1" ht="17.25" customHeight="1">
      <c r="A269" s="249" t="s">
        <v>617</v>
      </c>
      <c r="B269" s="247"/>
      <c r="C269" s="247"/>
      <c r="D269" s="177"/>
      <c r="E269" s="177"/>
      <c r="F269" s="250"/>
      <c r="G269" s="177"/>
      <c r="H269" s="1"/>
      <c r="I269" s="1"/>
    </row>
    <row r="270" spans="1:9" s="204" customFormat="1" ht="17.25" customHeight="1">
      <c r="A270" s="249" t="s">
        <v>618</v>
      </c>
      <c r="B270" s="247"/>
      <c r="C270" s="247"/>
      <c r="D270" s="177"/>
      <c r="E270" s="177"/>
      <c r="F270" s="250"/>
      <c r="G270" s="177"/>
      <c r="H270" s="1"/>
      <c r="I270" s="1"/>
    </row>
    <row r="271" spans="1:9" s="204" customFormat="1" ht="17.25" customHeight="1">
      <c r="A271" s="249" t="s">
        <v>619</v>
      </c>
      <c r="B271" s="247"/>
      <c r="C271" s="247"/>
      <c r="D271" s="177"/>
      <c r="E271" s="177"/>
      <c r="F271" s="250"/>
      <c r="G271" s="177"/>
      <c r="H271" s="1"/>
      <c r="I271" s="1"/>
    </row>
    <row r="272" spans="1:9" s="204" customFormat="1" ht="17.25" customHeight="1">
      <c r="A272" s="246" t="s">
        <v>620</v>
      </c>
      <c r="B272" s="247"/>
      <c r="C272" s="247"/>
      <c r="D272" s="248">
        <f>SUM(D273:D276)</f>
        <v>0</v>
      </c>
      <c r="E272" s="248">
        <f>SUM(E273:E276)</f>
        <v>0</v>
      </c>
      <c r="F272" s="248">
        <f>SUM(F273:F276)</f>
        <v>0</v>
      </c>
      <c r="G272" s="248">
        <f>SUM(G273:G276)</f>
        <v>0</v>
      </c>
      <c r="H272" s="1"/>
      <c r="I272" s="1"/>
    </row>
    <row r="273" spans="1:9" s="204" customFormat="1" ht="17.25" customHeight="1">
      <c r="A273" s="249" t="s">
        <v>616</v>
      </c>
      <c r="B273" s="247"/>
      <c r="C273" s="247"/>
      <c r="D273" s="177"/>
      <c r="E273" s="177"/>
      <c r="F273" s="250"/>
      <c r="G273" s="177"/>
      <c r="H273" s="1"/>
      <c r="I273" s="1"/>
    </row>
    <row r="274" spans="1:9" s="204" customFormat="1" ht="17.25" customHeight="1">
      <c r="A274" s="249" t="s">
        <v>617</v>
      </c>
      <c r="B274" s="247"/>
      <c r="C274" s="247"/>
      <c r="D274" s="177"/>
      <c r="E274" s="177"/>
      <c r="F274" s="250"/>
      <c r="G274" s="177"/>
      <c r="H274" s="1"/>
      <c r="I274" s="1"/>
    </row>
    <row r="275" spans="1:9" s="204" customFormat="1" ht="17.25" customHeight="1">
      <c r="A275" s="249" t="s">
        <v>618</v>
      </c>
      <c r="B275" s="247"/>
      <c r="C275" s="247"/>
      <c r="D275" s="177"/>
      <c r="E275" s="177"/>
      <c r="F275" s="250"/>
      <c r="G275" s="177"/>
      <c r="H275" s="1"/>
      <c r="I275" s="1"/>
    </row>
    <row r="276" spans="1:9" s="204" customFormat="1" ht="17.25" customHeight="1">
      <c r="A276" s="251" t="s">
        <v>619</v>
      </c>
      <c r="B276" s="252"/>
      <c r="C276" s="252"/>
      <c r="D276" s="253"/>
      <c r="E276" s="253"/>
      <c r="F276" s="254"/>
      <c r="G276" s="253"/>
      <c r="H276" s="1"/>
      <c r="I276" s="1"/>
    </row>
    <row r="277" spans="1:9" s="3" customFormat="1" ht="17.25" customHeight="1">
      <c r="A277" s="255" t="s">
        <v>621</v>
      </c>
      <c r="B277" s="256"/>
      <c r="C277" s="256"/>
      <c r="D277" s="257"/>
      <c r="E277" s="257"/>
      <c r="F277" s="258"/>
      <c r="G277" s="257"/>
      <c r="H277" s="488"/>
      <c r="I277" s="488"/>
    </row>
    <row r="278" spans="1:9" ht="17.25" customHeight="1">
      <c r="A278" s="246" t="s">
        <v>553</v>
      </c>
      <c r="B278" s="247"/>
      <c r="C278" s="247"/>
      <c r="D278" s="248">
        <f>SUM(D279:D282)</f>
        <v>0</v>
      </c>
      <c r="E278" s="248">
        <f>SUM(E279:E282)</f>
        <v>0</v>
      </c>
      <c r="F278" s="248">
        <f>SUM(F279:F282)</f>
        <v>0</v>
      </c>
      <c r="G278" s="248">
        <f>SUM(G279:G282)</f>
        <v>0</v>
      </c>
    </row>
    <row r="279" spans="1:9" ht="17.25" customHeight="1">
      <c r="A279" s="249" t="s">
        <v>616</v>
      </c>
      <c r="B279" s="247"/>
      <c r="C279" s="247"/>
      <c r="D279" s="177"/>
      <c r="E279" s="177"/>
      <c r="F279" s="250"/>
      <c r="G279" s="177"/>
    </row>
    <row r="280" spans="1:9" ht="17.25" customHeight="1">
      <c r="A280" s="249" t="s">
        <v>617</v>
      </c>
      <c r="B280" s="247"/>
      <c r="C280" s="247"/>
      <c r="D280" s="177"/>
      <c r="E280" s="177"/>
      <c r="F280" s="250"/>
      <c r="G280" s="177"/>
    </row>
    <row r="281" spans="1:9" ht="17.25" customHeight="1">
      <c r="A281" s="249" t="s">
        <v>618</v>
      </c>
      <c r="B281" s="247"/>
      <c r="C281" s="247"/>
      <c r="D281" s="177"/>
      <c r="E281" s="177"/>
      <c r="F281" s="250"/>
      <c r="G281" s="177"/>
    </row>
    <row r="282" spans="1:9" ht="17.25" customHeight="1">
      <c r="A282" s="249" t="s">
        <v>619</v>
      </c>
      <c r="B282" s="247"/>
      <c r="C282" s="247"/>
      <c r="D282" s="177"/>
      <c r="E282" s="177"/>
      <c r="F282" s="250"/>
      <c r="G282" s="177"/>
    </row>
    <row r="283" spans="1:9" ht="17.25" customHeight="1">
      <c r="A283" s="246" t="s">
        <v>622</v>
      </c>
      <c r="B283" s="247"/>
      <c r="C283" s="247"/>
      <c r="D283" s="248">
        <f>SUM(D284:D287)</f>
        <v>0</v>
      </c>
      <c r="E283" s="248">
        <f>SUM(E284:E287)</f>
        <v>0</v>
      </c>
      <c r="F283" s="248">
        <f>SUM(F284:F287)</f>
        <v>0</v>
      </c>
      <c r="G283" s="248">
        <f>SUM(G284:G287)</f>
        <v>0</v>
      </c>
    </row>
    <row r="284" spans="1:9" ht="17.25" customHeight="1">
      <c r="A284" s="249" t="s">
        <v>616</v>
      </c>
      <c r="B284" s="247"/>
      <c r="C284" s="247"/>
      <c r="D284" s="177"/>
      <c r="E284" s="177"/>
      <c r="F284" s="250"/>
      <c r="G284" s="177"/>
    </row>
    <row r="285" spans="1:9" ht="17.25" customHeight="1">
      <c r="A285" s="249" t="s">
        <v>617</v>
      </c>
      <c r="B285" s="247"/>
      <c r="C285" s="247"/>
      <c r="D285" s="177"/>
      <c r="E285" s="177"/>
      <c r="F285" s="250"/>
      <c r="G285" s="177"/>
    </row>
    <row r="286" spans="1:9" ht="17.25" customHeight="1">
      <c r="A286" s="249" t="s">
        <v>618</v>
      </c>
      <c r="B286" s="247"/>
      <c r="C286" s="247"/>
      <c r="D286" s="177"/>
      <c r="E286" s="177"/>
      <c r="F286" s="250"/>
      <c r="G286" s="177"/>
    </row>
    <row r="287" spans="1:9" ht="17.25" customHeight="1">
      <c r="A287" s="249" t="s">
        <v>619</v>
      </c>
      <c r="B287" s="247"/>
      <c r="C287" s="247"/>
      <c r="D287" s="177"/>
      <c r="E287" s="177"/>
      <c r="F287" s="250"/>
      <c r="G287" s="177"/>
    </row>
    <row r="288" spans="1:9" ht="17.25" customHeight="1">
      <c r="A288" s="246" t="s">
        <v>620</v>
      </c>
      <c r="B288" s="247"/>
      <c r="C288" s="247"/>
      <c r="D288" s="248">
        <f>SUM(D289:D292)</f>
        <v>0</v>
      </c>
      <c r="E288" s="248">
        <f>SUM(E289:E292)</f>
        <v>0</v>
      </c>
      <c r="F288" s="248">
        <f>SUM(F289:F292)</f>
        <v>0</v>
      </c>
      <c r="G288" s="248">
        <f>SUM(G289:G292)</f>
        <v>0</v>
      </c>
    </row>
    <row r="289" spans="1:9" ht="17.25" customHeight="1">
      <c r="A289" s="249" t="s">
        <v>616</v>
      </c>
      <c r="B289" s="247"/>
      <c r="C289" s="247"/>
      <c r="D289" s="177"/>
      <c r="E289" s="177"/>
      <c r="F289" s="250"/>
      <c r="G289" s="177"/>
    </row>
    <row r="290" spans="1:9" ht="17.25" customHeight="1">
      <c r="A290" s="249" t="s">
        <v>617</v>
      </c>
      <c r="B290" s="247"/>
      <c r="C290" s="247"/>
      <c r="D290" s="177"/>
      <c r="E290" s="177"/>
      <c r="F290" s="250"/>
      <c r="G290" s="177"/>
    </row>
    <row r="291" spans="1:9" ht="17.25" customHeight="1">
      <c r="A291" s="249" t="s">
        <v>618</v>
      </c>
      <c r="B291" s="247"/>
      <c r="C291" s="247"/>
      <c r="D291" s="177"/>
      <c r="E291" s="177"/>
      <c r="F291" s="250"/>
      <c r="G291" s="177"/>
    </row>
    <row r="292" spans="1:9" ht="17.25" customHeight="1">
      <c r="A292" s="251" t="s">
        <v>619</v>
      </c>
      <c r="B292" s="252"/>
      <c r="C292" s="252"/>
      <c r="D292" s="253"/>
      <c r="E292" s="253"/>
      <c r="F292" s="254"/>
      <c r="G292" s="253"/>
    </row>
    <row r="293" spans="1:9" ht="17.25" customHeight="1">
      <c r="A293" s="190" t="s">
        <v>623</v>
      </c>
      <c r="B293" s="190"/>
      <c r="C293" s="190"/>
      <c r="D293" s="190"/>
      <c r="E293" s="190"/>
      <c r="F293" s="230"/>
      <c r="G293" s="230"/>
    </row>
    <row r="294" spans="1:9" ht="17.25" customHeight="1">
      <c r="A294" s="190" t="s">
        <v>624</v>
      </c>
      <c r="B294" s="190"/>
      <c r="C294" s="190"/>
      <c r="D294" s="190"/>
      <c r="E294" s="190"/>
      <c r="F294" s="230"/>
      <c r="G294" s="230"/>
    </row>
    <row r="295" spans="1:9" ht="17.25" customHeight="1">
      <c r="A295" s="190" t="s">
        <v>591</v>
      </c>
      <c r="B295" s="190"/>
      <c r="C295" s="190"/>
      <c r="D295" s="190"/>
      <c r="E295" s="190"/>
      <c r="F295" s="230"/>
      <c r="G295" s="230"/>
    </row>
    <row r="296" spans="1:9" s="204" customFormat="1" ht="18.75" customHeight="1">
      <c r="A296" s="200" t="s">
        <v>625</v>
      </c>
      <c r="B296" s="259"/>
      <c r="C296" s="260"/>
      <c r="D296" s="259"/>
      <c r="E296" s="259"/>
      <c r="F296" s="261"/>
      <c r="G296" s="261"/>
      <c r="H296" s="1"/>
      <c r="I296" s="1"/>
    </row>
    <row r="297" spans="1:9" s="204" customFormat="1" ht="18.75" customHeight="1">
      <c r="A297" s="210" t="s">
        <v>626</v>
      </c>
      <c r="B297" s="138"/>
      <c r="C297" s="262"/>
      <c r="D297" s="138"/>
      <c r="E297" s="138"/>
      <c r="F297" s="263">
        <f>SUM(F298:F300)</f>
        <v>332472023</v>
      </c>
      <c r="G297" s="263">
        <f>SUM(G298:G300)</f>
        <v>90871762</v>
      </c>
      <c r="H297" s="1"/>
      <c r="I297" s="1"/>
    </row>
    <row r="298" spans="1:9" s="204" customFormat="1" ht="18.75" customHeight="1">
      <c r="A298" s="118" t="s">
        <v>979</v>
      </c>
      <c r="B298" s="119"/>
      <c r="C298" s="119"/>
      <c r="D298" s="119"/>
      <c r="E298" s="119"/>
      <c r="F298" s="142">
        <v>16929545</v>
      </c>
      <c r="G298" s="142"/>
      <c r="H298" s="1"/>
      <c r="I298" s="1"/>
    </row>
    <row r="299" spans="1:9" s="204" customFormat="1" ht="18.75" customHeight="1">
      <c r="A299" s="118" t="s">
        <v>627</v>
      </c>
      <c r="B299" s="119"/>
      <c r="C299" s="119"/>
      <c r="D299" s="119"/>
      <c r="E299" s="119"/>
      <c r="F299" s="142">
        <v>69219700</v>
      </c>
      <c r="G299" s="142">
        <v>90871762</v>
      </c>
      <c r="H299" s="1"/>
      <c r="I299" s="1"/>
    </row>
    <row r="300" spans="1:9" s="204" customFormat="1" ht="18.75" customHeight="1">
      <c r="A300" s="118" t="s">
        <v>628</v>
      </c>
      <c r="B300" s="119"/>
      <c r="C300" s="119"/>
      <c r="D300" s="119"/>
      <c r="E300" s="119"/>
      <c r="F300" s="317">
        <f>332472023-F298-F299</f>
        <v>246322778</v>
      </c>
      <c r="G300" s="142">
        <f>90871762-G298-G299</f>
        <v>0</v>
      </c>
      <c r="H300" s="1"/>
      <c r="I300" s="1"/>
    </row>
    <row r="301" spans="1:9" s="204" customFormat="1" ht="18.75" customHeight="1">
      <c r="A301" s="210" t="s">
        <v>629</v>
      </c>
      <c r="B301" s="119"/>
      <c r="C301" s="119"/>
      <c r="D301" s="119"/>
      <c r="E301" s="119"/>
      <c r="F301" s="208">
        <f>SUM(F302:F304)</f>
        <v>2151928593</v>
      </c>
      <c r="G301" s="208">
        <f>SUM(G302:G304)</f>
        <v>626732619</v>
      </c>
      <c r="H301" s="1"/>
      <c r="I301" s="1"/>
    </row>
    <row r="302" spans="1:9" s="204" customFormat="1" ht="18.75" customHeight="1">
      <c r="A302" s="118" t="s">
        <v>980</v>
      </c>
      <c r="B302" s="119"/>
      <c r="C302" s="119"/>
      <c r="D302" s="119"/>
      <c r="E302" s="119"/>
      <c r="F302" s="142"/>
      <c r="G302" s="142">
        <v>2500000</v>
      </c>
      <c r="H302" s="1"/>
      <c r="I302" s="1"/>
    </row>
    <row r="303" spans="1:9" s="204" customFormat="1" ht="18.75" customHeight="1">
      <c r="A303" s="118" t="s">
        <v>630</v>
      </c>
      <c r="B303" s="119"/>
      <c r="C303" s="119"/>
      <c r="D303" s="119"/>
      <c r="E303" s="119"/>
      <c r="F303" s="142"/>
      <c r="G303" s="142"/>
      <c r="H303" s="1"/>
      <c r="I303" s="1"/>
    </row>
    <row r="304" spans="1:9" s="204" customFormat="1" ht="18.75" customHeight="1">
      <c r="A304" s="118" t="s">
        <v>981</v>
      </c>
      <c r="B304" s="119"/>
      <c r="C304" s="119"/>
      <c r="D304" s="119"/>
      <c r="E304" s="119"/>
      <c r="F304" s="317">
        <f>2151928593-F302-F303</f>
        <v>2151928593</v>
      </c>
      <c r="G304" s="142">
        <f>626732619-G302-G303</f>
        <v>624232619</v>
      </c>
      <c r="H304" s="1"/>
      <c r="I304" s="1"/>
    </row>
    <row r="305" spans="1:9" s="204" customFormat="1" ht="18.75" customHeight="1">
      <c r="A305" s="127" t="s">
        <v>631</v>
      </c>
      <c r="B305" s="145"/>
      <c r="C305" s="145"/>
      <c r="D305" s="264"/>
      <c r="E305" s="265"/>
      <c r="F305" s="442">
        <f>F297+F301</f>
        <v>2484400616</v>
      </c>
      <c r="G305" s="147">
        <f>G297+G301</f>
        <v>717604381</v>
      </c>
      <c r="H305" s="1"/>
      <c r="I305" s="1"/>
    </row>
    <row r="306" spans="1:9" s="192" customFormat="1" ht="17.25" customHeight="1">
      <c r="A306" s="113" t="s">
        <v>632</v>
      </c>
      <c r="B306" s="138"/>
      <c r="C306" s="138"/>
      <c r="D306" s="138"/>
      <c r="E306" s="189"/>
      <c r="F306" s="189"/>
      <c r="G306" s="266"/>
      <c r="H306" s="489"/>
      <c r="I306" s="489"/>
    </row>
    <row r="307" spans="1:9" s="192" customFormat="1" ht="17.25" customHeight="1">
      <c r="A307" s="210" t="s">
        <v>633</v>
      </c>
      <c r="B307" s="119"/>
      <c r="C307" s="119"/>
      <c r="D307" s="119"/>
      <c r="E307" s="120"/>
      <c r="F307" s="209"/>
      <c r="G307" s="142"/>
      <c r="H307" s="489"/>
      <c r="I307" s="489"/>
    </row>
    <row r="308" spans="1:9" s="192" customFormat="1" ht="17.25" customHeight="1">
      <c r="A308" s="118" t="s">
        <v>634</v>
      </c>
      <c r="B308" s="119"/>
      <c r="C308" s="119"/>
      <c r="D308" s="119"/>
      <c r="E308" s="120"/>
      <c r="F308" s="209"/>
      <c r="G308" s="121"/>
      <c r="H308" s="489"/>
      <c r="I308" s="489"/>
    </row>
    <row r="309" spans="1:9" s="192" customFormat="1" ht="17.25" customHeight="1">
      <c r="A309" s="210" t="s">
        <v>635</v>
      </c>
      <c r="B309" s="119"/>
      <c r="C309" s="119"/>
      <c r="D309" s="119"/>
      <c r="E309" s="120"/>
      <c r="F309" s="142"/>
      <c r="G309" s="121"/>
      <c r="H309" s="489"/>
      <c r="I309" s="489"/>
    </row>
    <row r="310" spans="1:9" s="192" customFormat="1" ht="17.25" customHeight="1">
      <c r="A310" s="122" t="s">
        <v>634</v>
      </c>
      <c r="B310" s="123"/>
      <c r="C310" s="123"/>
      <c r="D310" s="123"/>
      <c r="E310" s="124"/>
      <c r="F310" s="267"/>
      <c r="G310" s="126"/>
      <c r="H310" s="489"/>
      <c r="I310" s="489"/>
    </row>
    <row r="311" spans="1:9" s="192" customFormat="1" ht="17.25" customHeight="1">
      <c r="A311" s="127" t="s">
        <v>631</v>
      </c>
      <c r="B311" s="264"/>
      <c r="C311" s="264"/>
      <c r="D311" s="264"/>
      <c r="E311" s="265"/>
      <c r="F311" s="268">
        <f>SUM(F307:F310)</f>
        <v>0</v>
      </c>
      <c r="G311" s="269">
        <f>SUM(G307:G310)</f>
        <v>0</v>
      </c>
      <c r="H311" s="489"/>
      <c r="I311" s="489"/>
    </row>
    <row r="312" spans="1:9" s="192" customFormat="1" ht="17.25" customHeight="1">
      <c r="A312" s="200" t="s">
        <v>636</v>
      </c>
      <c r="B312" s="259"/>
      <c r="C312" s="259"/>
      <c r="D312" s="259"/>
      <c r="E312" s="270"/>
      <c r="F312" s="270"/>
      <c r="G312" s="271"/>
      <c r="H312" s="489"/>
      <c r="I312" s="489"/>
    </row>
    <row r="313" spans="1:9" s="192" customFormat="1" ht="17.25" customHeight="1">
      <c r="A313" s="205" t="s">
        <v>637</v>
      </c>
      <c r="B313" s="154"/>
      <c r="C313" s="154"/>
      <c r="D313" s="154"/>
      <c r="E313" s="155"/>
      <c r="F313" s="272">
        <f>F314+F317+F318</f>
        <v>6237601029</v>
      </c>
      <c r="G313" s="272">
        <f>G314+G317+G318</f>
        <v>2831020588</v>
      </c>
      <c r="H313" s="489"/>
      <c r="I313" s="489"/>
    </row>
    <row r="314" spans="1:9" s="192" customFormat="1" ht="17.25" customHeight="1">
      <c r="A314" s="205" t="s">
        <v>638</v>
      </c>
      <c r="B314" s="154"/>
      <c r="C314" s="154"/>
      <c r="D314" s="154"/>
      <c r="E314" s="155"/>
      <c r="F314" s="143">
        <f>SUM(F315:F316)</f>
        <v>4000000000</v>
      </c>
      <c r="G314" s="143">
        <f>SUM(G315:G316)</f>
        <v>0</v>
      </c>
      <c r="H314" s="489"/>
      <c r="I314" s="489"/>
    </row>
    <row r="315" spans="1:9" s="192" customFormat="1" ht="17.25" customHeight="1">
      <c r="A315" s="118" t="s">
        <v>639</v>
      </c>
      <c r="B315" s="119"/>
      <c r="C315" s="119"/>
      <c r="D315" s="119"/>
      <c r="E315" s="120"/>
      <c r="F315" s="142">
        <v>4000000000</v>
      </c>
      <c r="G315" s="142"/>
      <c r="H315" s="489"/>
      <c r="I315" s="489"/>
    </row>
    <row r="316" spans="1:9" s="192" customFormat="1" ht="17.25" customHeight="1">
      <c r="A316" s="118" t="s">
        <v>640</v>
      </c>
      <c r="B316" s="119"/>
      <c r="C316" s="119"/>
      <c r="D316" s="119"/>
      <c r="E316" s="120"/>
      <c r="F316" s="142">
        <f>1000000000-1000000000</f>
        <v>0</v>
      </c>
      <c r="G316" s="142"/>
      <c r="H316" s="489"/>
      <c r="I316" s="489"/>
    </row>
    <row r="317" spans="1:9" s="192" customFormat="1" ht="17.25" customHeight="1">
      <c r="A317" s="118" t="s">
        <v>641</v>
      </c>
      <c r="B317" s="119"/>
      <c r="C317" s="119"/>
      <c r="D317" s="119"/>
      <c r="E317" s="120"/>
      <c r="F317" s="142">
        <v>1875000000</v>
      </c>
      <c r="G317" s="143">
        <v>1055000000</v>
      </c>
      <c r="H317" s="489"/>
      <c r="I317" s="489"/>
    </row>
    <row r="318" spans="1:9" s="192" customFormat="1" ht="17.25" customHeight="1">
      <c r="A318" s="205" t="s">
        <v>642</v>
      </c>
      <c r="B318" s="154"/>
      <c r="C318" s="154"/>
      <c r="D318" s="154"/>
      <c r="E318" s="155"/>
      <c r="F318" s="443">
        <f>SUM(F319:F321)</f>
        <v>362601029</v>
      </c>
      <c r="G318" s="144">
        <f>SUM(G319:G321)</f>
        <v>1776020588</v>
      </c>
      <c r="H318" s="489"/>
      <c r="I318" s="489"/>
    </row>
    <row r="319" spans="1:9" s="192" customFormat="1" ht="17.25" customHeight="1">
      <c r="A319" s="118" t="s">
        <v>643</v>
      </c>
      <c r="B319" s="119"/>
      <c r="C319" s="119"/>
      <c r="D319" s="119"/>
      <c r="E319" s="120"/>
      <c r="F319" s="142"/>
      <c r="G319" s="142">
        <v>1323214000</v>
      </c>
      <c r="H319" s="489"/>
      <c r="I319" s="489"/>
    </row>
    <row r="320" spans="1:9" s="192" customFormat="1" ht="17.25" customHeight="1">
      <c r="A320" s="118" t="s">
        <v>644</v>
      </c>
      <c r="B320" s="119"/>
      <c r="C320" s="119"/>
      <c r="D320" s="119"/>
      <c r="E320" s="120"/>
      <c r="F320" s="142">
        <v>318576029</v>
      </c>
      <c r="G320" s="142">
        <v>276706588</v>
      </c>
      <c r="H320" s="489"/>
      <c r="I320" s="489"/>
    </row>
    <row r="321" spans="1:9" s="192" customFormat="1" ht="17.25" customHeight="1">
      <c r="A321" s="118" t="s">
        <v>645</v>
      </c>
      <c r="B321" s="123"/>
      <c r="C321" s="123"/>
      <c r="D321" s="123"/>
      <c r="E321" s="124"/>
      <c r="F321" s="267">
        <v>44025000</v>
      </c>
      <c r="G321" s="267">
        <v>176100000</v>
      </c>
      <c r="H321" s="489"/>
      <c r="I321" s="489"/>
    </row>
    <row r="322" spans="1:9" s="192" customFormat="1" ht="17.25" customHeight="1">
      <c r="A322" s="205" t="s">
        <v>646</v>
      </c>
      <c r="B322" s="154"/>
      <c r="C322" s="154"/>
      <c r="D322" s="154"/>
      <c r="E322" s="155"/>
      <c r="F322" s="272">
        <f>SUM(F323:F325)</f>
        <v>2741101991</v>
      </c>
      <c r="G322" s="273">
        <f>SUM(G323:G325)</f>
        <v>3183101991</v>
      </c>
      <c r="H322" s="489"/>
      <c r="I322" s="489"/>
    </row>
    <row r="323" spans="1:9" s="192" customFormat="1" ht="17.25" customHeight="1">
      <c r="A323" s="118" t="s">
        <v>647</v>
      </c>
      <c r="B323" s="119"/>
      <c r="C323" s="119"/>
      <c r="D323" s="119"/>
      <c r="E323" s="120"/>
      <c r="F323" s="142"/>
      <c r="G323" s="142">
        <v>87786000</v>
      </c>
      <c r="H323" s="489"/>
      <c r="I323" s="489"/>
    </row>
    <row r="324" spans="1:9" s="192" customFormat="1" ht="17.25" customHeight="1">
      <c r="A324" s="118" t="s">
        <v>648</v>
      </c>
      <c r="B324" s="119"/>
      <c r="C324" s="119"/>
      <c r="D324" s="119"/>
      <c r="E324" s="120"/>
      <c r="F324" s="142">
        <v>2286176991</v>
      </c>
      <c r="G324" s="142">
        <v>2640390991</v>
      </c>
      <c r="H324" s="489"/>
      <c r="I324" s="489"/>
    </row>
    <row r="325" spans="1:9" s="192" customFormat="1" ht="18" customHeight="1">
      <c r="A325" s="118" t="s">
        <v>649</v>
      </c>
      <c r="B325" s="119"/>
      <c r="C325" s="119"/>
      <c r="D325" s="119"/>
      <c r="E325" s="120"/>
      <c r="F325" s="142">
        <v>454925000</v>
      </c>
      <c r="G325" s="142">
        <v>454925000</v>
      </c>
      <c r="H325" s="489"/>
      <c r="I325" s="489"/>
    </row>
    <row r="326" spans="1:9" s="192" customFormat="1" ht="18" customHeight="1">
      <c r="A326" s="127" t="s">
        <v>631</v>
      </c>
      <c r="B326" s="264"/>
      <c r="C326" s="264"/>
      <c r="D326" s="264"/>
      <c r="E326" s="265"/>
      <c r="F326" s="446">
        <f>F313+F322</f>
        <v>8978703020</v>
      </c>
      <c r="G326" s="147">
        <f>G313+G322</f>
        <v>6014122579</v>
      </c>
      <c r="H326" s="489"/>
      <c r="I326" s="489"/>
    </row>
    <row r="327" spans="1:9" s="192" customFormat="1" ht="18" customHeight="1">
      <c r="A327" s="274" t="s">
        <v>650</v>
      </c>
      <c r="B327" s="275"/>
      <c r="C327" s="275"/>
      <c r="D327" s="276"/>
      <c r="E327" s="276"/>
      <c r="F327" s="276"/>
      <c r="G327" s="277"/>
      <c r="H327" s="489"/>
      <c r="I327" s="489"/>
    </row>
    <row r="328" spans="1:9" s="192" customFormat="1" ht="18" customHeight="1">
      <c r="A328" s="568" t="s">
        <v>651</v>
      </c>
      <c r="B328" s="570" t="s">
        <v>20</v>
      </c>
      <c r="C328" s="571"/>
      <c r="D328" s="572"/>
      <c r="E328" s="570" t="s">
        <v>21</v>
      </c>
      <c r="F328" s="571"/>
      <c r="G328" s="572"/>
      <c r="H328" s="489"/>
      <c r="I328" s="489"/>
    </row>
    <row r="329" spans="1:9" s="192" customFormat="1" ht="18" customHeight="1">
      <c r="A329" s="568"/>
      <c r="B329" s="278" t="s">
        <v>652</v>
      </c>
      <c r="C329" s="278" t="s">
        <v>653</v>
      </c>
      <c r="D329" s="278" t="s">
        <v>654</v>
      </c>
      <c r="E329" s="278" t="s">
        <v>652</v>
      </c>
      <c r="F329" s="278" t="s">
        <v>653</v>
      </c>
      <c r="G329" s="278" t="s">
        <v>654</v>
      </c>
      <c r="H329" s="489"/>
      <c r="I329" s="489"/>
    </row>
    <row r="330" spans="1:9" s="192" customFormat="1" ht="18" customHeight="1">
      <c r="A330" s="569"/>
      <c r="B330" s="279" t="s">
        <v>655</v>
      </c>
      <c r="C330" s="279" t="s">
        <v>656</v>
      </c>
      <c r="D330" s="279" t="s">
        <v>657</v>
      </c>
      <c r="E330" s="279" t="s">
        <v>655</v>
      </c>
      <c r="F330" s="279" t="s">
        <v>656</v>
      </c>
      <c r="G330" s="279" t="s">
        <v>657</v>
      </c>
      <c r="H330" s="489"/>
      <c r="I330" s="489"/>
    </row>
    <row r="331" spans="1:9" s="192" customFormat="1" ht="18" customHeight="1">
      <c r="A331" s="235" t="s">
        <v>658</v>
      </c>
      <c r="B331" s="261"/>
      <c r="C331" s="261"/>
      <c r="D331" s="261"/>
      <c r="E331" s="261"/>
      <c r="F331" s="261"/>
      <c r="G331" s="261"/>
      <c r="H331" s="489"/>
      <c r="I331" s="489"/>
    </row>
    <row r="332" spans="1:9" s="192" customFormat="1" ht="18" customHeight="1">
      <c r="A332" s="118" t="s">
        <v>659</v>
      </c>
      <c r="B332" s="142"/>
      <c r="C332" s="142"/>
      <c r="D332" s="142"/>
      <c r="E332" s="142"/>
      <c r="F332" s="142"/>
      <c r="G332" s="142"/>
      <c r="H332" s="489"/>
      <c r="I332" s="489"/>
    </row>
    <row r="333" spans="1:9" s="192" customFormat="1" ht="16.5" customHeight="1">
      <c r="A333" s="172" t="s">
        <v>660</v>
      </c>
      <c r="B333" s="175"/>
      <c r="C333" s="175"/>
      <c r="D333" s="175"/>
      <c r="E333" s="175"/>
      <c r="F333" s="175"/>
      <c r="G333" s="175"/>
      <c r="H333" s="489"/>
      <c r="I333" s="489"/>
    </row>
    <row r="334" spans="1:9" s="192" customFormat="1" ht="16.5" customHeight="1">
      <c r="A334" s="280" t="s">
        <v>661</v>
      </c>
      <c r="B334" s="191"/>
      <c r="C334" s="191"/>
      <c r="D334" s="191"/>
      <c r="E334" s="191"/>
      <c r="F334" s="191"/>
      <c r="G334" s="191"/>
      <c r="H334" s="489"/>
      <c r="I334" s="489"/>
    </row>
    <row r="335" spans="1:9" s="192" customFormat="1" ht="16.5" customHeight="1">
      <c r="A335" s="281"/>
      <c r="B335" s="282"/>
      <c r="C335" s="282"/>
      <c r="D335" s="573" t="s">
        <v>1009</v>
      </c>
      <c r="E335" s="574"/>
      <c r="F335" s="573" t="s">
        <v>473</v>
      </c>
      <c r="G335" s="574"/>
      <c r="H335" s="489"/>
      <c r="I335" s="489"/>
    </row>
    <row r="336" spans="1:9" s="192" customFormat="1" ht="16.5" customHeight="1">
      <c r="A336" s="283"/>
      <c r="B336" s="284"/>
      <c r="C336" s="285"/>
      <c r="D336" s="286" t="s">
        <v>662</v>
      </c>
      <c r="E336" s="287" t="s">
        <v>663</v>
      </c>
      <c r="F336" s="286" t="s">
        <v>662</v>
      </c>
      <c r="G336" s="287" t="s">
        <v>663</v>
      </c>
      <c r="H336" s="489"/>
      <c r="I336" s="489"/>
    </row>
    <row r="337" spans="1:9" s="192" customFormat="1" ht="16.5" customHeight="1">
      <c r="A337" s="288" t="s">
        <v>664</v>
      </c>
      <c r="B337" s="138"/>
      <c r="C337" s="138"/>
      <c r="D337" s="288"/>
      <c r="E337" s="271"/>
      <c r="F337" s="289"/>
      <c r="G337" s="139"/>
      <c r="H337" s="489"/>
      <c r="I337" s="489"/>
    </row>
    <row r="338" spans="1:9" s="192" customFormat="1" ht="12.75" customHeight="1">
      <c r="A338" s="118"/>
      <c r="B338" s="119"/>
      <c r="C338" s="119"/>
      <c r="D338" s="118"/>
      <c r="E338" s="141"/>
      <c r="F338" s="209"/>
      <c r="G338" s="121"/>
      <c r="H338" s="489"/>
      <c r="I338" s="489"/>
    </row>
    <row r="339" spans="1:9" s="192" customFormat="1" ht="16.5" customHeight="1">
      <c r="A339" s="118" t="s">
        <v>962</v>
      </c>
      <c r="B339" s="119"/>
      <c r="C339" s="119"/>
      <c r="D339" s="118"/>
      <c r="E339" s="141"/>
      <c r="F339" s="209"/>
      <c r="G339" s="121"/>
      <c r="H339" s="489"/>
      <c r="I339" s="489"/>
    </row>
    <row r="340" spans="1:9" s="192" customFormat="1" ht="13.5" customHeight="1">
      <c r="A340" s="118"/>
      <c r="B340" s="119"/>
      <c r="C340" s="119"/>
      <c r="D340" s="118"/>
      <c r="E340" s="141"/>
      <c r="F340" s="142"/>
      <c r="G340" s="121"/>
      <c r="H340" s="489"/>
      <c r="I340" s="489"/>
    </row>
    <row r="341" spans="1:9" s="192" customFormat="1" ht="16.5" customHeight="1">
      <c r="A341" s="118" t="s">
        <v>665</v>
      </c>
      <c r="B341" s="186"/>
      <c r="C341" s="186"/>
      <c r="D341" s="185"/>
      <c r="E341" s="290"/>
      <c r="F341" s="291"/>
      <c r="G341" s="188"/>
      <c r="H341" s="489"/>
      <c r="I341" s="489"/>
    </row>
    <row r="342" spans="1:9" s="192" customFormat="1" ht="12.75" customHeight="1">
      <c r="A342" s="122"/>
      <c r="B342" s="123"/>
      <c r="C342" s="123"/>
      <c r="D342" s="122"/>
      <c r="E342" s="292"/>
      <c r="F342" s="267"/>
      <c r="G342" s="126"/>
      <c r="H342" s="489"/>
      <c r="I342" s="489"/>
    </row>
    <row r="343" spans="1:9" s="192" customFormat="1" ht="17.25" customHeight="1">
      <c r="A343" s="127" t="s">
        <v>478</v>
      </c>
      <c r="B343" s="264"/>
      <c r="C343" s="264"/>
      <c r="D343" s="293"/>
      <c r="E343" s="294"/>
      <c r="F343" s="268">
        <f>SUM(F337:F342)</f>
        <v>0</v>
      </c>
      <c r="G343" s="269">
        <f>SUM(G337:G342)</f>
        <v>0</v>
      </c>
      <c r="H343" s="489"/>
      <c r="I343" s="489"/>
    </row>
    <row r="344" spans="1:9" s="192" customFormat="1" ht="17.25" customHeight="1">
      <c r="A344" s="107" t="s">
        <v>666</v>
      </c>
      <c r="B344" s="191"/>
      <c r="C344" s="191"/>
      <c r="D344" s="191"/>
      <c r="E344" s="191"/>
      <c r="F344" s="191"/>
      <c r="G344" s="191"/>
      <c r="H344" s="489"/>
      <c r="I344" s="489"/>
    </row>
    <row r="345" spans="1:9" s="192" customFormat="1" ht="17.25" customHeight="1">
      <c r="A345" s="274" t="s">
        <v>667</v>
      </c>
      <c r="B345" s="276"/>
      <c r="C345" s="276"/>
      <c r="D345" s="276"/>
      <c r="E345" s="276"/>
      <c r="F345" s="276"/>
      <c r="G345" s="277"/>
      <c r="H345" s="489"/>
      <c r="I345" s="489"/>
    </row>
    <row r="346" spans="1:9" s="192" customFormat="1" ht="17.25" customHeight="1">
      <c r="A346" s="281"/>
      <c r="B346" s="282"/>
      <c r="C346" s="282"/>
      <c r="D346" s="573" t="s">
        <v>1009</v>
      </c>
      <c r="E346" s="574"/>
      <c r="F346" s="573" t="s">
        <v>473</v>
      </c>
      <c r="G346" s="574"/>
      <c r="H346" s="489"/>
      <c r="I346" s="489"/>
    </row>
    <row r="347" spans="1:9" s="192" customFormat="1" ht="27.75" customHeight="1">
      <c r="A347" s="283"/>
      <c r="B347" s="284"/>
      <c r="C347" s="285"/>
      <c r="D347" s="295" t="s">
        <v>481</v>
      </c>
      <c r="E347" s="296" t="s">
        <v>668</v>
      </c>
      <c r="F347" s="295" t="s">
        <v>481</v>
      </c>
      <c r="G347" s="296" t="s">
        <v>668</v>
      </c>
      <c r="H347" s="489"/>
      <c r="I347" s="489"/>
    </row>
    <row r="348" spans="1:9" s="192" customFormat="1" ht="17.25" customHeight="1">
      <c r="A348" s="210" t="s">
        <v>669</v>
      </c>
      <c r="B348" s="138"/>
      <c r="C348" s="138"/>
      <c r="D348" s="297">
        <f>SUM(D349:D350)</f>
        <v>10937233751</v>
      </c>
      <c r="E348" s="298">
        <f t="shared" ref="E348:F348" si="6">SUM(E349:E350)</f>
        <v>0</v>
      </c>
      <c r="F348" s="299">
        <f t="shared" si="6"/>
        <v>10491441129</v>
      </c>
      <c r="G348" s="140">
        <f>SUM(G349:G350)</f>
        <v>0</v>
      </c>
      <c r="H348" s="489"/>
      <c r="I348" s="489"/>
    </row>
    <row r="349" spans="1:9" s="192" customFormat="1" ht="30" customHeight="1">
      <c r="A349" s="577" t="s">
        <v>670</v>
      </c>
      <c r="B349" s="578"/>
      <c r="C349" s="579"/>
      <c r="D349" s="447">
        <v>6059761347</v>
      </c>
      <c r="E349" s="431"/>
      <c r="F349" s="430">
        <v>6059761347</v>
      </c>
      <c r="G349" s="432"/>
      <c r="H349" s="489"/>
      <c r="I349" s="489"/>
    </row>
    <row r="350" spans="1:9" s="192" customFormat="1" ht="17.25" customHeight="1">
      <c r="A350" s="118" t="s">
        <v>671</v>
      </c>
      <c r="B350" s="119"/>
      <c r="C350" s="119"/>
      <c r="D350" s="317">
        <f>10937233751-D349</f>
        <v>4877472404</v>
      </c>
      <c r="E350" s="141"/>
      <c r="F350" s="142">
        <f>10491441129-F349</f>
        <v>4431679782</v>
      </c>
      <c r="G350" s="121"/>
      <c r="H350" s="489"/>
      <c r="I350" s="489"/>
    </row>
    <row r="351" spans="1:9" s="192" customFormat="1" ht="17.25" customHeight="1">
      <c r="A351" s="210" t="s">
        <v>672</v>
      </c>
      <c r="B351" s="119"/>
      <c r="C351" s="119"/>
      <c r="D351" s="152"/>
      <c r="E351" s="300"/>
      <c r="F351" s="143"/>
      <c r="G351" s="144"/>
      <c r="H351" s="489"/>
      <c r="I351" s="489"/>
    </row>
    <row r="352" spans="1:9" s="192" customFormat="1" ht="13.5" customHeight="1">
      <c r="A352" s="118" t="s">
        <v>673</v>
      </c>
      <c r="B352" s="186"/>
      <c r="C352" s="186"/>
      <c r="D352" s="185"/>
      <c r="E352" s="290"/>
      <c r="F352" s="291"/>
      <c r="G352" s="188"/>
      <c r="H352" s="489"/>
      <c r="I352" s="489"/>
    </row>
    <row r="353" spans="1:11" s="192" customFormat="1" ht="17.25" customHeight="1">
      <c r="A353" s="127" t="s">
        <v>478</v>
      </c>
      <c r="B353" s="264"/>
      <c r="C353" s="264"/>
      <c r="D353" s="301">
        <f>D348+D351</f>
        <v>10937233751</v>
      </c>
      <c r="E353" s="301">
        <f t="shared" ref="E353:F353" si="7">E348+E351</f>
        <v>0</v>
      </c>
      <c r="F353" s="301">
        <f t="shared" si="7"/>
        <v>10491441129</v>
      </c>
      <c r="G353" s="147">
        <f>G348+G352</f>
        <v>0</v>
      </c>
      <c r="H353" s="489"/>
      <c r="I353" s="489"/>
    </row>
    <row r="354" spans="1:11" s="192" customFormat="1" ht="17.25" customHeight="1">
      <c r="A354" s="113" t="s">
        <v>674</v>
      </c>
      <c r="B354" s="138"/>
      <c r="C354" s="138"/>
      <c r="D354" s="261"/>
      <c r="E354" s="139"/>
      <c r="F354" s="139"/>
      <c r="G354" s="139"/>
      <c r="H354" s="489"/>
      <c r="I354" s="489"/>
    </row>
    <row r="355" spans="1:11" s="192" customFormat="1" ht="17.25" customHeight="1">
      <c r="A355" s="118" t="s">
        <v>675</v>
      </c>
      <c r="B355" s="119"/>
      <c r="C355" s="119"/>
      <c r="D355" s="142"/>
      <c r="E355" s="142"/>
      <c r="F355" s="142"/>
      <c r="G355" s="142"/>
      <c r="H355" s="489"/>
      <c r="I355" s="489"/>
    </row>
    <row r="356" spans="1:11" s="192" customFormat="1" ht="17.25" customHeight="1">
      <c r="A356" s="118" t="s">
        <v>671</v>
      </c>
      <c r="B356" s="123"/>
      <c r="C356" s="123"/>
      <c r="D356" s="267"/>
      <c r="E356" s="267"/>
      <c r="F356" s="267"/>
      <c r="G356" s="267"/>
      <c r="H356" s="489"/>
      <c r="I356" s="489"/>
    </row>
    <row r="357" spans="1:11" s="192" customFormat="1" ht="17.25" customHeight="1">
      <c r="A357" s="127" t="s">
        <v>478</v>
      </c>
      <c r="B357" s="264"/>
      <c r="C357" s="264"/>
      <c r="D357" s="301">
        <f>SUM(D355:D356)</f>
        <v>0</v>
      </c>
      <c r="E357" s="301">
        <f t="shared" ref="E357:F357" si="8">SUM(E355:E356)</f>
        <v>0</v>
      </c>
      <c r="F357" s="301">
        <f t="shared" si="8"/>
        <v>0</v>
      </c>
      <c r="G357" s="147">
        <f>SUM(G355:G356)</f>
        <v>0</v>
      </c>
      <c r="H357" s="489"/>
      <c r="I357" s="489"/>
    </row>
    <row r="358" spans="1:11" s="192" customFormat="1" ht="18" customHeight="1">
      <c r="A358" s="113" t="s">
        <v>676</v>
      </c>
      <c r="B358" s="138"/>
      <c r="C358" s="138"/>
      <c r="D358" s="261"/>
      <c r="E358" s="139"/>
      <c r="F358" s="139"/>
      <c r="G358" s="139"/>
      <c r="H358" s="489"/>
      <c r="I358" s="489"/>
    </row>
    <row r="359" spans="1:11" s="192" customFormat="1" ht="16.5" customHeight="1">
      <c r="A359" s="172" t="s">
        <v>677</v>
      </c>
      <c r="B359" s="173"/>
      <c r="C359" s="173"/>
      <c r="D359" s="175"/>
      <c r="E359" s="175"/>
      <c r="F359" s="175"/>
      <c r="G359" s="175"/>
      <c r="H359" s="489"/>
      <c r="I359" s="489"/>
    </row>
    <row r="360" spans="1:11" s="192" customFormat="1" ht="16.5" customHeight="1">
      <c r="A360" s="302"/>
      <c r="B360" s="303"/>
      <c r="C360" s="303"/>
      <c r="D360" s="476" t="s">
        <v>1009</v>
      </c>
      <c r="E360" s="304" t="s">
        <v>678</v>
      </c>
      <c r="F360" s="305" t="s">
        <v>679</v>
      </c>
      <c r="G360" s="306" t="s">
        <v>473</v>
      </c>
      <c r="H360" s="489"/>
      <c r="I360" s="489"/>
    </row>
    <row r="361" spans="1:11" s="192" customFormat="1" ht="16.5" customHeight="1">
      <c r="A361" s="200" t="s">
        <v>680</v>
      </c>
      <c r="B361" s="259"/>
      <c r="C361" s="259"/>
      <c r="D361" s="266"/>
      <c r="E361" s="266"/>
      <c r="F361" s="189"/>
      <c r="G361" s="271"/>
      <c r="H361" s="489"/>
      <c r="I361" s="489"/>
    </row>
    <row r="362" spans="1:11" s="192" customFormat="1" ht="16.5" customHeight="1">
      <c r="A362" s="113" t="s">
        <v>681</v>
      </c>
      <c r="B362" s="119"/>
      <c r="C362" s="119"/>
      <c r="D362" s="141"/>
      <c r="E362" s="141"/>
      <c r="F362" s="209"/>
      <c r="G362" s="121"/>
      <c r="H362" s="489"/>
      <c r="I362" s="489"/>
    </row>
    <row r="363" spans="1:11" s="192" customFormat="1" ht="16.5" customHeight="1">
      <c r="A363" s="118" t="s">
        <v>634</v>
      </c>
      <c r="B363" s="119"/>
      <c r="C363" s="119"/>
      <c r="D363" s="141"/>
      <c r="E363" s="141"/>
      <c r="F363" s="209"/>
      <c r="G363" s="121"/>
      <c r="H363" s="489"/>
      <c r="I363" s="489"/>
    </row>
    <row r="364" spans="1:11" s="192" customFormat="1" ht="16.5" customHeight="1">
      <c r="A364" s="122" t="s">
        <v>682</v>
      </c>
      <c r="B364" s="123"/>
      <c r="C364" s="123"/>
      <c r="D364" s="448">
        <f>G364+E364-F364</f>
        <v>1438575810</v>
      </c>
      <c r="E364" s="434">
        <v>3849084994</v>
      </c>
      <c r="F364" s="307">
        <v>4545188341</v>
      </c>
      <c r="G364" s="267">
        <v>2134679157</v>
      </c>
      <c r="H364" s="489"/>
      <c r="I364" s="489"/>
      <c r="K364" s="489"/>
    </row>
    <row r="365" spans="1:11" s="192" customFormat="1" ht="16.5" customHeight="1">
      <c r="A365" s="127" t="s">
        <v>478</v>
      </c>
      <c r="B365" s="264"/>
      <c r="C365" s="264"/>
      <c r="D365" s="146">
        <f>SUM(D362:D364)</f>
        <v>1438575810</v>
      </c>
      <c r="E365" s="146">
        <f t="shared" ref="E365:F365" si="9">SUM(E362:E364)</f>
        <v>3849084994</v>
      </c>
      <c r="F365" s="146">
        <f t="shared" si="9"/>
        <v>4545188341</v>
      </c>
      <c r="G365" s="147">
        <f>SUM(G362:G364)</f>
        <v>2134679157</v>
      </c>
      <c r="H365" s="489"/>
      <c r="I365" s="489"/>
    </row>
    <row r="366" spans="1:11" s="192" customFormat="1" ht="16.5" customHeight="1">
      <c r="A366" s="113" t="s">
        <v>683</v>
      </c>
      <c r="B366" s="308"/>
      <c r="C366" s="308"/>
      <c r="D366" s="309"/>
      <c r="E366" s="309"/>
      <c r="F366" s="310"/>
      <c r="G366" s="311"/>
      <c r="H366" s="489"/>
      <c r="I366" s="489"/>
    </row>
    <row r="367" spans="1:11" s="192" customFormat="1" ht="16.5" customHeight="1">
      <c r="A367" s="118" t="s">
        <v>634</v>
      </c>
      <c r="B367" s="119"/>
      <c r="C367" s="119"/>
      <c r="D367" s="141"/>
      <c r="E367" s="141"/>
      <c r="F367" s="209"/>
      <c r="G367" s="121"/>
      <c r="H367" s="489"/>
      <c r="I367" s="489"/>
    </row>
    <row r="368" spans="1:11" s="192" customFormat="1" ht="16.5" customHeight="1">
      <c r="A368" s="122" t="s">
        <v>684</v>
      </c>
      <c r="B368" s="123"/>
      <c r="C368" s="123"/>
      <c r="D368" s="267"/>
      <c r="E368" s="292"/>
      <c r="F368" s="312"/>
      <c r="G368" s="267"/>
      <c r="H368" s="489"/>
      <c r="I368" s="489"/>
    </row>
    <row r="369" spans="1:9" s="192" customFormat="1" ht="16.5" customHeight="1">
      <c r="A369" s="127" t="s">
        <v>478</v>
      </c>
      <c r="B369" s="264"/>
      <c r="C369" s="264"/>
      <c r="D369" s="146">
        <f>SUM(D367:D368)</f>
        <v>0</v>
      </c>
      <c r="E369" s="146">
        <f t="shared" ref="E369:F369" si="10">SUM(E367:E368)</f>
        <v>0</v>
      </c>
      <c r="F369" s="146">
        <f t="shared" si="10"/>
        <v>0</v>
      </c>
      <c r="G369" s="147">
        <f>SUM(G367:G368)</f>
        <v>0</v>
      </c>
      <c r="H369" s="489"/>
      <c r="I369" s="489"/>
    </row>
    <row r="370" spans="1:9" s="192" customFormat="1" ht="16.5" customHeight="1">
      <c r="A370" s="313"/>
      <c r="B370" s="308"/>
      <c r="C370" s="308"/>
      <c r="D370" s="308"/>
      <c r="E370" s="314"/>
      <c r="F370" s="473" t="s">
        <v>1010</v>
      </c>
      <c r="G370" s="315" t="s">
        <v>473</v>
      </c>
      <c r="H370" s="489"/>
      <c r="I370" s="489"/>
    </row>
    <row r="371" spans="1:9" s="192" customFormat="1" ht="16.5" customHeight="1">
      <c r="A371" s="200" t="s">
        <v>685</v>
      </c>
      <c r="B371" s="259"/>
      <c r="C371" s="259"/>
      <c r="D371" s="259"/>
      <c r="E371" s="270"/>
      <c r="F371" s="261"/>
      <c r="G371" s="261"/>
      <c r="H371" s="489"/>
      <c r="I371" s="489"/>
    </row>
    <row r="372" spans="1:9" s="192" customFormat="1" ht="16.5" customHeight="1">
      <c r="A372" s="210" t="s">
        <v>686</v>
      </c>
      <c r="B372" s="119"/>
      <c r="C372" s="119"/>
      <c r="D372" s="119"/>
      <c r="E372" s="120"/>
      <c r="F372" s="143">
        <f>SUM(F373:F376)</f>
        <v>3357657378</v>
      </c>
      <c r="G372" s="143">
        <f>SUM(G373:G376)</f>
        <v>4288213468</v>
      </c>
      <c r="H372" s="489"/>
      <c r="I372" s="489"/>
    </row>
    <row r="373" spans="1:9" s="192" customFormat="1" ht="16.5" customHeight="1">
      <c r="A373" s="118" t="s">
        <v>687</v>
      </c>
      <c r="B373" s="119"/>
      <c r="C373" s="119"/>
      <c r="D373" s="119"/>
      <c r="E373" s="120"/>
      <c r="F373" s="317">
        <v>47636364</v>
      </c>
      <c r="G373" s="316">
        <v>35000000</v>
      </c>
      <c r="H373" s="489"/>
      <c r="I373" s="489"/>
    </row>
    <row r="374" spans="1:9" s="192" customFormat="1" ht="16.5" customHeight="1">
      <c r="A374" s="118" t="s">
        <v>971</v>
      </c>
      <c r="B374" s="119"/>
      <c r="C374" s="119"/>
      <c r="D374" s="119"/>
      <c r="E374" s="120"/>
      <c r="F374" s="317">
        <v>441500000</v>
      </c>
      <c r="G374" s="317">
        <v>1224300000</v>
      </c>
      <c r="H374" s="489"/>
      <c r="I374" s="489"/>
    </row>
    <row r="375" spans="1:9" s="192" customFormat="1" ht="16.5" customHeight="1">
      <c r="A375" s="118" t="s">
        <v>688</v>
      </c>
      <c r="B375" s="119"/>
      <c r="C375" s="119"/>
      <c r="D375" s="119"/>
      <c r="E375" s="120"/>
      <c r="F375" s="317">
        <f>3357657378-F373-F374</f>
        <v>2868521014</v>
      </c>
      <c r="G375" s="317">
        <f>4288213468-G373-G374</f>
        <v>3028913468</v>
      </c>
      <c r="H375" s="489"/>
      <c r="I375" s="489"/>
    </row>
    <row r="376" spans="1:9" s="192" customFormat="1" ht="16.5" customHeight="1">
      <c r="A376" s="118" t="s">
        <v>689</v>
      </c>
      <c r="B376" s="119"/>
      <c r="C376" s="119"/>
      <c r="D376" s="119"/>
      <c r="E376" s="120"/>
      <c r="F376" s="316"/>
      <c r="G376" s="142"/>
      <c r="H376" s="489"/>
      <c r="I376" s="489"/>
    </row>
    <row r="377" spans="1:9" s="192" customFormat="1" ht="16.5" customHeight="1">
      <c r="A377" s="210" t="s">
        <v>690</v>
      </c>
      <c r="B377" s="119"/>
      <c r="C377" s="119"/>
      <c r="D377" s="119"/>
      <c r="E377" s="120"/>
      <c r="F377" s="318">
        <f>SUM(F378:F379)</f>
        <v>0</v>
      </c>
      <c r="G377" s="319">
        <f>SUM(G378:G379)</f>
        <v>0</v>
      </c>
      <c r="H377" s="489"/>
      <c r="I377" s="489"/>
    </row>
    <row r="378" spans="1:9" s="192" customFormat="1" ht="16.5" customHeight="1">
      <c r="A378" s="118" t="s">
        <v>691</v>
      </c>
      <c r="B378" s="119"/>
      <c r="C378" s="119"/>
      <c r="D378" s="119"/>
      <c r="E378" s="120"/>
      <c r="F378" s="316"/>
      <c r="G378" s="142"/>
      <c r="H378" s="489"/>
      <c r="I378" s="489"/>
    </row>
    <row r="379" spans="1:9" s="192" customFormat="1" ht="16.5" customHeight="1">
      <c r="A379" s="122" t="s">
        <v>692</v>
      </c>
      <c r="B379" s="123"/>
      <c r="C379" s="123"/>
      <c r="D379" s="123"/>
      <c r="E379" s="124"/>
      <c r="F379" s="320"/>
      <c r="G379" s="267"/>
      <c r="H379" s="489"/>
      <c r="I379" s="489"/>
    </row>
    <row r="380" spans="1:9" s="192" customFormat="1" ht="16.5" customHeight="1">
      <c r="A380" s="127" t="s">
        <v>478</v>
      </c>
      <c r="B380" s="145"/>
      <c r="C380" s="145"/>
      <c r="D380" s="145"/>
      <c r="E380" s="321"/>
      <c r="F380" s="446">
        <f>F372+F377</f>
        <v>3357657378</v>
      </c>
      <c r="G380" s="146">
        <f>G372+G377</f>
        <v>4288213468</v>
      </c>
      <c r="H380" s="489"/>
      <c r="I380" s="489"/>
    </row>
    <row r="381" spans="1:9" s="204" customFormat="1" ht="16.5" customHeight="1">
      <c r="A381" s="200" t="s">
        <v>693</v>
      </c>
      <c r="B381" s="259"/>
      <c r="C381" s="259"/>
      <c r="D381" s="259"/>
      <c r="E381" s="259"/>
      <c r="F381" s="261"/>
      <c r="G381" s="261"/>
      <c r="H381" s="1"/>
      <c r="I381" s="1"/>
    </row>
    <row r="382" spans="1:9" s="204" customFormat="1" ht="16.5" customHeight="1">
      <c r="A382" s="210" t="s">
        <v>686</v>
      </c>
      <c r="B382" s="138"/>
      <c r="C382" s="138"/>
      <c r="D382" s="138"/>
      <c r="E382" s="138"/>
      <c r="F382" s="139"/>
      <c r="G382" s="139"/>
      <c r="H382" s="1"/>
      <c r="I382" s="1"/>
    </row>
    <row r="383" spans="1:9" s="204" customFormat="1" ht="16.5" customHeight="1">
      <c r="A383" s="118" t="s">
        <v>694</v>
      </c>
      <c r="B383" s="119"/>
      <c r="C383" s="119"/>
      <c r="D383" s="119"/>
      <c r="E383" s="119"/>
      <c r="F383" s="433"/>
      <c r="G383" s="142">
        <v>80000000</v>
      </c>
      <c r="H383" s="1"/>
      <c r="I383" s="1"/>
    </row>
    <row r="384" spans="1:9" s="204" customFormat="1" ht="16.5" customHeight="1">
      <c r="A384" s="118" t="s">
        <v>695</v>
      </c>
      <c r="B384" s="119"/>
      <c r="C384" s="119"/>
      <c r="D384" s="119"/>
      <c r="E384" s="119"/>
      <c r="F384" s="316">
        <v>28996100</v>
      </c>
      <c r="G384" s="142"/>
      <c r="H384" s="1"/>
      <c r="I384" s="1"/>
    </row>
    <row r="385" spans="1:9" s="204" customFormat="1" ht="16.5" customHeight="1">
      <c r="A385" s="118" t="s">
        <v>696</v>
      </c>
      <c r="B385" s="119"/>
      <c r="C385" s="119"/>
      <c r="D385" s="119"/>
      <c r="E385" s="119"/>
      <c r="F385" s="316"/>
      <c r="G385" s="142"/>
      <c r="H385" s="1"/>
      <c r="I385" s="1"/>
    </row>
    <row r="386" spans="1:9" s="204" customFormat="1" ht="16.5" customHeight="1">
      <c r="A386" s="118" t="s">
        <v>697</v>
      </c>
      <c r="B386" s="119"/>
      <c r="C386" s="119"/>
      <c r="D386" s="119"/>
      <c r="E386" s="119"/>
      <c r="F386" s="316"/>
      <c r="G386" s="142"/>
      <c r="H386" s="1"/>
      <c r="I386" s="1"/>
    </row>
    <row r="387" spans="1:9" s="204" customFormat="1" ht="16.5" customHeight="1">
      <c r="A387" s="118" t="s">
        <v>698</v>
      </c>
      <c r="B387" s="119"/>
      <c r="C387" s="119"/>
      <c r="D387" s="119"/>
      <c r="E387" s="119"/>
      <c r="F387" s="316"/>
      <c r="G387" s="142"/>
      <c r="H387" s="1"/>
      <c r="I387" s="1"/>
    </row>
    <row r="388" spans="1:9" s="204" customFormat="1" ht="16.5" customHeight="1">
      <c r="A388" s="118" t="s">
        <v>699</v>
      </c>
      <c r="B388" s="119"/>
      <c r="C388" s="119"/>
      <c r="D388" s="119"/>
      <c r="E388" s="119"/>
      <c r="F388" s="317"/>
      <c r="G388" s="317">
        <v>99564823</v>
      </c>
      <c r="H388" s="1"/>
      <c r="I388" s="1"/>
    </row>
    <row r="389" spans="1:9" s="204" customFormat="1" ht="16.5" customHeight="1">
      <c r="A389" s="118" t="s">
        <v>700</v>
      </c>
      <c r="B389" s="119"/>
      <c r="C389" s="119"/>
      <c r="D389" s="119"/>
      <c r="E389" s="119"/>
      <c r="F389" s="317"/>
      <c r="G389" s="316"/>
      <c r="H389" s="1"/>
      <c r="I389" s="1"/>
    </row>
    <row r="390" spans="1:9" s="204" customFormat="1" ht="16.5" customHeight="1">
      <c r="A390" s="185" t="s">
        <v>701</v>
      </c>
      <c r="B390" s="186"/>
      <c r="C390" s="186"/>
      <c r="D390" s="186"/>
      <c r="E390" s="186"/>
      <c r="F390" s="317">
        <v>2750000000</v>
      </c>
      <c r="G390" s="316">
        <v>2750000000</v>
      </c>
      <c r="H390" s="1"/>
      <c r="I390" s="1"/>
    </row>
    <row r="391" spans="1:9" s="204" customFormat="1" ht="16.5" customHeight="1">
      <c r="A391" s="122" t="s">
        <v>702</v>
      </c>
      <c r="B391" s="123"/>
      <c r="C391" s="123"/>
      <c r="D391" s="123"/>
      <c r="E391" s="124"/>
      <c r="F391" s="316">
        <f>6012133568-F383-F384-F385-F386-F387-F388-F389-F390</f>
        <v>3233137468</v>
      </c>
      <c r="G391" s="316">
        <f>4958735340-G383-G384-G385-G386-G387-G388-G389-G390</f>
        <v>2029170517</v>
      </c>
      <c r="H391" s="1"/>
      <c r="I391" s="1"/>
    </row>
    <row r="392" spans="1:9" s="204" customFormat="1" ht="16.5" customHeight="1">
      <c r="A392" s="127" t="s">
        <v>478</v>
      </c>
      <c r="B392" s="145"/>
      <c r="C392" s="145"/>
      <c r="D392" s="145"/>
      <c r="E392" s="321"/>
      <c r="F392" s="446">
        <f>SUM(F381:F391)</f>
        <v>6012133568</v>
      </c>
      <c r="G392" s="146">
        <f>SUM(G381:G391)</f>
        <v>4958735340</v>
      </c>
      <c r="H392" s="1"/>
      <c r="I392" s="1"/>
    </row>
    <row r="393" spans="1:9" s="192" customFormat="1" ht="16.5" customHeight="1">
      <c r="A393" s="210" t="s">
        <v>690</v>
      </c>
      <c r="B393" s="138"/>
      <c r="C393" s="138"/>
      <c r="D393" s="138"/>
      <c r="E393" s="138"/>
      <c r="F393" s="322">
        <f>SUM(F394:F395)</f>
        <v>0</v>
      </c>
      <c r="G393" s="322">
        <f>SUM(G394:G395)</f>
        <v>0</v>
      </c>
      <c r="H393" s="489"/>
      <c r="I393" s="489"/>
    </row>
    <row r="394" spans="1:9" s="192" customFormat="1" ht="16.5" customHeight="1">
      <c r="A394" s="118" t="s">
        <v>703</v>
      </c>
      <c r="B394" s="119"/>
      <c r="C394" s="119"/>
      <c r="D394" s="119"/>
      <c r="E394" s="119"/>
      <c r="F394" s="316"/>
      <c r="G394" s="142"/>
      <c r="H394" s="489"/>
      <c r="I394" s="489"/>
    </row>
    <row r="395" spans="1:9" s="192" customFormat="1" ht="16.5" customHeight="1">
      <c r="A395" s="122" t="s">
        <v>702</v>
      </c>
      <c r="B395" s="119"/>
      <c r="C395" s="119"/>
      <c r="D395" s="119"/>
      <c r="E395" s="119"/>
      <c r="F395" s="316"/>
      <c r="G395" s="142"/>
      <c r="H395" s="489"/>
      <c r="I395" s="489"/>
    </row>
    <row r="396" spans="1:9" s="192" customFormat="1" ht="16.5" customHeight="1">
      <c r="A396" s="323" t="s">
        <v>704</v>
      </c>
      <c r="B396" s="173"/>
      <c r="C396" s="173"/>
      <c r="D396" s="173"/>
      <c r="E396" s="173"/>
      <c r="F396" s="324"/>
      <c r="G396" s="325"/>
      <c r="H396" s="489"/>
      <c r="I396" s="489"/>
    </row>
    <row r="397" spans="1:9" s="192" customFormat="1" ht="16.5" customHeight="1">
      <c r="A397" s="113" t="s">
        <v>705</v>
      </c>
      <c r="B397" s="138"/>
      <c r="C397" s="138"/>
      <c r="D397" s="138"/>
      <c r="E397" s="138"/>
      <c r="F397" s="326"/>
      <c r="G397" s="139"/>
      <c r="H397" s="489"/>
      <c r="I397" s="489"/>
    </row>
    <row r="398" spans="1:9" s="192" customFormat="1" ht="16.5" customHeight="1">
      <c r="A398" s="210" t="s">
        <v>686</v>
      </c>
      <c r="B398" s="138"/>
      <c r="C398" s="138"/>
      <c r="D398" s="138"/>
      <c r="E398" s="138"/>
      <c r="F398" s="327">
        <f>SUM(F399:F401)</f>
        <v>0</v>
      </c>
      <c r="G398" s="140">
        <f>SUM(G399:G401)</f>
        <v>0</v>
      </c>
      <c r="H398" s="489"/>
      <c r="I398" s="489"/>
    </row>
    <row r="399" spans="1:9" s="192" customFormat="1" ht="16.5" customHeight="1">
      <c r="A399" s="118" t="s">
        <v>706</v>
      </c>
      <c r="B399" s="119"/>
      <c r="C399" s="119"/>
      <c r="D399" s="119"/>
      <c r="E399" s="119"/>
      <c r="F399" s="316"/>
      <c r="G399" s="142"/>
      <c r="H399" s="489"/>
      <c r="I399" s="489"/>
    </row>
    <row r="400" spans="1:9" s="192" customFormat="1" ht="16.5" customHeight="1">
      <c r="A400" s="118" t="s">
        <v>707</v>
      </c>
      <c r="B400" s="119"/>
      <c r="C400" s="119"/>
      <c r="D400" s="119"/>
      <c r="E400" s="119"/>
      <c r="F400" s="316"/>
      <c r="G400" s="142"/>
      <c r="H400" s="489"/>
      <c r="I400" s="489"/>
    </row>
    <row r="401" spans="1:9" s="192" customFormat="1" ht="16.5" customHeight="1">
      <c r="A401" s="118" t="s">
        <v>708</v>
      </c>
      <c r="B401" s="119"/>
      <c r="C401" s="119"/>
      <c r="D401" s="119"/>
      <c r="E401" s="119"/>
      <c r="F401" s="316"/>
      <c r="G401" s="142"/>
      <c r="H401" s="489"/>
      <c r="I401" s="489"/>
    </row>
    <row r="402" spans="1:9" s="192" customFormat="1" ht="18.75" customHeight="1">
      <c r="A402" s="210" t="s">
        <v>709</v>
      </c>
      <c r="B402" s="186"/>
      <c r="C402" s="186"/>
      <c r="D402" s="186"/>
      <c r="E402" s="186"/>
      <c r="F402" s="328">
        <f>SUM(F403:F404)</f>
        <v>34000000</v>
      </c>
      <c r="G402" s="329">
        <f>SUM(G403:G404)</f>
        <v>80800000</v>
      </c>
      <c r="H402" s="489"/>
      <c r="I402" s="489"/>
    </row>
    <row r="403" spans="1:9" s="192" customFormat="1" ht="18.75" customHeight="1">
      <c r="A403" s="118" t="s">
        <v>706</v>
      </c>
      <c r="B403" s="186"/>
      <c r="C403" s="186"/>
      <c r="D403" s="186"/>
      <c r="E403" s="186"/>
      <c r="F403" s="317">
        <v>34000000</v>
      </c>
      <c r="G403" s="316">
        <v>80800000</v>
      </c>
      <c r="H403" s="489"/>
      <c r="I403" s="489"/>
    </row>
    <row r="404" spans="1:9" s="192" customFormat="1" ht="18.75" customHeight="1">
      <c r="A404" s="118" t="s">
        <v>708</v>
      </c>
      <c r="B404" s="186"/>
      <c r="C404" s="186"/>
      <c r="D404" s="186"/>
      <c r="E404" s="186"/>
      <c r="F404" s="330"/>
      <c r="G404" s="331"/>
      <c r="H404" s="489"/>
      <c r="I404" s="489"/>
    </row>
    <row r="405" spans="1:9" s="192" customFormat="1" ht="18.75" customHeight="1">
      <c r="A405" s="210" t="s">
        <v>710</v>
      </c>
      <c r="B405" s="123"/>
      <c r="C405" s="123"/>
      <c r="D405" s="123"/>
      <c r="E405" s="124"/>
      <c r="F405" s="316"/>
      <c r="G405" s="267"/>
      <c r="H405" s="489"/>
      <c r="I405" s="489"/>
    </row>
    <row r="406" spans="1:9" s="192" customFormat="1" ht="18.75" customHeight="1">
      <c r="A406" s="127" t="s">
        <v>478</v>
      </c>
      <c r="B406" s="145"/>
      <c r="C406" s="145"/>
      <c r="D406" s="145"/>
      <c r="E406" s="321"/>
      <c r="F406" s="446">
        <f>F398+F402+F405</f>
        <v>34000000</v>
      </c>
      <c r="G406" s="146">
        <f>G398+G402+G405</f>
        <v>80800000</v>
      </c>
      <c r="H406" s="489"/>
      <c r="I406" s="489"/>
    </row>
    <row r="407" spans="1:9" s="192" customFormat="1" ht="18.75" customHeight="1">
      <c r="A407" s="274" t="s">
        <v>711</v>
      </c>
      <c r="B407" s="275"/>
      <c r="C407" s="275"/>
      <c r="D407" s="276"/>
      <c r="E407" s="276"/>
      <c r="F407" s="276"/>
      <c r="G407" s="277"/>
      <c r="H407" s="489"/>
      <c r="I407" s="489"/>
    </row>
    <row r="408" spans="1:9" s="192" customFormat="1" ht="18.75" customHeight="1">
      <c r="A408" s="332"/>
      <c r="B408" s="575" t="s">
        <v>1009</v>
      </c>
      <c r="C408" s="575"/>
      <c r="D408" s="575"/>
      <c r="E408" s="576" t="s">
        <v>473</v>
      </c>
      <c r="F408" s="576"/>
      <c r="G408" s="576"/>
      <c r="H408" s="489"/>
      <c r="I408" s="489"/>
    </row>
    <row r="409" spans="1:9" s="192" customFormat="1" ht="17.25" customHeight="1">
      <c r="A409" s="333"/>
      <c r="B409" s="315" t="s">
        <v>481</v>
      </c>
      <c r="C409" s="315" t="s">
        <v>712</v>
      </c>
      <c r="D409" s="334" t="s">
        <v>713</v>
      </c>
      <c r="E409" s="315" t="s">
        <v>481</v>
      </c>
      <c r="F409" s="315" t="s">
        <v>712</v>
      </c>
      <c r="G409" s="334" t="s">
        <v>713</v>
      </c>
      <c r="H409" s="489"/>
      <c r="I409" s="489"/>
    </row>
    <row r="410" spans="1:9" s="192" customFormat="1" ht="17.25" customHeight="1">
      <c r="A410" s="271" t="s">
        <v>714</v>
      </c>
      <c r="B410" s="271"/>
      <c r="C410" s="271"/>
      <c r="D410" s="261"/>
      <c r="E410" s="261"/>
      <c r="F410" s="261"/>
      <c r="G410" s="261"/>
      <c r="H410" s="489"/>
      <c r="I410" s="489"/>
    </row>
    <row r="411" spans="1:9" s="192" customFormat="1" ht="17.25" customHeight="1">
      <c r="A411" s="141" t="s">
        <v>715</v>
      </c>
      <c r="B411" s="141"/>
      <c r="C411" s="141"/>
      <c r="D411" s="142"/>
      <c r="E411" s="142"/>
      <c r="F411" s="142"/>
      <c r="G411" s="142"/>
      <c r="H411" s="489"/>
      <c r="I411" s="489"/>
    </row>
    <row r="412" spans="1:9" s="192" customFormat="1" ht="17.25" customHeight="1">
      <c r="A412" s="141" t="s">
        <v>716</v>
      </c>
      <c r="B412" s="141"/>
      <c r="C412" s="141"/>
      <c r="D412" s="142"/>
      <c r="E412" s="142"/>
      <c r="F412" s="142"/>
      <c r="G412" s="142"/>
      <c r="H412" s="489"/>
      <c r="I412" s="489"/>
    </row>
    <row r="413" spans="1:9" s="192" customFormat="1" ht="17.25" customHeight="1">
      <c r="A413" s="141" t="s">
        <v>975</v>
      </c>
      <c r="B413" s="141"/>
      <c r="C413" s="141"/>
      <c r="D413" s="142"/>
      <c r="E413" s="142"/>
      <c r="F413" s="142"/>
      <c r="G413" s="142"/>
      <c r="H413" s="489"/>
      <c r="I413" s="489"/>
    </row>
    <row r="414" spans="1:9" s="192" customFormat="1" ht="21" customHeight="1">
      <c r="A414" s="292" t="s">
        <v>972</v>
      </c>
      <c r="B414" s="292"/>
      <c r="C414" s="292"/>
      <c r="D414" s="267"/>
      <c r="E414" s="267"/>
      <c r="F414" s="267"/>
      <c r="G414" s="267"/>
      <c r="H414" s="489"/>
      <c r="I414" s="489"/>
    </row>
    <row r="415" spans="1:9" s="192" customFormat="1" ht="15.75">
      <c r="A415" s="335" t="s">
        <v>478</v>
      </c>
      <c r="B415" s="336"/>
      <c r="C415" s="336"/>
      <c r="D415" s="337"/>
      <c r="E415" s="337"/>
      <c r="F415" s="337"/>
      <c r="G415" s="337"/>
      <c r="H415" s="489"/>
      <c r="I415" s="489"/>
    </row>
    <row r="416" spans="1:9" s="192" customFormat="1" ht="16.5" customHeight="1">
      <c r="A416" s="338" t="s">
        <v>717</v>
      </c>
      <c r="B416" s="339"/>
      <c r="C416" s="339"/>
      <c r="D416" s="340"/>
      <c r="E416" s="340"/>
      <c r="F416" s="340"/>
      <c r="G416" s="340"/>
      <c r="H416" s="489"/>
      <c r="I416" s="489"/>
    </row>
    <row r="417" spans="1:9" s="192" customFormat="1" ht="16.5" customHeight="1">
      <c r="A417" s="335" t="s">
        <v>478</v>
      </c>
      <c r="B417" s="336"/>
      <c r="C417" s="336"/>
      <c r="D417" s="337"/>
      <c r="E417" s="337"/>
      <c r="F417" s="337"/>
      <c r="G417" s="337"/>
      <c r="H417" s="489"/>
      <c r="I417" s="489"/>
    </row>
    <row r="418" spans="1:9" s="190" customFormat="1" ht="16.5" customHeight="1">
      <c r="A418" s="341" t="s">
        <v>718</v>
      </c>
      <c r="D418" s="191"/>
      <c r="E418" s="191"/>
      <c r="F418" s="191"/>
      <c r="G418" s="191"/>
      <c r="H418" s="191"/>
      <c r="I418" s="191"/>
    </row>
    <row r="419" spans="1:9" s="190" customFormat="1" ht="16.5" customHeight="1">
      <c r="A419" s="190" t="s">
        <v>719</v>
      </c>
      <c r="D419" s="191"/>
      <c r="E419" s="191"/>
      <c r="F419" s="191"/>
      <c r="G419" s="191"/>
      <c r="H419" s="191"/>
      <c r="I419" s="191"/>
    </row>
    <row r="420" spans="1:9" s="190" customFormat="1" ht="16.5" customHeight="1">
      <c r="A420" s="190" t="s">
        <v>720</v>
      </c>
      <c r="D420" s="191"/>
      <c r="E420" s="191"/>
      <c r="F420" s="191"/>
      <c r="G420" s="191"/>
      <c r="H420" s="191"/>
      <c r="I420" s="191"/>
    </row>
    <row r="421" spans="1:9" s="190" customFormat="1" ht="16.5" customHeight="1">
      <c r="A421" s="190" t="s">
        <v>721</v>
      </c>
      <c r="D421" s="191"/>
      <c r="E421" s="191"/>
      <c r="F421" s="191"/>
      <c r="G421" s="191"/>
      <c r="H421" s="191"/>
      <c r="I421" s="191"/>
    </row>
    <row r="422" spans="1:9" s="190" customFormat="1" ht="16.5" customHeight="1">
      <c r="A422" s="190" t="s">
        <v>722</v>
      </c>
      <c r="D422" s="191"/>
      <c r="E422" s="191"/>
      <c r="F422" s="191"/>
      <c r="G422" s="191"/>
      <c r="H422" s="191"/>
      <c r="I422" s="191"/>
    </row>
    <row r="423" spans="1:9" s="190" customFormat="1" ht="16.5" customHeight="1">
      <c r="A423" s="190" t="s">
        <v>723</v>
      </c>
      <c r="D423" s="191"/>
      <c r="E423" s="191"/>
      <c r="F423" s="191"/>
      <c r="G423" s="191"/>
      <c r="H423" s="191"/>
      <c r="I423" s="191"/>
    </row>
    <row r="424" spans="1:9" s="190" customFormat="1" ht="16.5" customHeight="1">
      <c r="A424" s="190" t="s">
        <v>724</v>
      </c>
      <c r="D424" s="191"/>
      <c r="E424" s="191"/>
      <c r="F424" s="191"/>
      <c r="G424" s="191"/>
      <c r="H424" s="191"/>
      <c r="I424" s="191"/>
    </row>
    <row r="425" spans="1:9" s="190" customFormat="1" ht="16.5" customHeight="1">
      <c r="A425" s="190" t="s">
        <v>725</v>
      </c>
      <c r="D425" s="191"/>
      <c r="E425" s="191"/>
      <c r="F425" s="191"/>
      <c r="G425" s="191"/>
      <c r="H425" s="191"/>
      <c r="I425" s="191"/>
    </row>
    <row r="426" spans="1:9" s="190" customFormat="1" ht="16.5" customHeight="1">
      <c r="A426" s="190" t="s">
        <v>726</v>
      </c>
      <c r="D426" s="191"/>
      <c r="E426" s="191"/>
      <c r="F426" s="191"/>
      <c r="G426" s="191"/>
      <c r="H426" s="191"/>
      <c r="I426" s="191"/>
    </row>
    <row r="427" spans="1:9" s="190" customFormat="1" ht="16.5" customHeight="1">
      <c r="A427" s="190" t="s">
        <v>720</v>
      </c>
      <c r="D427" s="191"/>
      <c r="E427" s="191"/>
      <c r="F427" s="191"/>
      <c r="G427" s="191"/>
      <c r="H427" s="191"/>
      <c r="I427" s="191"/>
    </row>
    <row r="428" spans="1:9" s="190" customFormat="1" ht="16.5" customHeight="1">
      <c r="A428" s="190" t="s">
        <v>721</v>
      </c>
      <c r="D428" s="191"/>
      <c r="E428" s="191"/>
      <c r="F428" s="191"/>
      <c r="G428" s="191"/>
      <c r="H428" s="191"/>
      <c r="I428" s="191"/>
    </row>
    <row r="429" spans="1:9" s="190" customFormat="1" ht="16.5" customHeight="1">
      <c r="A429" s="190" t="s">
        <v>722</v>
      </c>
      <c r="D429" s="191"/>
      <c r="E429" s="191"/>
      <c r="F429" s="191"/>
      <c r="G429" s="191"/>
      <c r="H429" s="191"/>
      <c r="I429" s="191"/>
    </row>
    <row r="430" spans="1:9" s="190" customFormat="1" ht="16.5" customHeight="1">
      <c r="A430" s="190" t="s">
        <v>723</v>
      </c>
      <c r="D430" s="191"/>
      <c r="E430" s="191"/>
      <c r="F430" s="191"/>
      <c r="G430" s="191"/>
      <c r="H430" s="191"/>
      <c r="I430" s="191"/>
    </row>
    <row r="431" spans="1:9" s="190" customFormat="1" ht="16.5" customHeight="1">
      <c r="A431" s="190" t="s">
        <v>727</v>
      </c>
      <c r="D431" s="191"/>
      <c r="E431" s="191"/>
      <c r="F431" s="191"/>
      <c r="G431" s="191"/>
      <c r="H431" s="191"/>
      <c r="I431" s="191"/>
    </row>
    <row r="432" spans="1:9" s="190" customFormat="1" ht="16.5" customHeight="1">
      <c r="A432" s="190" t="s">
        <v>728</v>
      </c>
      <c r="D432" s="191"/>
      <c r="E432" s="191"/>
      <c r="F432" s="191"/>
      <c r="G432" s="191"/>
      <c r="H432" s="191"/>
      <c r="I432" s="191"/>
    </row>
    <row r="433" spans="1:9" s="190" customFormat="1" ht="16.5" customHeight="1">
      <c r="A433" s="190" t="s">
        <v>729</v>
      </c>
      <c r="D433" s="191"/>
      <c r="E433" s="191"/>
      <c r="F433" s="191"/>
      <c r="G433" s="191"/>
      <c r="H433" s="191"/>
      <c r="I433" s="191"/>
    </row>
    <row r="434" spans="1:9" s="190" customFormat="1" ht="16.5" customHeight="1">
      <c r="A434" s="190" t="s">
        <v>730</v>
      </c>
      <c r="D434" s="191"/>
      <c r="E434" s="191"/>
      <c r="F434" s="191"/>
      <c r="G434" s="191"/>
      <c r="H434" s="191"/>
      <c r="I434" s="191"/>
    </row>
    <row r="435" spans="1:9" s="190" customFormat="1" ht="16.5" customHeight="1">
      <c r="A435" s="190" t="s">
        <v>731</v>
      </c>
      <c r="D435" s="191"/>
      <c r="E435" s="191"/>
      <c r="F435" s="191"/>
      <c r="G435" s="191"/>
      <c r="H435" s="191"/>
      <c r="I435" s="191"/>
    </row>
    <row r="436" spans="1:9" s="190" customFormat="1" ht="16.5" customHeight="1">
      <c r="A436" s="190" t="s">
        <v>732</v>
      </c>
      <c r="D436" s="191"/>
      <c r="E436" s="191"/>
      <c r="F436" s="191"/>
      <c r="G436" s="191"/>
      <c r="H436" s="191"/>
      <c r="I436" s="191"/>
    </row>
    <row r="437" spans="1:9" s="190" customFormat="1" ht="16.5" customHeight="1">
      <c r="A437" s="190" t="s">
        <v>733</v>
      </c>
      <c r="D437" s="191"/>
      <c r="E437" s="191"/>
      <c r="F437" s="191"/>
      <c r="G437" s="191"/>
      <c r="H437" s="191"/>
      <c r="I437" s="191"/>
    </row>
    <row r="438" spans="1:9" s="190" customFormat="1" ht="16.5" customHeight="1">
      <c r="A438" s="190" t="s">
        <v>734</v>
      </c>
      <c r="D438" s="191"/>
      <c r="E438" s="191"/>
      <c r="F438" s="191"/>
      <c r="G438" s="191"/>
      <c r="H438" s="191"/>
      <c r="I438" s="191"/>
    </row>
    <row r="439" spans="1:9" s="190" customFormat="1" ht="16.5" customHeight="1">
      <c r="A439" s="190" t="s">
        <v>735</v>
      </c>
      <c r="D439" s="191"/>
      <c r="E439" s="191"/>
      <c r="F439" s="191"/>
      <c r="G439" s="191"/>
      <c r="H439" s="191"/>
      <c r="I439" s="191"/>
    </row>
    <row r="440" spans="1:9" s="190" customFormat="1" ht="16.5" customHeight="1">
      <c r="A440" s="190" t="s">
        <v>967</v>
      </c>
      <c r="D440" s="191"/>
      <c r="E440" s="191"/>
      <c r="F440" s="191"/>
      <c r="G440" s="191"/>
      <c r="H440" s="191"/>
      <c r="I440" s="191"/>
    </row>
    <row r="441" spans="1:9" s="190" customFormat="1" ht="16.5" customHeight="1">
      <c r="A441" s="190" t="s">
        <v>736</v>
      </c>
      <c r="D441" s="191"/>
      <c r="E441" s="191"/>
      <c r="F441" s="191"/>
      <c r="G441" s="191"/>
      <c r="H441" s="191"/>
      <c r="I441" s="191"/>
    </row>
    <row r="442" spans="1:9" s="190" customFormat="1" ht="16.5" customHeight="1">
      <c r="A442" s="190" t="s">
        <v>722</v>
      </c>
      <c r="D442" s="191"/>
      <c r="E442" s="191"/>
      <c r="F442" s="191"/>
      <c r="G442" s="191"/>
      <c r="H442" s="191"/>
      <c r="I442" s="191"/>
    </row>
    <row r="443" spans="1:9" s="190" customFormat="1" ht="16.5" customHeight="1">
      <c r="A443" s="190" t="s">
        <v>723</v>
      </c>
      <c r="D443" s="191"/>
      <c r="E443" s="191"/>
      <c r="F443" s="191"/>
      <c r="G443" s="191"/>
      <c r="H443" s="191"/>
      <c r="I443" s="191"/>
    </row>
    <row r="444" spans="1:9" s="190" customFormat="1" ht="16.5" customHeight="1">
      <c r="A444" s="190" t="s">
        <v>727</v>
      </c>
      <c r="D444" s="191"/>
      <c r="E444" s="191"/>
      <c r="F444" s="191"/>
      <c r="G444" s="191"/>
      <c r="H444" s="191"/>
      <c r="I444" s="191"/>
    </row>
    <row r="445" spans="1:9" s="190" customFormat="1" ht="16.5" customHeight="1">
      <c r="A445" s="190" t="s">
        <v>728</v>
      </c>
      <c r="D445" s="191"/>
      <c r="E445" s="191"/>
      <c r="F445" s="191"/>
      <c r="G445" s="191"/>
      <c r="H445" s="191"/>
      <c r="I445" s="191"/>
    </row>
    <row r="446" spans="1:9" s="190" customFormat="1" ht="16.5" customHeight="1">
      <c r="A446" s="190" t="s">
        <v>737</v>
      </c>
      <c r="D446" s="191"/>
      <c r="E446" s="191"/>
      <c r="F446" s="191"/>
      <c r="G446" s="191"/>
      <c r="H446" s="191"/>
      <c r="I446" s="191"/>
    </row>
    <row r="447" spans="1:9" s="190" customFormat="1" ht="16.5" customHeight="1">
      <c r="A447" s="308" t="s">
        <v>738</v>
      </c>
      <c r="D447" s="191"/>
      <c r="E447" s="191"/>
      <c r="F447" s="191"/>
      <c r="G447" s="191"/>
      <c r="H447" s="191"/>
      <c r="I447" s="191"/>
    </row>
    <row r="448" spans="1:9" s="190" customFormat="1" ht="16.5" customHeight="1">
      <c r="A448" s="190" t="s">
        <v>739</v>
      </c>
      <c r="D448" s="191"/>
      <c r="E448" s="191"/>
      <c r="F448" s="191"/>
      <c r="G448" s="191"/>
      <c r="H448" s="191"/>
      <c r="I448" s="191"/>
    </row>
    <row r="449" spans="1:9" s="190" customFormat="1" ht="16.5" customHeight="1">
      <c r="A449" s="190" t="s">
        <v>740</v>
      </c>
      <c r="D449" s="191"/>
      <c r="E449" s="191"/>
      <c r="F449" s="191"/>
      <c r="G449" s="191"/>
      <c r="H449" s="191"/>
      <c r="I449" s="191"/>
    </row>
    <row r="450" spans="1:9" s="190" customFormat="1" ht="16.5" customHeight="1">
      <c r="A450" s="190" t="s">
        <v>741</v>
      </c>
      <c r="D450" s="191"/>
      <c r="E450" s="191"/>
      <c r="F450" s="191"/>
      <c r="G450" s="191"/>
      <c r="H450" s="191"/>
      <c r="I450" s="191"/>
    </row>
    <row r="451" spans="1:9" s="190" customFormat="1" ht="16.5" customHeight="1">
      <c r="A451" s="190" t="s">
        <v>742</v>
      </c>
      <c r="D451" s="191"/>
      <c r="E451" s="191"/>
      <c r="F451" s="191"/>
      <c r="G451" s="191"/>
      <c r="H451" s="191"/>
      <c r="I451" s="191"/>
    </row>
    <row r="452" spans="1:9" s="190" customFormat="1" ht="16.5" customHeight="1">
      <c r="A452" s="190" t="s">
        <v>743</v>
      </c>
      <c r="D452" s="191"/>
      <c r="E452" s="191"/>
      <c r="F452" s="191"/>
      <c r="G452" s="191"/>
      <c r="H452" s="191"/>
      <c r="I452" s="191"/>
    </row>
    <row r="453" spans="1:9" s="192" customFormat="1" ht="16.5" customHeight="1">
      <c r="A453" s="342"/>
      <c r="B453" s="343"/>
      <c r="C453" s="343"/>
      <c r="D453" s="343"/>
      <c r="E453" s="344"/>
      <c r="F453" s="474" t="s">
        <v>1009</v>
      </c>
      <c r="G453" s="112" t="s">
        <v>473</v>
      </c>
      <c r="H453" s="489"/>
      <c r="I453" s="489"/>
    </row>
    <row r="454" spans="1:9" s="192" customFormat="1" ht="16.5" customHeight="1">
      <c r="A454" s="200" t="s">
        <v>744</v>
      </c>
      <c r="B454" s="259"/>
      <c r="C454" s="259"/>
      <c r="D454" s="259"/>
      <c r="E454" s="270"/>
      <c r="F454" s="261"/>
      <c r="G454" s="261"/>
      <c r="H454" s="489"/>
      <c r="I454" s="489"/>
    </row>
    <row r="455" spans="1:9" s="192" customFormat="1" ht="16.5" customHeight="1">
      <c r="A455" s="210" t="s">
        <v>626</v>
      </c>
      <c r="B455" s="119"/>
      <c r="C455" s="119"/>
      <c r="D455" s="119"/>
      <c r="E455" s="120"/>
      <c r="F455" s="143">
        <f>SUM(F456:F459)</f>
        <v>0</v>
      </c>
      <c r="G455" s="143">
        <f>SUM(G456:G459)</f>
        <v>0</v>
      </c>
      <c r="H455" s="489"/>
      <c r="I455" s="489"/>
    </row>
    <row r="456" spans="1:9" s="192" customFormat="1" ht="16.5" customHeight="1">
      <c r="A456" s="118" t="s">
        <v>745</v>
      </c>
      <c r="B456" s="119"/>
      <c r="C456" s="119"/>
      <c r="D456" s="119"/>
      <c r="E456" s="120"/>
      <c r="F456" s="316"/>
      <c r="G456" s="142"/>
      <c r="H456" s="489"/>
      <c r="I456" s="489"/>
    </row>
    <row r="457" spans="1:9" s="192" customFormat="1" ht="16.5" customHeight="1">
      <c r="A457" s="118" t="s">
        <v>746</v>
      </c>
      <c r="B457" s="119"/>
      <c r="C457" s="119"/>
      <c r="D457" s="119"/>
      <c r="E457" s="120"/>
      <c r="F457" s="316"/>
      <c r="G457" s="142"/>
      <c r="H457" s="489"/>
      <c r="I457" s="489"/>
    </row>
    <row r="458" spans="1:9" s="192" customFormat="1" ht="16.5" customHeight="1">
      <c r="A458" s="118" t="s">
        <v>747</v>
      </c>
      <c r="B458" s="119"/>
      <c r="C458" s="119"/>
      <c r="D458" s="119"/>
      <c r="E458" s="120"/>
      <c r="F458" s="316"/>
      <c r="G458" s="142"/>
      <c r="H458" s="489"/>
      <c r="I458" s="489"/>
    </row>
    <row r="459" spans="1:9" s="192" customFormat="1" ht="16.5" customHeight="1">
      <c r="A459" s="118" t="s">
        <v>748</v>
      </c>
      <c r="B459" s="119"/>
      <c r="C459" s="119"/>
      <c r="D459" s="119"/>
      <c r="E459" s="120"/>
      <c r="F459" s="316"/>
      <c r="G459" s="142"/>
      <c r="H459" s="489"/>
      <c r="I459" s="489"/>
    </row>
    <row r="460" spans="1:9" s="192" customFormat="1" ht="16.5" customHeight="1">
      <c r="A460" s="210" t="s">
        <v>749</v>
      </c>
      <c r="B460" s="119"/>
      <c r="C460" s="119"/>
      <c r="D460" s="119"/>
      <c r="E460" s="120"/>
      <c r="F460" s="330">
        <f>SUM(F461:F462)</f>
        <v>0</v>
      </c>
      <c r="G460" s="143">
        <f>SUM(G461:G462)</f>
        <v>0</v>
      </c>
      <c r="H460" s="489"/>
      <c r="I460" s="489"/>
    </row>
    <row r="461" spans="1:9" s="192" customFormat="1" ht="16.5" customHeight="1">
      <c r="A461" s="118" t="s">
        <v>750</v>
      </c>
      <c r="B461" s="119"/>
      <c r="C461" s="119"/>
      <c r="D461" s="119"/>
      <c r="E461" s="120"/>
      <c r="F461" s="316"/>
      <c r="G461" s="142"/>
      <c r="H461" s="489"/>
      <c r="I461" s="489"/>
    </row>
    <row r="462" spans="1:9" s="192" customFormat="1" ht="15.75">
      <c r="A462" s="122" t="s">
        <v>751</v>
      </c>
      <c r="B462" s="123"/>
      <c r="C462" s="123"/>
      <c r="D462" s="123"/>
      <c r="E462" s="124"/>
      <c r="F462" s="320"/>
      <c r="G462" s="267"/>
      <c r="H462" s="489"/>
      <c r="I462" s="489"/>
    </row>
    <row r="463" spans="1:9" s="192" customFormat="1" ht="15.75">
      <c r="A463" s="127" t="s">
        <v>631</v>
      </c>
      <c r="B463" s="145"/>
      <c r="C463" s="145"/>
      <c r="D463" s="145"/>
      <c r="E463" s="321"/>
      <c r="F463" s="345">
        <f>F455+F460</f>
        <v>0</v>
      </c>
      <c r="G463" s="268">
        <f>G455+G460</f>
        <v>0</v>
      </c>
      <c r="H463" s="489"/>
      <c r="I463" s="489"/>
    </row>
    <row r="464" spans="1:9" s="192" customFormat="1" ht="16.5" customHeight="1">
      <c r="A464" s="346" t="s">
        <v>752</v>
      </c>
      <c r="B464" s="204"/>
      <c r="C464" s="204"/>
      <c r="D464" s="204"/>
      <c r="E464" s="3"/>
      <c r="F464" s="3"/>
      <c r="G464" s="204"/>
      <c r="H464" s="489"/>
      <c r="I464" s="489"/>
    </row>
    <row r="465" spans="1:9" s="192" customFormat="1" ht="16.5" customHeight="1">
      <c r="A465" s="347"/>
      <c r="B465" s="348"/>
      <c r="C465" s="348"/>
      <c r="D465" s="348"/>
      <c r="E465" s="349"/>
      <c r="F465" s="475" t="s">
        <v>1009</v>
      </c>
      <c r="G465" s="112" t="s">
        <v>473</v>
      </c>
      <c r="H465" s="489"/>
      <c r="I465" s="489"/>
    </row>
    <row r="466" spans="1:9" s="192" customFormat="1" ht="16.5" customHeight="1">
      <c r="A466" s="350" t="s">
        <v>753</v>
      </c>
      <c r="B466" s="259"/>
      <c r="C466" s="259"/>
      <c r="D466" s="259"/>
      <c r="E466" s="259"/>
      <c r="F466" s="351">
        <f>SUM(F468:F472)</f>
        <v>0</v>
      </c>
      <c r="G466" s="351">
        <f>SUM(G468:G471)</f>
        <v>0</v>
      </c>
      <c r="H466" s="489"/>
      <c r="I466" s="489"/>
    </row>
    <row r="467" spans="1:9" s="192" customFormat="1" ht="16.5" customHeight="1">
      <c r="A467" s="118" t="s">
        <v>754</v>
      </c>
      <c r="B467" s="138"/>
      <c r="C467" s="138"/>
      <c r="D467" s="138"/>
      <c r="E467" s="138"/>
      <c r="F467" s="352"/>
      <c r="G467" s="352"/>
      <c r="H467" s="489"/>
      <c r="I467" s="489"/>
    </row>
    <row r="468" spans="1:9" s="192" customFormat="1" ht="16.5" customHeight="1">
      <c r="A468" s="118" t="s">
        <v>755</v>
      </c>
      <c r="B468" s="119"/>
      <c r="C468" s="119"/>
      <c r="D468" s="119"/>
      <c r="E468" s="119"/>
      <c r="F468" s="177"/>
      <c r="G468" s="177"/>
      <c r="H468" s="489"/>
      <c r="I468" s="489"/>
    </row>
    <row r="469" spans="1:9" s="192" customFormat="1" ht="16.5" customHeight="1">
      <c r="A469" s="118" t="s">
        <v>756</v>
      </c>
      <c r="B469" s="119"/>
      <c r="C469" s="119"/>
      <c r="D469" s="119"/>
      <c r="E469" s="119"/>
      <c r="F469" s="177"/>
      <c r="G469" s="177"/>
      <c r="H469" s="489"/>
      <c r="I469" s="489"/>
    </row>
    <row r="470" spans="1:9" s="192" customFormat="1" ht="16.5" customHeight="1">
      <c r="A470" s="118" t="s">
        <v>757</v>
      </c>
      <c r="B470" s="119"/>
      <c r="C470" s="119"/>
      <c r="D470" s="119"/>
      <c r="E470" s="119"/>
      <c r="F470" s="177"/>
      <c r="G470" s="177"/>
      <c r="H470" s="489"/>
      <c r="I470" s="489"/>
    </row>
    <row r="471" spans="1:9" s="192" customFormat="1" ht="16.5" customHeight="1">
      <c r="A471" s="118" t="s">
        <v>758</v>
      </c>
      <c r="B471" s="119"/>
      <c r="C471" s="119"/>
      <c r="D471" s="119"/>
      <c r="E471" s="119"/>
      <c r="F471" s="177"/>
      <c r="G471" s="177"/>
      <c r="H471" s="489"/>
      <c r="I471" s="489"/>
    </row>
    <row r="472" spans="1:9" s="192" customFormat="1" ht="16.5" customHeight="1">
      <c r="A472" s="210" t="s">
        <v>759</v>
      </c>
      <c r="B472" s="119"/>
      <c r="C472" s="119"/>
      <c r="D472" s="119"/>
      <c r="E472" s="119"/>
      <c r="F472" s="177"/>
      <c r="G472" s="177"/>
      <c r="H472" s="489"/>
      <c r="I472" s="489"/>
    </row>
    <row r="473" spans="1:9" ht="16.5" customHeight="1">
      <c r="A473" s="205" t="s">
        <v>760</v>
      </c>
      <c r="B473" s="119"/>
      <c r="C473" s="119"/>
      <c r="D473" s="119"/>
      <c r="E473" s="119"/>
      <c r="F473" s="248">
        <f>SUM(F474:F476)</f>
        <v>0</v>
      </c>
      <c r="G473" s="248">
        <f>SUM(G474:G476)</f>
        <v>0</v>
      </c>
    </row>
    <row r="474" spans="1:9" ht="16.5" customHeight="1">
      <c r="A474" s="118" t="s">
        <v>761</v>
      </c>
      <c r="B474" s="119"/>
      <c r="C474" s="119"/>
      <c r="D474" s="119"/>
      <c r="E474" s="119"/>
      <c r="F474" s="177"/>
      <c r="G474" s="177"/>
    </row>
    <row r="475" spans="1:9" ht="18.75" customHeight="1">
      <c r="A475" s="118" t="s">
        <v>762</v>
      </c>
      <c r="B475" s="119"/>
      <c r="C475" s="119"/>
      <c r="D475" s="119"/>
      <c r="E475" s="119"/>
      <c r="F475" s="177"/>
      <c r="G475" s="177"/>
    </row>
    <row r="476" spans="1:9" s="132" customFormat="1" ht="18.75" customHeight="1">
      <c r="A476" s="172" t="s">
        <v>763</v>
      </c>
      <c r="B476" s="173"/>
      <c r="C476" s="173"/>
      <c r="D476" s="173"/>
      <c r="E476" s="173"/>
      <c r="F476" s="253"/>
      <c r="G476" s="253"/>
      <c r="H476" s="487"/>
      <c r="I476" s="487"/>
    </row>
    <row r="477" spans="1:9" s="192" customFormat="1" ht="18.75" customHeight="1">
      <c r="A477" s="308" t="s">
        <v>764</v>
      </c>
      <c r="B477" s="190"/>
      <c r="C477" s="190"/>
      <c r="D477" s="190"/>
      <c r="E477" s="190"/>
      <c r="F477" s="190"/>
      <c r="G477" s="190"/>
      <c r="H477" s="489"/>
      <c r="I477" s="489"/>
    </row>
    <row r="478" spans="1:9" s="192" customFormat="1" ht="18" customHeight="1">
      <c r="A478" s="239" t="s">
        <v>765</v>
      </c>
      <c r="B478" s="98"/>
      <c r="C478" s="98"/>
      <c r="D478" s="98"/>
      <c r="E478" s="98"/>
      <c r="F478" s="98"/>
      <c r="G478" s="98"/>
      <c r="H478" s="489"/>
      <c r="I478" s="489"/>
    </row>
    <row r="479" spans="1:9" s="192" customFormat="1" ht="18" customHeight="1">
      <c r="A479" s="353"/>
      <c r="B479" s="573" t="s">
        <v>766</v>
      </c>
      <c r="C479" s="580"/>
      <c r="D479" s="580"/>
      <c r="E479" s="580"/>
      <c r="F479" s="580"/>
      <c r="G479" s="574"/>
      <c r="H479" s="489"/>
      <c r="I479" s="489"/>
    </row>
    <row r="480" spans="1:9" s="192" customFormat="1" ht="18" customHeight="1">
      <c r="A480" s="354"/>
      <c r="B480" s="355" t="s">
        <v>767</v>
      </c>
      <c r="C480" s="355" t="s">
        <v>768</v>
      </c>
      <c r="D480" s="355" t="s">
        <v>769</v>
      </c>
      <c r="E480" s="355" t="s">
        <v>770</v>
      </c>
      <c r="F480" s="355" t="s">
        <v>963</v>
      </c>
      <c r="G480" s="568" t="s">
        <v>631</v>
      </c>
      <c r="H480" s="489"/>
      <c r="I480" s="489"/>
    </row>
    <row r="481" spans="1:7">
      <c r="A481" s="313" t="s">
        <v>22</v>
      </c>
      <c r="B481" s="355" t="s">
        <v>771</v>
      </c>
      <c r="C481" s="355" t="s">
        <v>772</v>
      </c>
      <c r="D481" s="355" t="s">
        <v>773</v>
      </c>
      <c r="E481" s="355" t="s">
        <v>771</v>
      </c>
      <c r="F481" s="355" t="s">
        <v>964</v>
      </c>
      <c r="G481" s="568"/>
    </row>
    <row r="482" spans="1:7">
      <c r="A482" s="283"/>
      <c r="B482" s="356" t="s">
        <v>774</v>
      </c>
      <c r="C482" s="356" t="s">
        <v>775</v>
      </c>
      <c r="D482" s="356" t="s">
        <v>776</v>
      </c>
      <c r="E482" s="356" t="s">
        <v>774</v>
      </c>
      <c r="F482" s="356" t="s">
        <v>777</v>
      </c>
      <c r="G482" s="569"/>
    </row>
    <row r="483" spans="1:7" ht="15.75">
      <c r="A483" s="357" t="s">
        <v>778</v>
      </c>
      <c r="B483" s="358">
        <v>1</v>
      </c>
      <c r="C483" s="358">
        <v>2</v>
      </c>
      <c r="D483" s="358">
        <v>3</v>
      </c>
      <c r="E483" s="358">
        <v>4</v>
      </c>
      <c r="F483" s="358">
        <v>5</v>
      </c>
      <c r="G483" s="358">
        <v>6</v>
      </c>
    </row>
    <row r="484" spans="1:7">
      <c r="A484" s="359" t="s">
        <v>1016</v>
      </c>
      <c r="B484" s="360">
        <v>25296320000</v>
      </c>
      <c r="C484" s="360">
        <v>-50000000</v>
      </c>
      <c r="D484" s="360"/>
      <c r="E484" s="360"/>
      <c r="F484" s="360">
        <v>3841810058</v>
      </c>
      <c r="G484" s="360">
        <f t="shared" ref="G484:G490" si="11">SUM(B484:F484)</f>
        <v>29088130058</v>
      </c>
    </row>
    <row r="485" spans="1:7" ht="15.75">
      <c r="A485" s="118" t="s">
        <v>779</v>
      </c>
      <c r="B485" s="142"/>
      <c r="C485" s="142"/>
      <c r="D485" s="142"/>
      <c r="E485" s="142"/>
      <c r="F485" s="142"/>
      <c r="G485" s="142">
        <f t="shared" si="11"/>
        <v>0</v>
      </c>
    </row>
    <row r="486" spans="1:7" ht="15.75">
      <c r="A486" s="118" t="s">
        <v>780</v>
      </c>
      <c r="B486" s="142"/>
      <c r="C486" s="142"/>
      <c r="D486" s="142"/>
      <c r="E486" s="142"/>
      <c r="F486" s="142">
        <v>3100934638</v>
      </c>
      <c r="G486" s="142">
        <f t="shared" si="11"/>
        <v>3100934638</v>
      </c>
    </row>
    <row r="487" spans="1:7" ht="15.75">
      <c r="A487" s="118" t="s">
        <v>582</v>
      </c>
      <c r="B487" s="142"/>
      <c r="C487" s="142"/>
      <c r="D487" s="142"/>
      <c r="E487" s="142"/>
      <c r="F487" s="142">
        <v>-900873718</v>
      </c>
      <c r="G487" s="142">
        <f t="shared" si="11"/>
        <v>-900873718</v>
      </c>
    </row>
    <row r="488" spans="1:7" ht="15.75">
      <c r="A488" s="118" t="s">
        <v>781</v>
      </c>
      <c r="B488" s="142"/>
      <c r="C488" s="142"/>
      <c r="D488" s="142"/>
      <c r="E488" s="142"/>
      <c r="F488" s="317">
        <v>2201587485</v>
      </c>
      <c r="G488" s="142">
        <f t="shared" si="11"/>
        <v>2201587485</v>
      </c>
    </row>
    <row r="489" spans="1:7" ht="15.75">
      <c r="A489" s="118" t="s">
        <v>782</v>
      </c>
      <c r="B489" s="142"/>
      <c r="C489" s="142"/>
      <c r="D489" s="142"/>
      <c r="E489" s="142"/>
      <c r="F489" s="142"/>
      <c r="G489" s="142">
        <f t="shared" si="11"/>
        <v>0</v>
      </c>
    </row>
    <row r="490" spans="1:7" ht="15.75">
      <c r="A490" s="118" t="s">
        <v>584</v>
      </c>
      <c r="B490" s="142"/>
      <c r="C490" s="142"/>
      <c r="D490" s="142"/>
      <c r="E490" s="142"/>
      <c r="F490" s="142">
        <v>314434869</v>
      </c>
      <c r="G490" s="142">
        <f t="shared" si="11"/>
        <v>314434869</v>
      </c>
    </row>
    <row r="491" spans="1:7">
      <c r="A491" s="361" t="s">
        <v>1017</v>
      </c>
      <c r="B491" s="213">
        <f t="shared" ref="B491:G491" si="12">B484+B485+B486+B487-B488-B489-B490</f>
        <v>25296320000</v>
      </c>
      <c r="C491" s="213">
        <f>C484+C485+C486+C487-C488-C489-C490</f>
        <v>-50000000</v>
      </c>
      <c r="D491" s="213">
        <f>D484+D485+D486+D487-D488-D489-D490</f>
        <v>0</v>
      </c>
      <c r="E491" s="213">
        <f>E484+E485+E486+E487-E488-E489-E490</f>
        <v>0</v>
      </c>
      <c r="F491" s="213">
        <f t="shared" si="12"/>
        <v>3525848624</v>
      </c>
      <c r="G491" s="213">
        <f t="shared" si="12"/>
        <v>28772168624</v>
      </c>
    </row>
    <row r="492" spans="1:7" ht="15.75">
      <c r="A492" s="118" t="s">
        <v>783</v>
      </c>
      <c r="B492" s="142"/>
      <c r="C492" s="142"/>
      <c r="D492" s="142"/>
      <c r="E492" s="142"/>
      <c r="F492" s="142"/>
      <c r="G492" s="142">
        <f t="shared" ref="G492:G497" si="13">SUM(B492:F492)</f>
        <v>0</v>
      </c>
    </row>
    <row r="493" spans="1:7" ht="15.75">
      <c r="A493" s="118" t="s">
        <v>784</v>
      </c>
      <c r="B493" s="142"/>
      <c r="C493" s="142"/>
      <c r="D493" s="142"/>
      <c r="E493" s="142"/>
      <c r="F493" s="142">
        <v>4780859407</v>
      </c>
      <c r="G493" s="142">
        <f t="shared" si="13"/>
        <v>4780859407</v>
      </c>
    </row>
    <row r="494" spans="1:7" ht="15.75">
      <c r="A494" s="118" t="s">
        <v>582</v>
      </c>
      <c r="B494" s="142"/>
      <c r="C494" s="142"/>
      <c r="D494" s="142"/>
      <c r="E494" s="142"/>
      <c r="F494" s="142">
        <v>-945132529</v>
      </c>
      <c r="G494" s="142">
        <f t="shared" si="13"/>
        <v>-945132529</v>
      </c>
    </row>
    <row r="495" spans="1:7" ht="15.75">
      <c r="A495" s="118" t="s">
        <v>785</v>
      </c>
      <c r="B495" s="142"/>
      <c r="C495" s="142"/>
      <c r="D495" s="142"/>
      <c r="E495" s="142"/>
      <c r="F495" s="317">
        <v>56550510</v>
      </c>
      <c r="G495" s="142">
        <f t="shared" si="13"/>
        <v>56550510</v>
      </c>
    </row>
    <row r="496" spans="1:7" ht="15.75">
      <c r="A496" s="118" t="s">
        <v>786</v>
      </c>
      <c r="B496" s="142"/>
      <c r="C496" s="142"/>
      <c r="D496" s="142"/>
      <c r="E496" s="142"/>
      <c r="F496" s="142"/>
      <c r="G496" s="142">
        <f t="shared" si="13"/>
        <v>0</v>
      </c>
    </row>
    <row r="497" spans="1:9" s="3" customFormat="1">
      <c r="A497" s="118" t="s">
        <v>584</v>
      </c>
      <c r="B497" s="267"/>
      <c r="C497" s="142"/>
      <c r="D497" s="142"/>
      <c r="E497" s="142"/>
      <c r="F497" s="142"/>
      <c r="G497" s="142">
        <f t="shared" si="13"/>
        <v>0</v>
      </c>
      <c r="H497" s="488"/>
      <c r="I497" s="488"/>
    </row>
    <row r="498" spans="1:9">
      <c r="A498" s="362" t="s">
        <v>1018</v>
      </c>
      <c r="B498" s="146">
        <f t="shared" ref="B498:G498" si="14">(B491+B492+B493+B494)-(B495+B496+B497)</f>
        <v>25296320000</v>
      </c>
      <c r="C498" s="446">
        <f t="shared" si="14"/>
        <v>-50000000</v>
      </c>
      <c r="D498" s="446">
        <f t="shared" si="14"/>
        <v>0</v>
      </c>
      <c r="E498" s="446">
        <f t="shared" si="14"/>
        <v>0</v>
      </c>
      <c r="F498" s="446">
        <f t="shared" si="14"/>
        <v>7305024992</v>
      </c>
      <c r="G498" s="146">
        <f t="shared" si="14"/>
        <v>32551344992</v>
      </c>
    </row>
    <row r="499" spans="1:9" ht="15.75">
      <c r="A499" s="350" t="s">
        <v>787</v>
      </c>
      <c r="B499" s="259"/>
      <c r="C499" s="259"/>
      <c r="D499" s="259"/>
      <c r="E499" s="259"/>
      <c r="F499" s="363"/>
      <c r="G499" s="364"/>
    </row>
    <row r="500" spans="1:9" ht="15.75">
      <c r="A500" s="118" t="s">
        <v>788</v>
      </c>
      <c r="B500" s="119"/>
      <c r="C500" s="119"/>
      <c r="D500" s="119"/>
      <c r="E500" s="119"/>
      <c r="F500" s="184"/>
      <c r="G500" s="121"/>
    </row>
    <row r="501" spans="1:9" ht="15.75">
      <c r="A501" s="118" t="s">
        <v>789</v>
      </c>
      <c r="B501" s="119"/>
      <c r="C501" s="119"/>
      <c r="D501" s="119"/>
      <c r="E501" s="119"/>
      <c r="F501" s="184">
        <v>25296320000</v>
      </c>
      <c r="G501" s="121">
        <v>25296320000</v>
      </c>
    </row>
    <row r="502" spans="1:9" ht="15.75">
      <c r="A502" s="122" t="s">
        <v>750</v>
      </c>
      <c r="B502" s="123"/>
      <c r="C502" s="123"/>
      <c r="D502" s="123"/>
      <c r="E502" s="123"/>
      <c r="F502" s="365"/>
      <c r="G502" s="126"/>
    </row>
    <row r="503" spans="1:9" ht="15.75">
      <c r="A503" s="127" t="s">
        <v>631</v>
      </c>
      <c r="B503" s="145"/>
      <c r="C503" s="145"/>
      <c r="D503" s="145"/>
      <c r="E503" s="145"/>
      <c r="F503" s="366">
        <f>SUM(F500:F502)</f>
        <v>25296320000</v>
      </c>
      <c r="G503" s="147">
        <f>SUM(G500:G502)</f>
        <v>25296320000</v>
      </c>
    </row>
    <row r="504" spans="1:9" ht="15.75">
      <c r="A504" s="367" t="s">
        <v>790</v>
      </c>
      <c r="B504" s="138"/>
      <c r="C504" s="138"/>
      <c r="D504" s="138"/>
      <c r="E504" s="189"/>
      <c r="F504" s="368"/>
      <c r="G504" s="369"/>
    </row>
    <row r="505" spans="1:9" ht="15.75">
      <c r="A505" s="118" t="s">
        <v>791</v>
      </c>
      <c r="B505" s="119"/>
      <c r="C505" s="119"/>
      <c r="D505" s="119"/>
      <c r="E505" s="120"/>
      <c r="F505" s="370">
        <f>F506+F507-F508</f>
        <v>25296320000</v>
      </c>
      <c r="G505" s="371">
        <f>G506+G507-G508</f>
        <v>25296320000</v>
      </c>
    </row>
    <row r="506" spans="1:9" ht="15.75">
      <c r="A506" s="118" t="s">
        <v>792</v>
      </c>
      <c r="B506" s="119"/>
      <c r="C506" s="119"/>
      <c r="D506" s="119"/>
      <c r="E506" s="120"/>
      <c r="F506" s="184">
        <v>25296320000</v>
      </c>
      <c r="G506" s="121">
        <v>25296320000</v>
      </c>
    </row>
    <row r="507" spans="1:9" ht="15.75">
      <c r="A507" s="118" t="s">
        <v>793</v>
      </c>
      <c r="B507" s="119"/>
      <c r="C507" s="119"/>
      <c r="D507" s="119"/>
      <c r="E507" s="120"/>
      <c r="F507" s="184"/>
      <c r="G507" s="121"/>
    </row>
    <row r="508" spans="1:9" ht="15.75">
      <c r="A508" s="118" t="s">
        <v>794</v>
      </c>
      <c r="B508" s="119"/>
      <c r="C508" s="119"/>
      <c r="D508" s="119"/>
      <c r="E508" s="120"/>
      <c r="F508" s="372"/>
      <c r="G508" s="121"/>
    </row>
    <row r="509" spans="1:9" ht="15.75">
      <c r="A509" s="118" t="s">
        <v>795</v>
      </c>
      <c r="B509" s="119"/>
      <c r="C509" s="119"/>
      <c r="D509" s="119"/>
      <c r="E509" s="120"/>
      <c r="F509" s="184"/>
      <c r="G509" s="121"/>
    </row>
    <row r="510" spans="1:9" ht="17.25" customHeight="1">
      <c r="A510" s="118" t="s">
        <v>796</v>
      </c>
      <c r="B510" s="119"/>
      <c r="C510" s="119"/>
      <c r="D510" s="119"/>
      <c r="E510" s="120"/>
      <c r="F510" s="184">
        <v>5059264000</v>
      </c>
      <c r="G510" s="121">
        <v>1759757600</v>
      </c>
    </row>
    <row r="511" spans="1:9" ht="17.25" customHeight="1">
      <c r="A511" s="205" t="s">
        <v>797</v>
      </c>
      <c r="B511" s="119"/>
      <c r="C511" s="119"/>
      <c r="D511" s="119"/>
      <c r="E511" s="120"/>
      <c r="F511" s="372"/>
      <c r="G511" s="273"/>
    </row>
    <row r="512" spans="1:9" ht="17.25" customHeight="1">
      <c r="A512" s="118" t="s">
        <v>798</v>
      </c>
      <c r="B512" s="119"/>
      <c r="C512" s="119"/>
      <c r="D512" s="119"/>
      <c r="E512" s="120"/>
      <c r="F512" s="184">
        <v>2529632</v>
      </c>
      <c r="G512" s="121">
        <v>2529632</v>
      </c>
    </row>
    <row r="513" spans="1:7" ht="17.25" customHeight="1">
      <c r="A513" s="118" t="s">
        <v>799</v>
      </c>
      <c r="B513" s="119"/>
      <c r="C513" s="119"/>
      <c r="D513" s="119"/>
      <c r="E513" s="120"/>
      <c r="F513" s="184">
        <f>SUM(F514:F515)</f>
        <v>2529632</v>
      </c>
      <c r="G513" s="121">
        <f>SUM(G514:G515)</f>
        <v>2529632</v>
      </c>
    </row>
    <row r="514" spans="1:7" ht="17.25" customHeight="1">
      <c r="A514" s="118" t="s">
        <v>800</v>
      </c>
      <c r="B514" s="119"/>
      <c r="C514" s="119"/>
      <c r="D514" s="119"/>
      <c r="E514" s="120"/>
      <c r="F514" s="184">
        <v>2529632</v>
      </c>
      <c r="G514" s="121">
        <v>2529632</v>
      </c>
    </row>
    <row r="515" spans="1:7" ht="16.5" customHeight="1">
      <c r="A515" s="118" t="s">
        <v>801</v>
      </c>
      <c r="B515" s="119"/>
      <c r="C515" s="119"/>
      <c r="D515" s="119"/>
      <c r="E515" s="120"/>
      <c r="F515" s="184"/>
      <c r="G515" s="121"/>
    </row>
    <row r="516" spans="1:7" ht="16.5" customHeight="1">
      <c r="A516" s="118" t="s">
        <v>802</v>
      </c>
      <c r="B516" s="119"/>
      <c r="C516" s="119"/>
      <c r="D516" s="119"/>
      <c r="E516" s="120"/>
      <c r="F516" s="184">
        <f>SUM(F517:F518)</f>
        <v>0</v>
      </c>
      <c r="G516" s="121">
        <f>SUM(G517:G518)</f>
        <v>0</v>
      </c>
    </row>
    <row r="517" spans="1:7" ht="16.5" customHeight="1">
      <c r="A517" s="118" t="s">
        <v>800</v>
      </c>
      <c r="B517" s="119"/>
      <c r="C517" s="119"/>
      <c r="D517" s="119"/>
      <c r="E517" s="120"/>
      <c r="F517" s="184"/>
      <c r="G517" s="121"/>
    </row>
    <row r="518" spans="1:7" ht="16.5" customHeight="1">
      <c r="A518" s="118" t="s">
        <v>801</v>
      </c>
      <c r="B518" s="119"/>
      <c r="C518" s="119"/>
      <c r="D518" s="119"/>
      <c r="E518" s="120"/>
      <c r="F518" s="184"/>
      <c r="G518" s="121"/>
    </row>
    <row r="519" spans="1:7" ht="17.25" customHeight="1">
      <c r="A519" s="118" t="s">
        <v>803</v>
      </c>
      <c r="B519" s="119"/>
      <c r="C519" s="119"/>
      <c r="D519" s="119"/>
      <c r="E519" s="120"/>
      <c r="F519" s="184">
        <f>SUM(F520:F521)</f>
        <v>2529632</v>
      </c>
      <c r="G519" s="121">
        <f>SUM(G520:G521)</f>
        <v>2529632</v>
      </c>
    </row>
    <row r="520" spans="1:7" ht="17.25" customHeight="1">
      <c r="A520" s="118" t="s">
        <v>800</v>
      </c>
      <c r="B520" s="119"/>
      <c r="C520" s="119"/>
      <c r="D520" s="119"/>
      <c r="E520" s="120"/>
      <c r="F520" s="184">
        <v>2529632</v>
      </c>
      <c r="G520" s="121">
        <v>2529632</v>
      </c>
    </row>
    <row r="521" spans="1:7" ht="17.25" customHeight="1">
      <c r="A521" s="118" t="s">
        <v>801</v>
      </c>
      <c r="B521" s="119"/>
      <c r="C521" s="119"/>
      <c r="D521" s="119"/>
      <c r="E521" s="120"/>
      <c r="F521" s="184"/>
      <c r="G521" s="121"/>
    </row>
    <row r="522" spans="1:7" ht="17.25" customHeight="1">
      <c r="A522" s="118" t="s">
        <v>804</v>
      </c>
      <c r="B522" s="119"/>
      <c r="C522" s="119"/>
      <c r="D522" s="119"/>
      <c r="E522" s="120"/>
      <c r="F522" s="372">
        <v>10000</v>
      </c>
      <c r="G522" s="273">
        <v>10000</v>
      </c>
    </row>
    <row r="523" spans="1:7" ht="15.75">
      <c r="A523" s="205" t="s">
        <v>805</v>
      </c>
      <c r="B523" s="119"/>
      <c r="C523" s="119"/>
      <c r="D523" s="119"/>
      <c r="E523" s="120"/>
      <c r="F523" s="372">
        <f>F524+F527</f>
        <v>0</v>
      </c>
      <c r="G523" s="273">
        <f>G524+G527</f>
        <v>0</v>
      </c>
    </row>
    <row r="524" spans="1:7" ht="15.75">
      <c r="A524" s="118" t="s">
        <v>806</v>
      </c>
      <c r="B524" s="119"/>
      <c r="C524" s="119"/>
      <c r="D524" s="119"/>
      <c r="E524" s="120"/>
      <c r="F524" s="184">
        <f>SUM(F525:F526)</f>
        <v>0</v>
      </c>
      <c r="G524" s="121">
        <f>SUM(G525:G526)</f>
        <v>0</v>
      </c>
    </row>
    <row r="525" spans="1:7" ht="15.75">
      <c r="A525" s="118" t="s">
        <v>807</v>
      </c>
      <c r="B525" s="119"/>
      <c r="C525" s="119"/>
      <c r="D525" s="119"/>
      <c r="E525" s="120"/>
      <c r="F525" s="184"/>
      <c r="G525" s="121"/>
    </row>
    <row r="526" spans="1:7" ht="15.75">
      <c r="A526" s="118" t="s">
        <v>808</v>
      </c>
      <c r="B526" s="119"/>
      <c r="C526" s="119"/>
      <c r="D526" s="119"/>
      <c r="E526" s="120"/>
      <c r="F526" s="184"/>
      <c r="G526" s="121"/>
    </row>
    <row r="527" spans="1:7" ht="15.75">
      <c r="A527" s="118" t="s">
        <v>809</v>
      </c>
      <c r="B527" s="119"/>
      <c r="C527" s="119"/>
      <c r="D527" s="119"/>
      <c r="E527" s="120"/>
      <c r="F527" s="184"/>
      <c r="G527" s="374"/>
    </row>
    <row r="528" spans="1:7" ht="18.75" customHeight="1">
      <c r="A528" s="350" t="s">
        <v>810</v>
      </c>
      <c r="B528" s="259"/>
      <c r="C528" s="259"/>
      <c r="D528" s="259"/>
      <c r="E528" s="259"/>
      <c r="F528" s="373">
        <f>SUM(F529:F531)</f>
        <v>3270858136</v>
      </c>
      <c r="G528" s="373">
        <f>SUM(G529:G531)</f>
        <v>716504139</v>
      </c>
    </row>
    <row r="529" spans="1:7" ht="18.75" customHeight="1">
      <c r="A529" s="118" t="s">
        <v>811</v>
      </c>
      <c r="B529" s="119"/>
      <c r="C529" s="119"/>
      <c r="D529" s="119"/>
      <c r="E529" s="119"/>
      <c r="F529" s="121">
        <v>2556571603</v>
      </c>
      <c r="G529" s="121"/>
    </row>
    <row r="530" spans="1:7" ht="18.75" customHeight="1">
      <c r="A530" s="118" t="s">
        <v>812</v>
      </c>
      <c r="B530" s="119"/>
      <c r="C530" s="119"/>
      <c r="D530" s="119"/>
      <c r="E530" s="119"/>
      <c r="F530" s="121"/>
      <c r="G530" s="121"/>
    </row>
    <row r="531" spans="1:7" ht="18.75" customHeight="1">
      <c r="A531" s="172" t="s">
        <v>813</v>
      </c>
      <c r="B531" s="173"/>
      <c r="C531" s="173"/>
      <c r="D531" s="173"/>
      <c r="E531" s="173"/>
      <c r="F531" s="374">
        <v>714286533</v>
      </c>
      <c r="G531" s="374">
        <v>716504139</v>
      </c>
    </row>
    <row r="532" spans="1:7" ht="24" customHeight="1">
      <c r="A532" s="375" t="s">
        <v>814</v>
      </c>
      <c r="B532" s="190"/>
      <c r="C532" s="190"/>
      <c r="D532" s="190"/>
      <c r="E532" s="190"/>
      <c r="F532" s="190"/>
      <c r="G532" s="190"/>
    </row>
    <row r="533" spans="1:7" ht="17.25" customHeight="1">
      <c r="A533" s="342"/>
      <c r="B533" s="343"/>
      <c r="C533" s="343"/>
      <c r="D533" s="343"/>
      <c r="E533" s="344"/>
      <c r="F533" s="474" t="s">
        <v>1009</v>
      </c>
      <c r="G533" s="112" t="s">
        <v>473</v>
      </c>
    </row>
    <row r="534" spans="1:7" ht="15.75">
      <c r="A534" s="200" t="s">
        <v>815</v>
      </c>
      <c r="B534" s="259"/>
      <c r="C534" s="259"/>
      <c r="D534" s="259"/>
      <c r="E534" s="270"/>
      <c r="F534" s="261"/>
      <c r="G534" s="261"/>
    </row>
    <row r="535" spans="1:7" ht="16.5" customHeight="1">
      <c r="A535" s="118" t="s">
        <v>816</v>
      </c>
      <c r="B535" s="119"/>
      <c r="C535" s="119"/>
      <c r="D535" s="119"/>
      <c r="E535" s="120"/>
      <c r="F535" s="316"/>
      <c r="G535" s="142"/>
    </row>
    <row r="536" spans="1:7" ht="16.5" customHeight="1">
      <c r="A536" s="376" t="s">
        <v>817</v>
      </c>
      <c r="B536" s="173"/>
      <c r="C536" s="173"/>
      <c r="D536" s="173"/>
      <c r="E536" s="174"/>
      <c r="F536" s="377"/>
      <c r="G536" s="175"/>
    </row>
    <row r="537" spans="1:7" ht="15.75">
      <c r="A537" s="113" t="s">
        <v>818</v>
      </c>
      <c r="B537" s="138"/>
      <c r="C537" s="138"/>
      <c r="D537" s="138"/>
      <c r="E537" s="189"/>
      <c r="F537" s="139"/>
      <c r="G537" s="139"/>
    </row>
    <row r="538" spans="1:7" ht="16.5" customHeight="1">
      <c r="A538" s="118" t="s">
        <v>819</v>
      </c>
      <c r="B538" s="119"/>
      <c r="C538" s="119"/>
      <c r="D538" s="119"/>
      <c r="E538" s="190"/>
      <c r="F538" s="316"/>
      <c r="G538" s="142"/>
    </row>
    <row r="539" spans="1:7" ht="16.5" customHeight="1">
      <c r="A539" s="172" t="s">
        <v>820</v>
      </c>
      <c r="B539" s="173"/>
      <c r="C539" s="173"/>
      <c r="D539" s="173"/>
      <c r="E539" s="174"/>
      <c r="F539" s="377"/>
      <c r="G539" s="175"/>
    </row>
    <row r="540" spans="1:7" ht="19.5" customHeight="1">
      <c r="A540" s="113" t="s">
        <v>821</v>
      </c>
      <c r="B540" s="138"/>
      <c r="C540" s="138"/>
      <c r="D540" s="138"/>
      <c r="E540" s="138"/>
      <c r="F540" s="368">
        <f>SUM(F541:F543)</f>
        <v>0</v>
      </c>
      <c r="G540" s="369">
        <f>SUM(G541:G543)</f>
        <v>0</v>
      </c>
    </row>
    <row r="541" spans="1:7" ht="16.5" customHeight="1">
      <c r="A541" s="118" t="s">
        <v>822</v>
      </c>
      <c r="B541" s="119"/>
      <c r="C541" s="119"/>
      <c r="D541" s="119"/>
      <c r="E541" s="119"/>
      <c r="F541" s="184"/>
      <c r="G541" s="121"/>
    </row>
    <row r="542" spans="1:7" ht="16.5" customHeight="1">
      <c r="A542" s="118" t="s">
        <v>823</v>
      </c>
      <c r="B542" s="119"/>
      <c r="C542" s="119"/>
      <c r="D542" s="119"/>
      <c r="E542" s="119"/>
      <c r="F542" s="184"/>
      <c r="G542" s="121"/>
    </row>
    <row r="543" spans="1:7" ht="16.5" customHeight="1">
      <c r="A543" s="172" t="s">
        <v>824</v>
      </c>
      <c r="B543" s="173"/>
      <c r="C543" s="173"/>
      <c r="D543" s="173"/>
      <c r="E543" s="173"/>
      <c r="F543" s="378"/>
      <c r="G543" s="374"/>
    </row>
    <row r="544" spans="1:7" ht="21" customHeight="1">
      <c r="A544" s="200" t="s">
        <v>825</v>
      </c>
      <c r="B544" s="259"/>
      <c r="C544" s="259"/>
      <c r="D544" s="259"/>
      <c r="E544" s="259"/>
      <c r="F544" s="235"/>
      <c r="G544" s="271"/>
    </row>
    <row r="545" spans="1:9" ht="16.5" customHeight="1">
      <c r="A545" s="379" t="s">
        <v>826</v>
      </c>
      <c r="B545" s="119"/>
      <c r="C545" s="119"/>
      <c r="D545" s="119"/>
      <c r="E545" s="119"/>
      <c r="F545" s="118"/>
      <c r="G545" s="141"/>
    </row>
    <row r="546" spans="1:9" ht="16.5" customHeight="1">
      <c r="A546" s="379" t="s">
        <v>827</v>
      </c>
      <c r="B546" s="119"/>
      <c r="C546" s="119"/>
      <c r="D546" s="119"/>
      <c r="E546" s="119"/>
      <c r="F546" s="118"/>
      <c r="G546" s="141"/>
    </row>
    <row r="547" spans="1:9" ht="16.5" customHeight="1">
      <c r="A547" s="379" t="s">
        <v>968</v>
      </c>
      <c r="B547" s="119"/>
      <c r="C547" s="119"/>
      <c r="D547" s="119"/>
      <c r="E547" s="119"/>
      <c r="F547" s="118"/>
      <c r="G547" s="141"/>
    </row>
    <row r="548" spans="1:9" ht="16.5" customHeight="1">
      <c r="A548" s="379" t="s">
        <v>828</v>
      </c>
      <c r="B548" s="119"/>
      <c r="C548" s="119"/>
      <c r="D548" s="119"/>
      <c r="E548" s="119"/>
      <c r="F548" s="118"/>
      <c r="G548" s="141"/>
    </row>
    <row r="549" spans="1:9" ht="16.5" customHeight="1">
      <c r="A549" s="380" t="s">
        <v>829</v>
      </c>
      <c r="B549" s="173"/>
      <c r="C549" s="173"/>
      <c r="D549" s="173"/>
      <c r="E549" s="173"/>
      <c r="F549" s="172"/>
      <c r="G549" s="229"/>
    </row>
    <row r="550" spans="1:9" s="98" customFormat="1" ht="17.25" customHeight="1">
      <c r="A550" s="381" t="s">
        <v>830</v>
      </c>
      <c r="H550" s="454"/>
      <c r="I550" s="454"/>
    </row>
    <row r="551" spans="1:9" s="98" customFormat="1" ht="17.25" customHeight="1">
      <c r="A551" s="381" t="s">
        <v>831</v>
      </c>
      <c r="H551" s="454"/>
      <c r="I551" s="454"/>
    </row>
    <row r="552" spans="1:9" s="98" customFormat="1" ht="17.25" customHeight="1">
      <c r="A552" s="381" t="s">
        <v>832</v>
      </c>
      <c r="H552" s="454"/>
      <c r="I552" s="454"/>
    </row>
    <row r="553" spans="1:9" s="98" customFormat="1" ht="17.25" customHeight="1">
      <c r="A553" s="381" t="s">
        <v>833</v>
      </c>
      <c r="H553" s="454"/>
      <c r="I553" s="454"/>
    </row>
    <row r="554" spans="1:9" s="98" customFormat="1" ht="17.25" customHeight="1">
      <c r="A554" s="381" t="s">
        <v>834</v>
      </c>
      <c r="H554" s="454"/>
      <c r="I554" s="454"/>
    </row>
    <row r="555" spans="1:9" s="98" customFormat="1" ht="17.25" customHeight="1">
      <c r="A555" s="381" t="s">
        <v>835</v>
      </c>
      <c r="H555" s="454"/>
      <c r="I555" s="454"/>
    </row>
    <row r="556" spans="1:9" s="98" customFormat="1" ht="17.25" customHeight="1">
      <c r="A556" s="381" t="s">
        <v>836</v>
      </c>
      <c r="H556" s="454"/>
      <c r="I556" s="454"/>
    </row>
    <row r="557" spans="1:9" s="98" customFormat="1" ht="17.25" customHeight="1">
      <c r="A557" s="381" t="s">
        <v>837</v>
      </c>
      <c r="H557" s="454"/>
      <c r="I557" s="454"/>
    </row>
    <row r="558" spans="1:9" s="98" customFormat="1" ht="17.25" customHeight="1">
      <c r="A558" s="381" t="s">
        <v>838</v>
      </c>
      <c r="H558" s="454"/>
      <c r="I558" s="454"/>
    </row>
    <row r="559" spans="1:9" s="98" customFormat="1" ht="17.25" customHeight="1">
      <c r="A559" s="381" t="s">
        <v>839</v>
      </c>
      <c r="H559" s="454"/>
      <c r="I559" s="454"/>
    </row>
    <row r="560" spans="1:9" s="98" customFormat="1" ht="17.25" customHeight="1">
      <c r="A560" s="381" t="s">
        <v>840</v>
      </c>
      <c r="H560" s="454"/>
      <c r="I560" s="454"/>
    </row>
    <row r="561" spans="1:9" s="98" customFormat="1" ht="17.25" customHeight="1">
      <c r="A561" s="381" t="s">
        <v>841</v>
      </c>
      <c r="H561" s="454"/>
      <c r="I561" s="454"/>
    </row>
    <row r="562" spans="1:9" ht="22.5" customHeight="1">
      <c r="A562" s="308" t="s">
        <v>842</v>
      </c>
      <c r="B562" s="98"/>
      <c r="C562" s="98"/>
      <c r="D562" s="98"/>
      <c r="E562" s="98"/>
      <c r="F562" s="98"/>
      <c r="G562" s="98"/>
    </row>
    <row r="563" spans="1:9" ht="9.75" customHeight="1">
      <c r="A563" s="308"/>
      <c r="B563" s="98"/>
      <c r="C563" s="98"/>
      <c r="D563" s="98"/>
      <c r="E563" s="98"/>
      <c r="F563" s="98"/>
      <c r="G563" s="98"/>
    </row>
    <row r="564" spans="1:9" ht="24" customHeight="1">
      <c r="A564" s="382" t="s">
        <v>843</v>
      </c>
      <c r="B564" s="98"/>
      <c r="C564" s="98"/>
      <c r="D564" s="190"/>
      <c r="E564" s="190"/>
      <c r="F564" s="98"/>
      <c r="G564" s="98"/>
    </row>
    <row r="565" spans="1:9" ht="7.5" customHeight="1">
      <c r="A565" s="382"/>
      <c r="B565" s="98"/>
      <c r="C565" s="98"/>
      <c r="D565" s="190"/>
      <c r="E565" s="190"/>
      <c r="F565" s="98"/>
      <c r="G565" s="98"/>
    </row>
    <row r="566" spans="1:9" ht="19.5" customHeight="1">
      <c r="A566" s="383"/>
      <c r="B566" s="384"/>
      <c r="C566" s="384"/>
      <c r="D566" s="384"/>
      <c r="E566" s="384"/>
      <c r="F566" s="385" t="s">
        <v>969</v>
      </c>
      <c r="G566" s="461" t="s">
        <v>970</v>
      </c>
    </row>
    <row r="567" spans="1:9" ht="19.5" customHeight="1">
      <c r="A567" s="386"/>
      <c r="B567" s="387"/>
      <c r="C567" s="387"/>
      <c r="D567" s="387"/>
      <c r="E567" s="387"/>
      <c r="F567" s="472" t="s">
        <v>1009</v>
      </c>
      <c r="G567" s="472" t="s">
        <v>1009</v>
      </c>
    </row>
    <row r="568" spans="1:9" ht="18" customHeight="1">
      <c r="A568" s="200" t="s">
        <v>844</v>
      </c>
      <c r="B568" s="259"/>
      <c r="C568" s="259"/>
      <c r="D568" s="259"/>
      <c r="E568" s="259"/>
      <c r="F568" s="449">
        <f>SUM(F570:F575)</f>
        <v>57251443868</v>
      </c>
      <c r="G568" s="373">
        <f>SUM(G570:G575)</f>
        <v>51341089468</v>
      </c>
    </row>
    <row r="569" spans="1:9" ht="16.5" customHeight="1">
      <c r="A569" s="288" t="s">
        <v>845</v>
      </c>
      <c r="B569" s="138"/>
      <c r="C569" s="138"/>
      <c r="D569" s="138"/>
      <c r="E569" s="138"/>
      <c r="F569" s="372"/>
      <c r="G569" s="273"/>
    </row>
    <row r="570" spans="1:9" ht="16.5" customHeight="1">
      <c r="A570" s="118" t="s">
        <v>986</v>
      </c>
      <c r="B570" s="119"/>
      <c r="C570" s="119"/>
      <c r="D570" s="119"/>
      <c r="E570" s="119"/>
      <c r="F570" s="184">
        <v>42321575</v>
      </c>
      <c r="G570" s="121">
        <v>1216364</v>
      </c>
    </row>
    <row r="571" spans="1:9" ht="16.5" customHeight="1">
      <c r="A571" s="118" t="s">
        <v>987</v>
      </c>
      <c r="B571" s="119"/>
      <c r="C571" s="119"/>
      <c r="D571" s="119"/>
      <c r="E571" s="119"/>
      <c r="F571" s="184">
        <f>57251443868-F570-F572-F573</f>
        <v>55994822445</v>
      </c>
      <c r="G571" s="405">
        <v>49835243104</v>
      </c>
    </row>
    <row r="572" spans="1:9" ht="16.5" customHeight="1">
      <c r="A572" s="118" t="s">
        <v>988</v>
      </c>
      <c r="B572" s="119"/>
      <c r="C572" s="119"/>
      <c r="D572" s="119"/>
      <c r="E572" s="119"/>
      <c r="F572" s="184">
        <v>98992575</v>
      </c>
      <c r="G572" s="405"/>
    </row>
    <row r="573" spans="1:9" ht="16.5" customHeight="1">
      <c r="A573" s="118" t="s">
        <v>989</v>
      </c>
      <c r="B573" s="119"/>
      <c r="C573" s="119"/>
      <c r="D573" s="119"/>
      <c r="E573" s="119"/>
      <c r="F573" s="184">
        <v>1115307273</v>
      </c>
      <c r="G573" s="405">
        <v>1504630000</v>
      </c>
    </row>
    <row r="574" spans="1:9" ht="15.75" customHeight="1">
      <c r="A574" s="118" t="s">
        <v>846</v>
      </c>
      <c r="B574" s="119"/>
      <c r="C574" s="119"/>
      <c r="D574" s="119"/>
      <c r="E574" s="119"/>
      <c r="F574" s="184"/>
      <c r="G574" s="121"/>
    </row>
    <row r="575" spans="1:9" ht="15.75" customHeight="1">
      <c r="A575" s="118" t="s">
        <v>847</v>
      </c>
      <c r="B575" s="119"/>
      <c r="C575" s="119"/>
      <c r="D575" s="119"/>
      <c r="E575" s="119"/>
      <c r="F575" s="184"/>
      <c r="G575" s="121"/>
    </row>
    <row r="576" spans="1:9" ht="15.75" customHeight="1">
      <c r="A576" s="118" t="s">
        <v>848</v>
      </c>
      <c r="B576" s="119"/>
      <c r="C576" s="119"/>
      <c r="D576" s="119"/>
      <c r="E576" s="120"/>
      <c r="F576" s="184"/>
      <c r="G576" s="121"/>
    </row>
    <row r="577" spans="1:7" ht="15.75" customHeight="1">
      <c r="A577" s="118" t="s">
        <v>849</v>
      </c>
      <c r="B577" s="119"/>
      <c r="C577" s="119"/>
      <c r="D577" s="119"/>
      <c r="E577" s="120"/>
      <c r="F577" s="184"/>
      <c r="G577" s="121"/>
    </row>
    <row r="578" spans="1:7" ht="15.75" customHeight="1">
      <c r="A578" s="118" t="s">
        <v>850</v>
      </c>
      <c r="B578" s="119"/>
      <c r="C578" s="119"/>
      <c r="D578" s="119"/>
      <c r="E578" s="120"/>
      <c r="F578" s="388"/>
      <c r="G578" s="188"/>
    </row>
    <row r="579" spans="1:7" ht="15.75" customHeight="1">
      <c r="A579" s="118" t="s">
        <v>851</v>
      </c>
      <c r="B579" s="119"/>
      <c r="C579" s="119"/>
      <c r="D579" s="119"/>
      <c r="E579" s="120"/>
      <c r="F579" s="388"/>
      <c r="G579" s="188"/>
    </row>
    <row r="580" spans="1:7" ht="15.75" customHeight="1">
      <c r="A580" s="172" t="s">
        <v>852</v>
      </c>
      <c r="B580" s="173"/>
      <c r="C580" s="173"/>
      <c r="D580" s="173"/>
      <c r="E580" s="174"/>
      <c r="F580" s="378"/>
      <c r="G580" s="374"/>
    </row>
    <row r="581" spans="1:7" ht="15.75" customHeight="1">
      <c r="A581" s="113" t="s">
        <v>853</v>
      </c>
      <c r="B581" s="138"/>
      <c r="C581" s="138"/>
      <c r="D581" s="138"/>
      <c r="E581" s="138"/>
      <c r="F581" s="368">
        <f>SUM(F583:F585)</f>
        <v>0</v>
      </c>
      <c r="G581" s="369">
        <f>SUM(G583:G585)</f>
        <v>0</v>
      </c>
    </row>
    <row r="582" spans="1:7" ht="15.75" customHeight="1">
      <c r="A582" s="389" t="s">
        <v>854</v>
      </c>
      <c r="B582" s="119"/>
      <c r="C582" s="119"/>
      <c r="D582" s="119"/>
      <c r="E582" s="119"/>
      <c r="F582" s="184"/>
      <c r="G582" s="121"/>
    </row>
    <row r="583" spans="1:7" ht="15.75" customHeight="1">
      <c r="A583" s="118" t="s">
        <v>855</v>
      </c>
      <c r="B583" s="119"/>
      <c r="C583" s="119"/>
      <c r="D583" s="119"/>
      <c r="E583" s="119"/>
      <c r="F583" s="184"/>
      <c r="G583" s="121"/>
    </row>
    <row r="584" spans="1:7" ht="15.75" customHeight="1">
      <c r="A584" s="118" t="s">
        <v>856</v>
      </c>
      <c r="B584" s="119"/>
      <c r="C584" s="119"/>
      <c r="D584" s="119"/>
      <c r="E584" s="119"/>
      <c r="F584" s="184"/>
      <c r="G584" s="121"/>
    </row>
    <row r="585" spans="1:7" ht="15.75" customHeight="1">
      <c r="A585" s="172" t="s">
        <v>857</v>
      </c>
      <c r="B585" s="173"/>
      <c r="C585" s="173"/>
      <c r="D585" s="173"/>
      <c r="E585" s="173"/>
      <c r="F585" s="378"/>
      <c r="G585" s="374"/>
    </row>
    <row r="586" spans="1:7" ht="15.75" customHeight="1">
      <c r="A586" s="200" t="s">
        <v>858</v>
      </c>
      <c r="B586" s="259"/>
      <c r="C586" s="259"/>
      <c r="D586" s="390"/>
      <c r="E586" s="391"/>
      <c r="F586" s="368"/>
      <c r="G586" s="392"/>
    </row>
    <row r="587" spans="1:7" ht="15.75" customHeight="1">
      <c r="A587" s="118" t="s">
        <v>859</v>
      </c>
      <c r="B587" s="119"/>
      <c r="C587" s="119"/>
      <c r="D587" s="393"/>
      <c r="E587" s="394"/>
      <c r="F587" s="184"/>
      <c r="G587" s="392"/>
    </row>
    <row r="588" spans="1:7" ht="15.75" customHeight="1">
      <c r="A588" s="118" t="s">
        <v>860</v>
      </c>
      <c r="B588" s="119"/>
      <c r="C588" s="119"/>
      <c r="D588" s="119"/>
      <c r="E588" s="119"/>
      <c r="F588" s="184"/>
      <c r="G588" s="121"/>
    </row>
    <row r="589" spans="1:7" ht="15.75" customHeight="1">
      <c r="A589" s="395" t="s">
        <v>861</v>
      </c>
      <c r="B589" s="119"/>
      <c r="C589" s="119"/>
      <c r="D589" s="119"/>
      <c r="E589" s="119"/>
      <c r="F589" s="184"/>
      <c r="G589" s="392"/>
    </row>
    <row r="590" spans="1:7" ht="15.75" customHeight="1">
      <c r="A590" s="118" t="s">
        <v>862</v>
      </c>
      <c r="B590" s="119"/>
      <c r="C590" s="119"/>
      <c r="D590" s="119"/>
      <c r="E590" s="119"/>
      <c r="F590" s="184"/>
      <c r="G590" s="392"/>
    </row>
    <row r="591" spans="1:7" ht="15.75" customHeight="1">
      <c r="A591" s="118" t="s">
        <v>863</v>
      </c>
      <c r="B591" s="119"/>
      <c r="C591" s="119"/>
      <c r="D591" s="119"/>
      <c r="E591" s="119"/>
      <c r="F591" s="184"/>
      <c r="G591" s="392"/>
    </row>
    <row r="592" spans="1:7" ht="15.75" customHeight="1">
      <c r="A592" s="118" t="s">
        <v>864</v>
      </c>
      <c r="B592" s="119"/>
      <c r="C592" s="119"/>
      <c r="D592" s="119"/>
      <c r="E592" s="119"/>
      <c r="F592" s="184"/>
      <c r="G592" s="392"/>
    </row>
    <row r="593" spans="1:9" ht="16.5" customHeight="1">
      <c r="A593" s="118" t="s">
        <v>983</v>
      </c>
      <c r="B593" s="119"/>
      <c r="C593" s="119"/>
      <c r="D593" s="119"/>
      <c r="E593" s="119"/>
      <c r="F593" s="184"/>
      <c r="G593" s="450">
        <v>1080000</v>
      </c>
    </row>
    <row r="594" spans="1:9" ht="16.5" customHeight="1">
      <c r="A594" s="118" t="s">
        <v>984</v>
      </c>
      <c r="B594" s="119"/>
      <c r="C594" s="119"/>
      <c r="D594" s="119"/>
      <c r="E594" s="119"/>
      <c r="F594" s="184">
        <f>50278055993-F593-F595-F596</f>
        <v>49094782367</v>
      </c>
      <c r="G594" s="405">
        <v>43643530121</v>
      </c>
    </row>
    <row r="595" spans="1:9" ht="16.5" customHeight="1">
      <c r="A595" s="118" t="s">
        <v>999</v>
      </c>
      <c r="B595" s="119"/>
      <c r="C595" s="119"/>
      <c r="D595" s="119"/>
      <c r="E595" s="119"/>
      <c r="F595" s="396">
        <v>103459980</v>
      </c>
      <c r="G595" s="450"/>
    </row>
    <row r="596" spans="1:9" ht="16.5" customHeight="1">
      <c r="A596" s="118" t="s">
        <v>985</v>
      </c>
      <c r="B596" s="119"/>
      <c r="C596" s="119"/>
      <c r="D596" s="119"/>
      <c r="E596" s="119"/>
      <c r="F596" s="184">
        <v>1079813646</v>
      </c>
      <c r="G596" s="405">
        <v>1420390085</v>
      </c>
    </row>
    <row r="597" spans="1:9" ht="16.5" customHeight="1">
      <c r="A597" s="118" t="s">
        <v>865</v>
      </c>
      <c r="B597" s="119"/>
      <c r="C597" s="119"/>
      <c r="D597" s="119"/>
      <c r="E597" s="119"/>
      <c r="F597" s="184"/>
      <c r="G597" s="121"/>
    </row>
    <row r="598" spans="1:9" ht="16.5" customHeight="1">
      <c r="A598" s="118" t="s">
        <v>866</v>
      </c>
      <c r="B598" s="119"/>
      <c r="C598" s="119"/>
      <c r="D598" s="119"/>
      <c r="E598" s="119"/>
      <c r="F598" s="184"/>
      <c r="G598" s="121"/>
    </row>
    <row r="599" spans="1:9" ht="16.5" customHeight="1">
      <c r="A599" s="118" t="s">
        <v>867</v>
      </c>
      <c r="B599" s="119"/>
      <c r="C599" s="119"/>
      <c r="D599" s="119"/>
      <c r="E599" s="119"/>
      <c r="F599" s="184"/>
      <c r="G599" s="121"/>
    </row>
    <row r="600" spans="1:9" ht="16.5" customHeight="1">
      <c r="A600" s="118" t="s">
        <v>868</v>
      </c>
      <c r="B600" s="119"/>
      <c r="C600" s="119"/>
      <c r="D600" s="119"/>
      <c r="E600" s="119"/>
      <c r="F600" s="184"/>
      <c r="G600" s="121"/>
    </row>
    <row r="601" spans="1:9" ht="16.5" customHeight="1">
      <c r="A601" s="122" t="s">
        <v>869</v>
      </c>
      <c r="B601" s="123"/>
      <c r="C601" s="123"/>
      <c r="D601" s="123"/>
      <c r="E601" s="123"/>
      <c r="F601" s="365"/>
      <c r="G601" s="126"/>
    </row>
    <row r="602" spans="1:9" ht="16.5" customHeight="1">
      <c r="A602" s="127" t="s">
        <v>478</v>
      </c>
      <c r="B602" s="145"/>
      <c r="C602" s="145"/>
      <c r="D602" s="145"/>
      <c r="E602" s="145"/>
      <c r="F602" s="451">
        <f>SUM(F587:F600)</f>
        <v>50278055993</v>
      </c>
      <c r="G602" s="397">
        <f>SUM(G587:G600)</f>
        <v>45065000206</v>
      </c>
    </row>
    <row r="603" spans="1:9" ht="18" customHeight="1">
      <c r="A603" s="200" t="s">
        <v>870</v>
      </c>
      <c r="B603" s="259"/>
      <c r="C603" s="259"/>
      <c r="D603" s="259"/>
      <c r="E603" s="259"/>
      <c r="F603" s="398"/>
      <c r="G603" s="364"/>
    </row>
    <row r="604" spans="1:9" ht="16.5" customHeight="1">
      <c r="A604" s="118" t="s">
        <v>871</v>
      </c>
      <c r="B604" s="119"/>
      <c r="C604" s="119"/>
      <c r="D604" s="119"/>
      <c r="E604" s="119"/>
      <c r="F604" s="317">
        <v>26416546</v>
      </c>
      <c r="G604" s="405">
        <v>29856512</v>
      </c>
    </row>
    <row r="605" spans="1:9" s="204" customFormat="1" ht="16.5" customHeight="1">
      <c r="A605" s="118" t="s">
        <v>872</v>
      </c>
      <c r="B605" s="119"/>
      <c r="C605" s="119"/>
      <c r="D605" s="119"/>
      <c r="E605" s="119"/>
      <c r="F605" s="184"/>
      <c r="G605" s="121"/>
      <c r="H605" s="1"/>
      <c r="I605" s="1"/>
    </row>
    <row r="606" spans="1:9" s="204" customFormat="1" ht="16.5" customHeight="1">
      <c r="A606" s="118" t="s">
        <v>873</v>
      </c>
      <c r="B606" s="119"/>
      <c r="C606" s="119"/>
      <c r="D606" s="119"/>
      <c r="E606" s="119"/>
      <c r="F606" s="184"/>
      <c r="G606" s="121"/>
      <c r="H606" s="1"/>
      <c r="I606" s="1"/>
    </row>
    <row r="607" spans="1:9" ht="16.5" customHeight="1">
      <c r="A607" s="118" t="s">
        <v>874</v>
      </c>
      <c r="B607" s="119"/>
      <c r="C607" s="119"/>
      <c r="D607" s="119"/>
      <c r="E607" s="119"/>
      <c r="F607" s="184"/>
      <c r="G607" s="121"/>
    </row>
    <row r="608" spans="1:9" ht="16.5" customHeight="1">
      <c r="A608" s="118" t="s">
        <v>875</v>
      </c>
      <c r="B608" s="119"/>
      <c r="C608" s="119"/>
      <c r="D608" s="119"/>
      <c r="E608" s="119"/>
      <c r="F608" s="184"/>
      <c r="G608" s="121"/>
    </row>
    <row r="609" spans="1:7" ht="16.5" customHeight="1">
      <c r="A609" s="118" t="s">
        <v>876</v>
      </c>
      <c r="B609" s="119"/>
      <c r="C609" s="123"/>
      <c r="D609" s="123"/>
      <c r="E609" s="123"/>
      <c r="F609" s="365"/>
      <c r="G609" s="126"/>
    </row>
    <row r="610" spans="1:7" ht="17.25" customHeight="1">
      <c r="A610" s="127" t="s">
        <v>478</v>
      </c>
      <c r="B610" s="145"/>
      <c r="C610" s="145"/>
      <c r="D610" s="145"/>
      <c r="E610" s="145"/>
      <c r="F610" s="451">
        <f>SUM(F604:F609)</f>
        <v>26416546</v>
      </c>
      <c r="G610" s="397">
        <f>SUM(G604:G609)</f>
        <v>29856512</v>
      </c>
    </row>
    <row r="611" spans="1:7" ht="17.25" customHeight="1">
      <c r="A611" s="200" t="s">
        <v>877</v>
      </c>
      <c r="B611" s="259"/>
      <c r="C611" s="259"/>
      <c r="D611" s="259"/>
      <c r="E611" s="259"/>
      <c r="F611" s="396"/>
      <c r="G611" s="316"/>
    </row>
    <row r="612" spans="1:7" ht="16.5" customHeight="1">
      <c r="A612" s="118" t="s">
        <v>878</v>
      </c>
      <c r="B612" s="119"/>
      <c r="C612" s="119"/>
      <c r="D612" s="119"/>
      <c r="E612" s="119"/>
      <c r="F612" s="317">
        <v>299369628</v>
      </c>
      <c r="G612" s="317">
        <v>298796715</v>
      </c>
    </row>
    <row r="613" spans="1:7" ht="16.5" customHeight="1">
      <c r="A613" s="118" t="s">
        <v>879</v>
      </c>
      <c r="B613" s="119"/>
      <c r="C613" s="119"/>
      <c r="D613" s="119"/>
      <c r="E613" s="119"/>
      <c r="F613" s="184"/>
      <c r="G613" s="316"/>
    </row>
    <row r="614" spans="1:7" ht="16.5" customHeight="1">
      <c r="A614" s="118" t="s">
        <v>880</v>
      </c>
      <c r="B614" s="119"/>
      <c r="C614" s="119"/>
      <c r="D614" s="119"/>
      <c r="E614" s="119"/>
      <c r="F614" s="184"/>
      <c r="G614" s="121"/>
    </row>
    <row r="615" spans="1:7" ht="16.5" customHeight="1">
      <c r="A615" s="118" t="s">
        <v>881</v>
      </c>
      <c r="B615" s="119"/>
      <c r="C615" s="119"/>
      <c r="D615" s="119"/>
      <c r="E615" s="119"/>
      <c r="F615" s="184"/>
      <c r="G615" s="121"/>
    </row>
    <row r="616" spans="1:7" ht="16.5" customHeight="1">
      <c r="A616" s="118" t="s">
        <v>882</v>
      </c>
      <c r="B616" s="119"/>
      <c r="C616" s="119"/>
      <c r="D616" s="119"/>
      <c r="E616" s="119"/>
      <c r="F616" s="184"/>
      <c r="G616" s="121"/>
    </row>
    <row r="617" spans="1:7" ht="16.5" customHeight="1">
      <c r="A617" s="118" t="s">
        <v>875</v>
      </c>
      <c r="B617" s="119"/>
      <c r="C617" s="119"/>
      <c r="D617" s="119"/>
      <c r="E617" s="120"/>
      <c r="F617" s="184"/>
      <c r="G617" s="121"/>
    </row>
    <row r="618" spans="1:7" ht="16.5" customHeight="1">
      <c r="A618" s="122" t="s">
        <v>883</v>
      </c>
      <c r="B618" s="123"/>
      <c r="C618" s="123"/>
      <c r="D618" s="123"/>
      <c r="E618" s="124"/>
      <c r="F618" s="267"/>
      <c r="G618" s="126"/>
    </row>
    <row r="619" spans="1:7" ht="17.25" customHeight="1">
      <c r="A619" s="127" t="s">
        <v>478</v>
      </c>
      <c r="B619" s="145"/>
      <c r="C619" s="145"/>
      <c r="D619" s="145"/>
      <c r="E619" s="145"/>
      <c r="F619" s="451">
        <f>SUM(F612:F618)</f>
        <v>299369628</v>
      </c>
      <c r="G619" s="397">
        <f>SUM(G612:G618)</f>
        <v>298796715</v>
      </c>
    </row>
    <row r="620" spans="1:7" ht="18" customHeight="1">
      <c r="A620" s="200" t="s">
        <v>884</v>
      </c>
      <c r="B620" s="259"/>
      <c r="C620" s="259"/>
      <c r="D620" s="259"/>
      <c r="E620" s="259"/>
      <c r="F620" s="396"/>
      <c r="G620" s="392"/>
    </row>
    <row r="621" spans="1:7" ht="16.5" customHeight="1">
      <c r="A621" s="118" t="s">
        <v>885</v>
      </c>
      <c r="B621" s="119"/>
      <c r="C621" s="119"/>
      <c r="D621" s="119"/>
      <c r="E621" s="119"/>
      <c r="F621" s="316"/>
      <c r="G621" s="121"/>
    </row>
    <row r="622" spans="1:7" ht="16.5" customHeight="1">
      <c r="A622" s="118" t="s">
        <v>886</v>
      </c>
      <c r="B622" s="119"/>
      <c r="C622" s="119"/>
      <c r="D622" s="119"/>
      <c r="E622" s="119"/>
      <c r="F622" s="184"/>
      <c r="G622" s="121"/>
    </row>
    <row r="623" spans="1:7" ht="16.5" customHeight="1">
      <c r="A623" s="118" t="s">
        <v>887</v>
      </c>
      <c r="B623" s="119"/>
      <c r="C623" s="119"/>
      <c r="D623" s="119"/>
      <c r="E623" s="119"/>
      <c r="F623" s="184"/>
      <c r="G623" s="121"/>
    </row>
    <row r="624" spans="1:7" ht="16.5" customHeight="1">
      <c r="A624" s="118" t="s">
        <v>888</v>
      </c>
      <c r="B624" s="119"/>
      <c r="C624" s="119"/>
      <c r="D624" s="119"/>
      <c r="E624" s="119"/>
      <c r="F624" s="184"/>
      <c r="G624" s="121"/>
    </row>
    <row r="625" spans="1:9" ht="16.5" customHeight="1">
      <c r="A625" s="118" t="s">
        <v>889</v>
      </c>
      <c r="B625" s="119"/>
      <c r="C625" s="119"/>
      <c r="D625" s="119"/>
      <c r="E625" s="119"/>
      <c r="F625" s="404">
        <v>230070278</v>
      </c>
      <c r="G625" s="452">
        <v>280312942</v>
      </c>
    </row>
    <row r="626" spans="1:9" s="204" customFormat="1" ht="17.25" customHeight="1">
      <c r="A626" s="127" t="s">
        <v>478</v>
      </c>
      <c r="B626" s="145"/>
      <c r="C626" s="145"/>
      <c r="D626" s="145"/>
      <c r="E626" s="145"/>
      <c r="F626" s="451">
        <f>SUM(F621:F625)</f>
        <v>230070278</v>
      </c>
      <c r="G626" s="451">
        <f>SUM(G621:G625)</f>
        <v>280312942</v>
      </c>
      <c r="H626" s="1"/>
      <c r="I626" s="1"/>
    </row>
    <row r="627" spans="1:9" s="204" customFormat="1" ht="18" customHeight="1">
      <c r="A627" s="200" t="s">
        <v>890</v>
      </c>
      <c r="B627" s="259"/>
      <c r="C627" s="259"/>
      <c r="D627" s="259"/>
      <c r="E627" s="259"/>
      <c r="F627" s="396"/>
      <c r="G627" s="392"/>
      <c r="H627" s="1"/>
      <c r="I627" s="1"/>
    </row>
    <row r="628" spans="1:9" s="204" customFormat="1" ht="16.5" customHeight="1">
      <c r="A628" s="118" t="s">
        <v>891</v>
      </c>
      <c r="B628" s="119"/>
      <c r="C628" s="119"/>
      <c r="D628" s="119"/>
      <c r="E628" s="119"/>
      <c r="F628" s="316"/>
      <c r="G628" s="121"/>
      <c r="H628" s="1"/>
      <c r="I628" s="1"/>
    </row>
    <row r="629" spans="1:9" s="204" customFormat="1" ht="16.5" customHeight="1">
      <c r="A629" s="118" t="s">
        <v>892</v>
      </c>
      <c r="B629" s="119"/>
      <c r="C629" s="119"/>
      <c r="D629" s="119"/>
      <c r="E629" s="119"/>
      <c r="F629" s="184"/>
      <c r="G629" s="121"/>
      <c r="H629" s="1"/>
      <c r="I629" s="1"/>
    </row>
    <row r="630" spans="1:9" s="204" customFormat="1" ht="16.5" customHeight="1">
      <c r="A630" s="118" t="s">
        <v>893</v>
      </c>
      <c r="B630" s="119"/>
      <c r="C630" s="119"/>
      <c r="D630" s="119"/>
      <c r="E630" s="119"/>
      <c r="F630" s="184"/>
      <c r="G630" s="121"/>
      <c r="H630" s="1"/>
      <c r="I630" s="1"/>
    </row>
    <row r="631" spans="1:9" s="204" customFormat="1" ht="16.5" customHeight="1">
      <c r="A631" s="118" t="s">
        <v>894</v>
      </c>
      <c r="B631" s="119"/>
      <c r="C631" s="119"/>
      <c r="D631" s="119"/>
      <c r="E631" s="119"/>
      <c r="F631" s="404">
        <v>334391504</v>
      </c>
      <c r="G631" s="452">
        <v>2701242</v>
      </c>
      <c r="H631" s="1"/>
      <c r="I631" s="1"/>
    </row>
    <row r="632" spans="1:9" s="204" customFormat="1" ht="17.25" customHeight="1">
      <c r="A632" s="127" t="s">
        <v>478</v>
      </c>
      <c r="B632" s="145"/>
      <c r="C632" s="145"/>
      <c r="D632" s="145"/>
      <c r="E632" s="145"/>
      <c r="F632" s="451">
        <f>SUM(F628:F631)</f>
        <v>334391504</v>
      </c>
      <c r="G632" s="451">
        <f>SUM(G628:G631)</f>
        <v>2701242</v>
      </c>
      <c r="H632" s="1"/>
      <c r="I632" s="1"/>
    </row>
    <row r="633" spans="1:9" s="204" customFormat="1" ht="18" customHeight="1">
      <c r="A633" s="200" t="s">
        <v>895</v>
      </c>
      <c r="B633" s="259"/>
      <c r="C633" s="259"/>
      <c r="D633" s="259"/>
      <c r="E633" s="259"/>
      <c r="F633" s="396"/>
      <c r="G633" s="392"/>
      <c r="H633" s="1"/>
      <c r="I633" s="1"/>
    </row>
    <row r="634" spans="1:9" s="204" customFormat="1" ht="17.25" customHeight="1">
      <c r="A634" s="205" t="s">
        <v>896</v>
      </c>
      <c r="B634" s="399"/>
      <c r="C634" s="399"/>
      <c r="D634" s="399"/>
      <c r="E634" s="399"/>
      <c r="F634" s="400">
        <f>SUM(F635:F636)</f>
        <v>1873245537</v>
      </c>
      <c r="G634" s="401">
        <f>SUM(G635:G636)</f>
        <v>1761467730</v>
      </c>
      <c r="H634" s="1"/>
      <c r="I634" s="1"/>
    </row>
    <row r="635" spans="1:9" s="204" customFormat="1" ht="16.5" customHeight="1">
      <c r="A635" s="118" t="s">
        <v>897</v>
      </c>
      <c r="B635" s="119"/>
      <c r="C635" s="119"/>
      <c r="D635" s="119"/>
      <c r="E635" s="119"/>
      <c r="F635" s="316"/>
      <c r="G635" s="121"/>
      <c r="H635" s="1"/>
      <c r="I635" s="1"/>
    </row>
    <row r="636" spans="1:9" s="204" customFormat="1" ht="16.5" customHeight="1">
      <c r="A636" s="118" t="s">
        <v>898</v>
      </c>
      <c r="B636" s="119"/>
      <c r="C636" s="119"/>
      <c r="D636" s="119"/>
      <c r="E636" s="119"/>
      <c r="F636" s="184">
        <v>1873245537</v>
      </c>
      <c r="G636" s="405">
        <v>1761467730</v>
      </c>
      <c r="H636" s="1"/>
      <c r="I636" s="1"/>
    </row>
    <row r="637" spans="1:9" s="204" customFormat="1" ht="17.25" customHeight="1">
      <c r="A637" s="205" t="s">
        <v>899</v>
      </c>
      <c r="B637" s="402"/>
      <c r="C637" s="402"/>
      <c r="D637" s="402"/>
      <c r="E637" s="402"/>
      <c r="F637" s="372">
        <f>SUM(F638:F639)</f>
        <v>0</v>
      </c>
      <c r="G637" s="273">
        <f>SUM(G638:G639)</f>
        <v>0</v>
      </c>
      <c r="H637" s="1"/>
      <c r="I637" s="1"/>
    </row>
    <row r="638" spans="1:9" s="204" customFormat="1" ht="16.5" customHeight="1">
      <c r="A638" s="118" t="s">
        <v>900</v>
      </c>
      <c r="B638" s="119"/>
      <c r="C638" s="119"/>
      <c r="D638" s="119"/>
      <c r="E638" s="119"/>
      <c r="F638" s="184"/>
      <c r="G638" s="121"/>
      <c r="H638" s="1"/>
      <c r="I638" s="1"/>
    </row>
    <row r="639" spans="1:9" s="204" customFormat="1" ht="16.5" customHeight="1">
      <c r="A639" s="118" t="s">
        <v>901</v>
      </c>
      <c r="B639" s="119"/>
      <c r="C639" s="119"/>
      <c r="D639" s="119"/>
      <c r="E639" s="119"/>
      <c r="F639" s="184"/>
      <c r="G639" s="121"/>
      <c r="H639" s="1"/>
      <c r="I639" s="1"/>
    </row>
    <row r="640" spans="1:9" s="204" customFormat="1" ht="17.25" customHeight="1">
      <c r="A640" s="205" t="s">
        <v>902</v>
      </c>
      <c r="B640" s="402"/>
      <c r="C640" s="402"/>
      <c r="D640" s="402"/>
      <c r="E640" s="402"/>
      <c r="F640" s="403">
        <f>SUM(F641:F643)</f>
        <v>1440867</v>
      </c>
      <c r="G640" s="401">
        <f>SUM(G641:G643)</f>
        <v>0</v>
      </c>
      <c r="H640" s="1"/>
      <c r="I640" s="1"/>
    </row>
    <row r="641" spans="1:9" s="204" customFormat="1" ht="16.5" customHeight="1">
      <c r="A641" s="118" t="s">
        <v>903</v>
      </c>
      <c r="B641" s="119"/>
      <c r="C641" s="119"/>
      <c r="D641" s="119"/>
      <c r="E641" s="119"/>
      <c r="F641" s="184"/>
      <c r="G641" s="121"/>
      <c r="H641" s="1"/>
      <c r="I641" s="1"/>
    </row>
    <row r="642" spans="1:9" s="204" customFormat="1" ht="16.5" customHeight="1">
      <c r="A642" s="185" t="s">
        <v>904</v>
      </c>
      <c r="B642" s="186"/>
      <c r="C642" s="186"/>
      <c r="D642" s="186"/>
      <c r="E642" s="186"/>
      <c r="F642" s="388"/>
      <c r="G642" s="121"/>
      <c r="H642" s="1"/>
      <c r="I642" s="1"/>
    </row>
    <row r="643" spans="1:9" s="204" customFormat="1" ht="16.5" customHeight="1">
      <c r="A643" s="122" t="s">
        <v>905</v>
      </c>
      <c r="B643" s="123"/>
      <c r="C643" s="123"/>
      <c r="D643" s="123"/>
      <c r="E643" s="123"/>
      <c r="F643" s="267">
        <v>1440867</v>
      </c>
      <c r="G643" s="121"/>
      <c r="H643" s="1"/>
      <c r="I643" s="1"/>
    </row>
    <row r="644" spans="1:9" s="204" customFormat="1" ht="17.25" customHeight="1">
      <c r="A644" s="127" t="s">
        <v>478</v>
      </c>
      <c r="B644" s="145"/>
      <c r="C644" s="145"/>
      <c r="D644" s="145"/>
      <c r="E644" s="145"/>
      <c r="F644" s="451">
        <f>F634-F640</f>
        <v>1871804670</v>
      </c>
      <c r="G644" s="451">
        <f>G634-G640</f>
        <v>1761467730</v>
      </c>
      <c r="H644" s="1"/>
      <c r="I644" s="1"/>
    </row>
    <row r="645" spans="1:9" s="204" customFormat="1" ht="18" customHeight="1">
      <c r="A645" s="113" t="s">
        <v>906</v>
      </c>
      <c r="B645" s="138"/>
      <c r="C645" s="138"/>
      <c r="D645" s="138"/>
      <c r="E645" s="189"/>
      <c r="F645" s="453">
        <f>SUM(F646:F650)</f>
        <v>7802793684</v>
      </c>
      <c r="G645" s="449">
        <f>SUM(G646:G650)</f>
        <v>6862499250</v>
      </c>
      <c r="H645" s="1"/>
      <c r="I645" s="1"/>
    </row>
    <row r="646" spans="1:9" s="204" customFormat="1" ht="16.5" customHeight="1">
      <c r="A646" s="118" t="s">
        <v>907</v>
      </c>
      <c r="B646" s="119"/>
      <c r="C646" s="119"/>
      <c r="D646" s="119"/>
      <c r="E646" s="209"/>
      <c r="F646" s="404">
        <v>1559017658</v>
      </c>
      <c r="G646" s="405">
        <v>864395899</v>
      </c>
      <c r="H646" s="1"/>
      <c r="I646" s="1"/>
    </row>
    <row r="647" spans="1:9" s="204" customFormat="1" ht="16.5" customHeight="1">
      <c r="A647" s="118" t="s">
        <v>982</v>
      </c>
      <c r="B647" s="119"/>
      <c r="C647" s="119"/>
      <c r="D647" s="119"/>
      <c r="E647" s="209"/>
      <c r="F647" s="404">
        <v>2629479570</v>
      </c>
      <c r="G647" s="405">
        <v>2470285328</v>
      </c>
      <c r="H647" s="1"/>
      <c r="I647" s="1"/>
    </row>
    <row r="648" spans="1:9" s="204" customFormat="1" ht="16.5" customHeight="1">
      <c r="A648" s="118" t="s">
        <v>908</v>
      </c>
      <c r="B648" s="119"/>
      <c r="C648" s="119"/>
      <c r="D648" s="119"/>
      <c r="E648" s="209"/>
      <c r="F648" s="404">
        <v>1051707249</v>
      </c>
      <c r="G648" s="405">
        <v>969217095</v>
      </c>
      <c r="H648" s="1"/>
      <c r="I648" s="1"/>
    </row>
    <row r="649" spans="1:9" s="204" customFormat="1" ht="16.5" customHeight="1">
      <c r="A649" s="118" t="s">
        <v>909</v>
      </c>
      <c r="B649" s="119"/>
      <c r="C649" s="119"/>
      <c r="D649" s="119"/>
      <c r="E649" s="209"/>
      <c r="F649" s="404"/>
      <c r="G649" s="405"/>
      <c r="H649" s="1"/>
      <c r="I649" s="1"/>
    </row>
    <row r="650" spans="1:9" s="204" customFormat="1" ht="16.5" customHeight="1">
      <c r="A650" s="172" t="s">
        <v>910</v>
      </c>
      <c r="B650" s="173"/>
      <c r="C650" s="173"/>
      <c r="D650" s="173"/>
      <c r="E650" s="406"/>
      <c r="F650" s="491">
        <v>2562589207</v>
      </c>
      <c r="G650" s="492">
        <v>2558600928</v>
      </c>
      <c r="H650" s="1"/>
      <c r="I650" s="1"/>
    </row>
    <row r="651" spans="1:9" s="204" customFormat="1" ht="17.25" customHeight="1">
      <c r="A651" s="113" t="s">
        <v>911</v>
      </c>
      <c r="B651" s="138"/>
      <c r="C651" s="138"/>
      <c r="D651" s="138"/>
      <c r="E651" s="189"/>
      <c r="F651" s="400">
        <f>SUM(F652:F655)</f>
        <v>944861779</v>
      </c>
      <c r="G651" s="407">
        <f>SUM(G652:G655)</f>
        <v>993446049</v>
      </c>
      <c r="H651" s="1"/>
      <c r="I651" s="1"/>
    </row>
    <row r="652" spans="1:9" s="204" customFormat="1" ht="16.5" customHeight="1">
      <c r="A652" s="118" t="s">
        <v>912</v>
      </c>
      <c r="B652" s="119"/>
      <c r="C652" s="119"/>
      <c r="D652" s="119"/>
      <c r="E652" s="120"/>
      <c r="F652" s="121">
        <v>944861779</v>
      </c>
      <c r="G652" s="405">
        <v>993446049</v>
      </c>
      <c r="H652" s="1"/>
      <c r="I652" s="1"/>
    </row>
    <row r="653" spans="1:9" s="204" customFormat="1" ht="16.5" customHeight="1">
      <c r="A653" s="118" t="s">
        <v>913</v>
      </c>
      <c r="B653" s="119"/>
      <c r="C653" s="119"/>
      <c r="D653" s="119"/>
      <c r="E653" s="120"/>
      <c r="F653" s="372"/>
      <c r="G653" s="273"/>
      <c r="H653" s="1"/>
      <c r="I653" s="1"/>
    </row>
    <row r="654" spans="1:9" s="204" customFormat="1" ht="16.5" customHeight="1">
      <c r="A654" s="185" t="s">
        <v>914</v>
      </c>
      <c r="B654" s="186"/>
      <c r="C654" s="186"/>
      <c r="D654" s="186"/>
      <c r="E654" s="187"/>
      <c r="F654" s="408"/>
      <c r="G654" s="409"/>
      <c r="H654" s="1"/>
      <c r="I654" s="1"/>
    </row>
    <row r="655" spans="1:9" s="204" customFormat="1" ht="16.5" customHeight="1">
      <c r="A655" s="172" t="s">
        <v>915</v>
      </c>
      <c r="B655" s="173"/>
      <c r="C655" s="173"/>
      <c r="D655" s="173"/>
      <c r="E655" s="174"/>
      <c r="F655" s="410"/>
      <c r="G655" s="411"/>
      <c r="H655" s="1"/>
      <c r="I655" s="1"/>
    </row>
    <row r="656" spans="1:9" s="204" customFormat="1" ht="17.25" customHeight="1">
      <c r="A656" s="113" t="s">
        <v>916</v>
      </c>
      <c r="B656" s="138"/>
      <c r="C656" s="138"/>
      <c r="D656" s="138"/>
      <c r="E656" s="189"/>
      <c r="F656" s="368">
        <f>SUM(F657:F663)</f>
        <v>0</v>
      </c>
      <c r="G656" s="369">
        <f>SUM(G657:G663)</f>
        <v>0</v>
      </c>
      <c r="H656" s="1"/>
      <c r="I656" s="1"/>
    </row>
    <row r="657" spans="1:9" s="204" customFormat="1" ht="16.5" customHeight="1">
      <c r="A657" s="118" t="s">
        <v>917</v>
      </c>
      <c r="B657" s="119"/>
      <c r="C657" s="119"/>
      <c r="D657" s="119"/>
      <c r="E657" s="120"/>
      <c r="F657" s="372"/>
      <c r="G657" s="273"/>
      <c r="H657" s="1"/>
      <c r="I657" s="1"/>
    </row>
    <row r="658" spans="1:9" s="204" customFormat="1" ht="16.5" customHeight="1">
      <c r="A658" s="118" t="s">
        <v>918</v>
      </c>
      <c r="B658" s="119"/>
      <c r="C658" s="119"/>
      <c r="D658" s="119"/>
      <c r="E658" s="120"/>
      <c r="F658" s="372"/>
      <c r="G658" s="273"/>
      <c r="H658" s="1"/>
      <c r="I658" s="1"/>
    </row>
    <row r="659" spans="1:9" s="204" customFormat="1" ht="16.5" customHeight="1">
      <c r="A659" s="118" t="s">
        <v>919</v>
      </c>
      <c r="B659" s="119"/>
      <c r="C659" s="119"/>
      <c r="D659" s="119"/>
      <c r="E659" s="120"/>
      <c r="F659" s="372"/>
      <c r="G659" s="273"/>
      <c r="H659" s="1"/>
      <c r="I659" s="1"/>
    </row>
    <row r="660" spans="1:9" s="204" customFormat="1" ht="16.5" customHeight="1">
      <c r="A660" s="118" t="s">
        <v>920</v>
      </c>
      <c r="B660" s="119"/>
      <c r="C660" s="119"/>
      <c r="D660" s="119"/>
      <c r="E660" s="120"/>
      <c r="F660" s="372"/>
      <c r="G660" s="273"/>
      <c r="H660" s="1"/>
      <c r="I660" s="1"/>
    </row>
    <row r="661" spans="1:9" s="204" customFormat="1" ht="16.5" customHeight="1">
      <c r="A661" s="118" t="s">
        <v>921</v>
      </c>
      <c r="B661" s="119"/>
      <c r="C661" s="119"/>
      <c r="D661" s="119"/>
      <c r="E661" s="120"/>
      <c r="F661" s="372"/>
      <c r="G661" s="273"/>
      <c r="H661" s="1"/>
      <c r="I661" s="1"/>
    </row>
    <row r="662" spans="1:9" s="204" customFormat="1" ht="16.5" customHeight="1">
      <c r="A662" s="118" t="s">
        <v>922</v>
      </c>
      <c r="B662" s="119"/>
      <c r="C662" s="119"/>
      <c r="D662" s="119"/>
      <c r="E662" s="120"/>
      <c r="F662" s="372"/>
      <c r="G662" s="273"/>
      <c r="H662" s="1"/>
      <c r="I662" s="1"/>
    </row>
    <row r="663" spans="1:9" s="204" customFormat="1" ht="16.5" customHeight="1">
      <c r="A663" s="172" t="s">
        <v>923</v>
      </c>
      <c r="B663" s="173"/>
      <c r="C663" s="173"/>
      <c r="D663" s="173"/>
      <c r="E663" s="174"/>
      <c r="F663" s="410"/>
      <c r="G663" s="411"/>
      <c r="H663" s="1"/>
      <c r="I663" s="1"/>
    </row>
    <row r="664" spans="1:9" ht="7.5" customHeight="1">
      <c r="A664" s="230"/>
      <c r="B664" s="412"/>
      <c r="C664" s="412"/>
      <c r="D664" s="412"/>
      <c r="E664" s="412"/>
      <c r="F664" s="413"/>
      <c r="G664" s="413"/>
    </row>
    <row r="665" spans="1:9" ht="21" customHeight="1">
      <c r="A665" s="414" t="s">
        <v>924</v>
      </c>
    </row>
    <row r="666" spans="1:9" ht="18" customHeight="1">
      <c r="A666" s="415"/>
      <c r="B666" s="416"/>
      <c r="C666" s="416"/>
      <c r="D666" s="416"/>
      <c r="E666" s="416"/>
      <c r="F666" s="385" t="s">
        <v>969</v>
      </c>
      <c r="G666" s="385" t="s">
        <v>970</v>
      </c>
    </row>
    <row r="667" spans="1:9" ht="18" customHeight="1">
      <c r="A667" s="417"/>
      <c r="B667" s="418"/>
      <c r="C667" s="418"/>
      <c r="D667" s="418"/>
      <c r="E667" s="418"/>
      <c r="F667" s="472" t="s">
        <v>1009</v>
      </c>
      <c r="G667" s="472" t="s">
        <v>1009</v>
      </c>
    </row>
    <row r="668" spans="1:9" ht="16.5" customHeight="1">
      <c r="A668" s="419" t="s">
        <v>925</v>
      </c>
      <c r="B668" s="420"/>
      <c r="C668" s="420"/>
      <c r="D668" s="420"/>
      <c r="E668" s="421"/>
      <c r="F668" s="396"/>
      <c r="G668" s="392"/>
    </row>
    <row r="669" spans="1:9" ht="16.5" customHeight="1">
      <c r="A669" s="152" t="s">
        <v>926</v>
      </c>
      <c r="B669" s="154"/>
      <c r="C669" s="154"/>
      <c r="D669" s="154"/>
      <c r="E669" s="155"/>
      <c r="F669" s="372"/>
      <c r="G669" s="273"/>
    </row>
    <row r="670" spans="1:9" ht="16.5" customHeight="1">
      <c r="A670" s="118" t="s">
        <v>927</v>
      </c>
      <c r="B670" s="119"/>
      <c r="C670" s="119"/>
      <c r="D670" s="119"/>
      <c r="E670" s="120"/>
      <c r="F670" s="422"/>
      <c r="G670" s="144"/>
    </row>
    <row r="671" spans="1:9" ht="16.5" customHeight="1">
      <c r="A671" s="118" t="s">
        <v>928</v>
      </c>
      <c r="B671" s="119"/>
      <c r="C671" s="119"/>
      <c r="D671" s="119"/>
      <c r="E671" s="120"/>
      <c r="F671" s="422"/>
      <c r="G671" s="144"/>
    </row>
    <row r="672" spans="1:9" ht="16.5" customHeight="1">
      <c r="A672" s="118" t="s">
        <v>929</v>
      </c>
      <c r="B672" s="119"/>
      <c r="C672" s="119"/>
      <c r="D672" s="119"/>
      <c r="E672" s="120"/>
      <c r="F672" s="372"/>
      <c r="G672" s="273"/>
    </row>
    <row r="673" spans="1:7" ht="16.5" customHeight="1">
      <c r="A673" s="118" t="s">
        <v>930</v>
      </c>
      <c r="B673" s="119"/>
      <c r="C673" s="119"/>
      <c r="D673" s="119"/>
      <c r="E673" s="120"/>
      <c r="F673" s="372"/>
      <c r="G673" s="273"/>
    </row>
    <row r="674" spans="1:7" ht="16.5" customHeight="1">
      <c r="A674" s="172" t="s">
        <v>931</v>
      </c>
      <c r="B674" s="173"/>
      <c r="C674" s="173"/>
      <c r="D674" s="173"/>
      <c r="E674" s="174"/>
      <c r="F674" s="410"/>
      <c r="G674" s="411"/>
    </row>
    <row r="675" spans="1:7" ht="16.5" customHeight="1">
      <c r="A675" s="341" t="s">
        <v>932</v>
      </c>
      <c r="B675" s="341"/>
      <c r="C675" s="341"/>
      <c r="D675" s="341"/>
      <c r="E675" s="341"/>
      <c r="F675" s="423"/>
      <c r="G675" s="423"/>
    </row>
    <row r="676" spans="1:7" ht="16.5" customHeight="1">
      <c r="A676" s="341" t="s">
        <v>933</v>
      </c>
      <c r="B676" s="341"/>
      <c r="C676" s="341"/>
      <c r="D676" s="341"/>
      <c r="E676" s="341"/>
      <c r="F676" s="423"/>
      <c r="G676" s="423"/>
    </row>
    <row r="677" spans="1:7" ht="16.5" customHeight="1">
      <c r="A677" s="341" t="s">
        <v>934</v>
      </c>
      <c r="B677" s="341"/>
      <c r="C677" s="341"/>
      <c r="D677" s="341"/>
      <c r="E677" s="341"/>
      <c r="F677" s="423"/>
      <c r="G677" s="423"/>
    </row>
    <row r="678" spans="1:7" ht="16.5" customHeight="1">
      <c r="A678" s="341" t="s">
        <v>935</v>
      </c>
      <c r="B678" s="190"/>
      <c r="C678" s="190"/>
      <c r="D678" s="190"/>
      <c r="E678" s="190"/>
      <c r="F678" s="423"/>
      <c r="G678" s="423"/>
    </row>
    <row r="679" spans="1:7" ht="16.5" customHeight="1">
      <c r="A679" s="190" t="s">
        <v>936</v>
      </c>
      <c r="B679" s="190"/>
      <c r="C679" s="190"/>
      <c r="D679" s="190"/>
      <c r="E679" s="190"/>
      <c r="F679" s="423"/>
      <c r="G679" s="423"/>
    </row>
    <row r="680" spans="1:7" ht="16.5" customHeight="1">
      <c r="A680" s="190" t="s">
        <v>937</v>
      </c>
      <c r="B680" s="190"/>
      <c r="C680" s="190"/>
      <c r="D680" s="190"/>
      <c r="E680" s="190"/>
      <c r="F680" s="423"/>
      <c r="G680" s="423"/>
    </row>
    <row r="681" spans="1:7" ht="16.5" customHeight="1">
      <c r="A681" s="190" t="s">
        <v>938</v>
      </c>
      <c r="B681" s="190"/>
      <c r="C681" s="190"/>
      <c r="D681" s="190"/>
      <c r="E681" s="190"/>
      <c r="F681" s="423"/>
      <c r="G681" s="423"/>
    </row>
    <row r="682" spans="1:7" ht="16.5" customHeight="1">
      <c r="A682" s="190" t="s">
        <v>939</v>
      </c>
      <c r="B682" s="190"/>
      <c r="C682" s="190"/>
      <c r="D682" s="190"/>
      <c r="E682" s="190"/>
      <c r="F682" s="423"/>
      <c r="G682" s="423"/>
    </row>
    <row r="683" spans="1:7" ht="16.5" customHeight="1">
      <c r="A683" s="190" t="s">
        <v>940</v>
      </c>
      <c r="B683" s="190"/>
      <c r="C683" s="190"/>
      <c r="D683" s="190"/>
      <c r="E683" s="190"/>
      <c r="F683" s="423"/>
      <c r="G683" s="423"/>
    </row>
    <row r="684" spans="1:7" ht="16.5" customHeight="1">
      <c r="A684" s="190" t="s">
        <v>941</v>
      </c>
      <c r="B684" s="190"/>
      <c r="C684" s="190"/>
      <c r="D684" s="190"/>
      <c r="E684" s="190"/>
      <c r="F684" s="423"/>
      <c r="G684" s="423"/>
    </row>
    <row r="685" spans="1:7" ht="16.5" customHeight="1">
      <c r="A685" s="341" t="s">
        <v>942</v>
      </c>
      <c r="B685" s="190"/>
      <c r="C685" s="190"/>
      <c r="D685" s="190"/>
      <c r="E685" s="190"/>
      <c r="F685" s="423"/>
      <c r="G685" s="423"/>
    </row>
    <row r="686" spans="1:7" ht="16.5" customHeight="1">
      <c r="A686" s="190" t="s">
        <v>943</v>
      </c>
      <c r="B686" s="190"/>
      <c r="C686" s="190"/>
      <c r="D686" s="190"/>
      <c r="E686" s="190"/>
      <c r="F686" s="423"/>
      <c r="G686" s="423"/>
    </row>
    <row r="687" spans="1:7" ht="16.5" customHeight="1">
      <c r="A687" s="190" t="s">
        <v>944</v>
      </c>
      <c r="B687" s="190"/>
      <c r="C687" s="190"/>
      <c r="D687" s="190"/>
      <c r="E687" s="190"/>
      <c r="F687" s="423"/>
      <c r="G687" s="423"/>
    </row>
    <row r="688" spans="1:7" ht="16.5" customHeight="1">
      <c r="A688" s="190" t="s">
        <v>945</v>
      </c>
      <c r="B688" s="190"/>
      <c r="C688" s="190"/>
      <c r="D688" s="190"/>
      <c r="E688" s="190"/>
      <c r="F688" s="423"/>
      <c r="G688" s="423"/>
    </row>
    <row r="689" spans="1:7" ht="16.5" customHeight="1">
      <c r="A689" s="190" t="s">
        <v>946</v>
      </c>
      <c r="B689" s="190"/>
      <c r="C689" s="190"/>
      <c r="D689" s="190"/>
      <c r="E689" s="190"/>
      <c r="F689" s="423"/>
      <c r="G689" s="423"/>
    </row>
    <row r="690" spans="1:7" ht="16.5" customHeight="1">
      <c r="A690" s="190" t="s">
        <v>947</v>
      </c>
      <c r="B690" s="190"/>
      <c r="C690" s="190"/>
      <c r="D690" s="190"/>
      <c r="E690" s="190"/>
      <c r="F690" s="423"/>
      <c r="G690" s="423"/>
    </row>
    <row r="691" spans="1:7" ht="16.5" customHeight="1">
      <c r="A691" s="190" t="s">
        <v>948</v>
      </c>
      <c r="B691" s="190"/>
      <c r="C691" s="190"/>
      <c r="D691" s="190"/>
      <c r="E691" s="190"/>
      <c r="F691" s="423"/>
      <c r="G691" s="423"/>
    </row>
    <row r="692" spans="1:7" ht="21.75" customHeight="1">
      <c r="A692" s="107" t="s">
        <v>949</v>
      </c>
      <c r="B692" s="98"/>
      <c r="C692" s="98"/>
      <c r="D692" s="98"/>
      <c r="E692" s="98"/>
      <c r="F692" s="98"/>
      <c r="G692" s="98"/>
    </row>
    <row r="693" spans="1:7" ht="18" customHeight="1">
      <c r="A693" s="107" t="s">
        <v>950</v>
      </c>
      <c r="B693" s="98"/>
      <c r="C693" s="98"/>
      <c r="D693" s="98"/>
      <c r="E693" s="98"/>
      <c r="F693" s="98"/>
      <c r="G693" s="98"/>
    </row>
    <row r="694" spans="1:7" ht="7.5" customHeight="1">
      <c r="A694" s="98"/>
      <c r="B694" s="98"/>
      <c r="C694" s="98"/>
      <c r="D694" s="98"/>
      <c r="E694" s="98"/>
      <c r="F694" s="98"/>
      <c r="G694" s="98"/>
    </row>
    <row r="695" spans="1:7" ht="18" customHeight="1">
      <c r="A695" s="107" t="s">
        <v>951</v>
      </c>
      <c r="B695" s="98"/>
      <c r="C695" s="98"/>
      <c r="D695" s="98"/>
      <c r="E695" s="98"/>
      <c r="F695" s="98"/>
      <c r="G695" s="98"/>
    </row>
    <row r="696" spans="1:7" ht="9.75" customHeight="1">
      <c r="A696" s="98"/>
      <c r="B696" s="98"/>
      <c r="C696" s="98"/>
      <c r="D696" s="98"/>
      <c r="E696" s="98"/>
      <c r="F696" s="98"/>
      <c r="G696" s="98"/>
    </row>
    <row r="697" spans="1:7" ht="18" customHeight="1">
      <c r="A697" s="107" t="s">
        <v>952</v>
      </c>
      <c r="B697" s="98"/>
      <c r="C697" s="98"/>
      <c r="D697" s="98"/>
      <c r="E697" s="98"/>
      <c r="F697" s="98"/>
      <c r="G697" s="98"/>
    </row>
    <row r="698" spans="1:7" ht="18" customHeight="1">
      <c r="A698" s="107" t="s">
        <v>953</v>
      </c>
      <c r="B698" s="98"/>
      <c r="C698" s="98"/>
      <c r="D698" s="98"/>
      <c r="E698" s="98"/>
      <c r="F698" s="98"/>
      <c r="G698" s="98"/>
    </row>
    <row r="699" spans="1:7" ht="18" customHeight="1">
      <c r="A699" s="107" t="s">
        <v>965</v>
      </c>
      <c r="B699" s="98"/>
      <c r="C699" s="98"/>
      <c r="D699" s="98"/>
      <c r="E699" s="98"/>
      <c r="F699" s="98"/>
      <c r="G699" s="98"/>
    </row>
    <row r="700" spans="1:7" ht="18" customHeight="1">
      <c r="A700" s="107" t="s">
        <v>954</v>
      </c>
      <c r="B700" s="98"/>
      <c r="C700" s="98"/>
      <c r="D700" s="98"/>
      <c r="E700" s="98"/>
      <c r="F700" s="98"/>
      <c r="G700" s="98"/>
    </row>
    <row r="701" spans="1:7" ht="18" customHeight="1">
      <c r="A701" s="107" t="s">
        <v>955</v>
      </c>
      <c r="B701" s="98"/>
      <c r="C701" s="98"/>
      <c r="D701" s="98"/>
      <c r="E701" s="98"/>
      <c r="F701" s="98"/>
      <c r="G701" s="98"/>
    </row>
    <row r="702" spans="1:7" ht="18" customHeight="1">
      <c r="A702" s="107" t="s">
        <v>956</v>
      </c>
      <c r="B702" s="98"/>
      <c r="C702" s="98"/>
      <c r="D702" s="98"/>
      <c r="E702" s="98"/>
      <c r="F702" s="98"/>
      <c r="G702" s="98"/>
    </row>
    <row r="703" spans="1:7" ht="11.25" customHeight="1">
      <c r="A703" s="424"/>
      <c r="B703" s="424"/>
      <c r="C703" s="424"/>
      <c r="D703" s="424"/>
      <c r="E703" s="230"/>
      <c r="F703" s="230"/>
      <c r="G703" s="230"/>
    </row>
    <row r="704" spans="1:7" ht="22.5" customHeight="1">
      <c r="A704" s="241"/>
      <c r="B704" s="241"/>
      <c r="C704" s="241"/>
      <c r="D704" s="23"/>
      <c r="E704" s="554" t="s">
        <v>1020</v>
      </c>
      <c r="F704" s="554"/>
      <c r="G704" s="554"/>
    </row>
    <row r="705" spans="1:7" ht="22.5" customHeight="1">
      <c r="A705" s="581" t="s">
        <v>1015</v>
      </c>
      <c r="B705" s="581"/>
      <c r="C705" s="581" t="s">
        <v>23</v>
      </c>
      <c r="D705" s="581"/>
      <c r="E705" s="581" t="s">
        <v>24</v>
      </c>
      <c r="F705" s="581"/>
      <c r="G705" s="581"/>
    </row>
    <row r="706" spans="1:7" ht="16.5" customHeight="1">
      <c r="A706" s="582" t="s">
        <v>25</v>
      </c>
      <c r="B706" s="582"/>
      <c r="C706" s="582" t="s">
        <v>25</v>
      </c>
      <c r="D706" s="582"/>
      <c r="E706" s="582" t="s">
        <v>957</v>
      </c>
      <c r="F706" s="582"/>
      <c r="G706" s="582"/>
    </row>
    <row r="707" spans="1:7" ht="14.25" customHeight="1">
      <c r="A707" s="241"/>
      <c r="B707" s="241"/>
      <c r="C707" s="241"/>
      <c r="D707" s="241"/>
      <c r="E707" s="241"/>
      <c r="F707" s="241"/>
      <c r="G707" s="241"/>
    </row>
    <row r="708" spans="1:7" ht="14.25" customHeight="1">
      <c r="A708" s="241"/>
      <c r="B708" s="241"/>
      <c r="C708" s="241"/>
      <c r="D708" s="241"/>
      <c r="E708" s="241"/>
      <c r="F708" s="241"/>
      <c r="G708" s="241"/>
    </row>
    <row r="709" spans="1:7" ht="14.25" customHeight="1">
      <c r="A709" s="241"/>
      <c r="B709" s="241"/>
      <c r="C709" s="241"/>
      <c r="D709" s="241"/>
      <c r="E709" s="241"/>
      <c r="F709" s="241"/>
      <c r="G709" s="241"/>
    </row>
    <row r="710" spans="1:7" ht="22.5" customHeight="1">
      <c r="A710" s="581" t="s">
        <v>26</v>
      </c>
      <c r="B710" s="581"/>
      <c r="C710" s="581" t="s">
        <v>27</v>
      </c>
      <c r="D710" s="581"/>
      <c r="E710" s="425"/>
      <c r="F710" s="425"/>
      <c r="G710" s="425"/>
    </row>
    <row r="711" spans="1:7">
      <c r="A711" s="204"/>
      <c r="B711" s="204"/>
      <c r="C711" s="204"/>
      <c r="D711" s="204"/>
      <c r="E711" s="204"/>
      <c r="F711" s="204"/>
      <c r="G711" s="204"/>
    </row>
    <row r="712" spans="1:7">
      <c r="A712" s="204"/>
      <c r="B712" s="204"/>
      <c r="C712" s="204"/>
      <c r="D712" s="204"/>
      <c r="E712" s="204"/>
      <c r="F712" s="204"/>
      <c r="G712" s="204"/>
    </row>
    <row r="713" spans="1:7">
      <c r="A713" s="204"/>
      <c r="B713" s="204"/>
      <c r="C713" s="204"/>
      <c r="D713" s="204"/>
      <c r="E713" s="204"/>
      <c r="F713" s="204"/>
      <c r="G713" s="204"/>
    </row>
    <row r="714" spans="1:7">
      <c r="A714" s="204"/>
      <c r="B714" s="204"/>
      <c r="C714" s="204"/>
      <c r="D714" s="204"/>
      <c r="E714" s="204"/>
      <c r="F714" s="204"/>
      <c r="G714" s="204"/>
    </row>
    <row r="715" spans="1:7">
      <c r="A715" s="204"/>
      <c r="B715" s="204"/>
      <c r="C715" s="204"/>
      <c r="D715" s="204"/>
      <c r="E715" s="204"/>
      <c r="F715" s="204"/>
      <c r="G715" s="204"/>
    </row>
    <row r="716" spans="1:7">
      <c r="A716" s="204"/>
      <c r="B716" s="204"/>
      <c r="C716" s="204"/>
      <c r="D716" s="204"/>
      <c r="E716" s="204"/>
      <c r="F716" s="204"/>
      <c r="G716" s="204"/>
    </row>
    <row r="717" spans="1:7">
      <c r="A717" s="204"/>
      <c r="B717" s="204"/>
      <c r="C717" s="204"/>
      <c r="D717" s="204"/>
      <c r="E717" s="204"/>
      <c r="F717" s="204"/>
      <c r="G717" s="204"/>
    </row>
    <row r="718" spans="1:7">
      <c r="A718" s="204"/>
      <c r="B718" s="204"/>
      <c r="C718" s="204"/>
      <c r="D718" s="204"/>
      <c r="E718" s="204"/>
      <c r="F718" s="204"/>
      <c r="G718" s="204"/>
    </row>
    <row r="719" spans="1:7">
      <c r="A719" s="204"/>
      <c r="B719" s="204"/>
      <c r="C719" s="204"/>
      <c r="D719" s="204"/>
      <c r="E719" s="204"/>
      <c r="F719" s="204"/>
      <c r="G719" s="204"/>
    </row>
    <row r="720" spans="1:7">
      <c r="A720" s="204"/>
      <c r="B720" s="204"/>
      <c r="C720" s="204"/>
      <c r="D720" s="204"/>
      <c r="E720" s="204"/>
      <c r="F720" s="204"/>
      <c r="G720" s="204"/>
    </row>
    <row r="721" spans="1:7">
      <c r="A721" s="204"/>
      <c r="B721" s="204"/>
      <c r="C721" s="204"/>
      <c r="D721" s="204"/>
      <c r="E721" s="204"/>
      <c r="F721" s="204"/>
      <c r="G721" s="204"/>
    </row>
    <row r="722" spans="1:7">
      <c r="A722" s="204"/>
      <c r="B722" s="204"/>
      <c r="C722" s="204"/>
      <c r="D722" s="204"/>
      <c r="E722" s="204"/>
      <c r="F722" s="204"/>
      <c r="G722" s="204"/>
    </row>
    <row r="723" spans="1:7">
      <c r="A723" s="204"/>
      <c r="B723" s="204"/>
      <c r="C723" s="204"/>
      <c r="D723" s="204"/>
      <c r="E723" s="204"/>
      <c r="F723" s="204"/>
      <c r="G723" s="204"/>
    </row>
    <row r="724" spans="1:7">
      <c r="A724" s="204"/>
      <c r="B724" s="204"/>
      <c r="C724" s="204"/>
      <c r="D724" s="204"/>
      <c r="E724" s="204"/>
      <c r="F724" s="204"/>
      <c r="G724" s="204"/>
    </row>
    <row r="725" spans="1:7">
      <c r="A725" s="204"/>
      <c r="B725" s="204"/>
      <c r="C725" s="204"/>
      <c r="D725" s="204"/>
      <c r="E725" s="204"/>
      <c r="F725" s="204"/>
      <c r="G725" s="204"/>
    </row>
    <row r="726" spans="1:7">
      <c r="A726" s="204"/>
      <c r="B726" s="204"/>
      <c r="C726" s="204"/>
      <c r="D726" s="204"/>
      <c r="E726" s="204"/>
      <c r="F726" s="204"/>
      <c r="G726" s="204"/>
    </row>
    <row r="727" spans="1:7">
      <c r="A727" s="204"/>
      <c r="B727" s="204"/>
      <c r="C727" s="204"/>
      <c r="D727" s="204"/>
      <c r="E727" s="204"/>
      <c r="F727" s="204"/>
      <c r="G727" s="204"/>
    </row>
    <row r="728" spans="1:7">
      <c r="A728" s="204"/>
      <c r="B728" s="204"/>
      <c r="C728" s="204"/>
      <c r="D728" s="204"/>
      <c r="E728" s="204"/>
      <c r="F728" s="204"/>
      <c r="G728" s="204"/>
    </row>
    <row r="729" spans="1:7">
      <c r="A729" s="204"/>
      <c r="B729" s="204"/>
      <c r="C729" s="204"/>
      <c r="D729" s="204"/>
      <c r="E729" s="204"/>
      <c r="F729" s="204"/>
      <c r="G729" s="204"/>
    </row>
    <row r="730" spans="1:7">
      <c r="A730" s="204"/>
      <c r="B730" s="204"/>
      <c r="C730" s="204"/>
      <c r="D730" s="204"/>
      <c r="E730" s="204"/>
      <c r="F730" s="204"/>
      <c r="G730" s="204"/>
    </row>
    <row r="731" spans="1:7">
      <c r="A731" s="204"/>
      <c r="B731" s="204"/>
      <c r="C731" s="204"/>
      <c r="D731" s="204"/>
      <c r="E731" s="204"/>
      <c r="F731" s="204"/>
      <c r="G731" s="204"/>
    </row>
    <row r="732" spans="1:7">
      <c r="A732" s="204"/>
      <c r="B732" s="204"/>
      <c r="C732" s="204"/>
      <c r="D732" s="204"/>
      <c r="E732" s="204"/>
      <c r="F732" s="204"/>
      <c r="G732" s="204"/>
    </row>
    <row r="733" spans="1:7">
      <c r="A733" s="204"/>
      <c r="B733" s="204"/>
      <c r="C733" s="204"/>
      <c r="D733" s="204"/>
      <c r="E733" s="204"/>
      <c r="F733" s="204"/>
      <c r="G733" s="204"/>
    </row>
    <row r="734" spans="1:7">
      <c r="A734" s="204"/>
      <c r="B734" s="204"/>
      <c r="C734" s="204"/>
      <c r="D734" s="204"/>
      <c r="E734" s="204"/>
      <c r="F734" s="204"/>
      <c r="G734" s="204"/>
    </row>
    <row r="735" spans="1:7">
      <c r="A735" s="204"/>
      <c r="B735" s="204"/>
      <c r="C735" s="204"/>
      <c r="D735" s="204"/>
      <c r="E735" s="204"/>
      <c r="F735" s="204"/>
      <c r="G735" s="204"/>
    </row>
    <row r="736" spans="1:7">
      <c r="A736" s="204"/>
      <c r="B736" s="204"/>
      <c r="C736" s="204"/>
      <c r="D736" s="204"/>
      <c r="E736" s="204"/>
      <c r="F736" s="204"/>
      <c r="G736" s="204"/>
    </row>
    <row r="737" spans="1:7">
      <c r="A737" s="204"/>
      <c r="B737" s="204"/>
      <c r="C737" s="204"/>
      <c r="D737" s="204"/>
      <c r="E737" s="204"/>
      <c r="F737" s="204"/>
      <c r="G737" s="204"/>
    </row>
    <row r="738" spans="1:7">
      <c r="A738" s="204"/>
      <c r="B738" s="204"/>
      <c r="C738" s="204"/>
      <c r="D738" s="204"/>
      <c r="E738" s="204"/>
      <c r="F738" s="204"/>
      <c r="G738" s="204"/>
    </row>
    <row r="739" spans="1:7">
      <c r="A739" s="204"/>
      <c r="B739" s="204"/>
      <c r="C739" s="204"/>
      <c r="D739" s="204"/>
      <c r="E739" s="204"/>
      <c r="F739" s="204"/>
      <c r="G739" s="204"/>
    </row>
    <row r="740" spans="1:7">
      <c r="A740" s="204"/>
      <c r="B740" s="204"/>
      <c r="C740" s="204"/>
      <c r="D740" s="204"/>
      <c r="E740" s="204"/>
      <c r="F740" s="204"/>
      <c r="G740" s="204"/>
    </row>
    <row r="741" spans="1:7">
      <c r="A741" s="204"/>
      <c r="B741" s="204"/>
      <c r="C741" s="204"/>
      <c r="D741" s="204"/>
      <c r="E741" s="204"/>
      <c r="F741" s="204"/>
      <c r="G741" s="204"/>
    </row>
    <row r="742" spans="1:7">
      <c r="A742" s="204"/>
      <c r="B742" s="204"/>
      <c r="C742" s="204"/>
      <c r="D742" s="204"/>
      <c r="E742" s="204"/>
      <c r="F742" s="204"/>
      <c r="G742" s="204"/>
    </row>
    <row r="743" spans="1:7">
      <c r="A743" s="204"/>
      <c r="B743" s="204"/>
      <c r="C743" s="204"/>
      <c r="D743" s="204"/>
      <c r="E743" s="204"/>
      <c r="F743" s="204"/>
      <c r="G743" s="204"/>
    </row>
    <row r="744" spans="1:7">
      <c r="A744" s="204"/>
      <c r="B744" s="204"/>
      <c r="C744" s="204"/>
      <c r="D744" s="204"/>
      <c r="E744" s="204"/>
      <c r="F744" s="204"/>
      <c r="G744" s="204"/>
    </row>
    <row r="745" spans="1:7">
      <c r="A745" s="204"/>
      <c r="B745" s="204"/>
      <c r="C745" s="204"/>
      <c r="D745" s="204"/>
      <c r="E745" s="204"/>
      <c r="F745" s="204"/>
      <c r="G745" s="204"/>
    </row>
    <row r="746" spans="1:7">
      <c r="A746" s="204"/>
      <c r="B746" s="204"/>
      <c r="C746" s="204"/>
      <c r="D746" s="204"/>
      <c r="E746" s="204"/>
      <c r="F746" s="204"/>
      <c r="G746" s="204"/>
    </row>
    <row r="747" spans="1:7">
      <c r="A747" s="204"/>
      <c r="B747" s="204"/>
      <c r="C747" s="204"/>
      <c r="D747" s="204"/>
      <c r="E747" s="204"/>
      <c r="F747" s="204"/>
      <c r="G747" s="204"/>
    </row>
    <row r="748" spans="1:7">
      <c r="A748" s="204"/>
      <c r="B748" s="204"/>
      <c r="C748" s="204"/>
      <c r="D748" s="204"/>
      <c r="E748" s="204"/>
      <c r="F748" s="204"/>
      <c r="G748" s="204"/>
    </row>
    <row r="749" spans="1:7">
      <c r="A749" s="204"/>
      <c r="B749" s="204"/>
      <c r="C749" s="204"/>
      <c r="D749" s="204"/>
      <c r="E749" s="204"/>
      <c r="F749" s="204"/>
      <c r="G749" s="204"/>
    </row>
    <row r="750" spans="1:7">
      <c r="A750" s="204"/>
      <c r="B750" s="204"/>
      <c r="C750" s="204"/>
      <c r="D750" s="204"/>
      <c r="E750" s="204"/>
      <c r="F750" s="204"/>
      <c r="G750" s="204"/>
    </row>
    <row r="751" spans="1:7">
      <c r="A751" s="204"/>
      <c r="B751" s="204"/>
      <c r="C751" s="204"/>
      <c r="D751" s="204"/>
      <c r="E751" s="204"/>
      <c r="F751" s="204"/>
      <c r="G751" s="204"/>
    </row>
    <row r="752" spans="1:7">
      <c r="A752" s="204"/>
      <c r="B752" s="204"/>
      <c r="C752" s="204"/>
      <c r="D752" s="204"/>
      <c r="E752" s="204"/>
      <c r="F752" s="204"/>
      <c r="G752" s="204"/>
    </row>
    <row r="753" spans="1:7">
      <c r="A753" s="204"/>
      <c r="B753" s="204"/>
      <c r="C753" s="204"/>
      <c r="D753" s="204"/>
      <c r="E753" s="204"/>
      <c r="F753" s="204"/>
      <c r="G753" s="204"/>
    </row>
    <row r="754" spans="1:7">
      <c r="A754" s="204"/>
      <c r="B754" s="204"/>
      <c r="C754" s="204"/>
      <c r="D754" s="204"/>
      <c r="E754" s="204"/>
      <c r="F754" s="204"/>
      <c r="G754" s="204"/>
    </row>
    <row r="755" spans="1:7">
      <c r="A755" s="204"/>
      <c r="B755" s="204"/>
      <c r="C755" s="204"/>
      <c r="D755" s="204"/>
      <c r="E755" s="204"/>
      <c r="F755" s="204"/>
      <c r="G755" s="204"/>
    </row>
    <row r="756" spans="1:7">
      <c r="A756" s="204"/>
      <c r="B756" s="204"/>
      <c r="C756" s="204"/>
      <c r="D756" s="204"/>
      <c r="E756" s="204"/>
      <c r="F756" s="204"/>
      <c r="G756" s="204"/>
    </row>
    <row r="757" spans="1:7">
      <c r="A757" s="204"/>
      <c r="B757" s="204"/>
      <c r="C757" s="204"/>
      <c r="D757" s="204"/>
      <c r="E757" s="204"/>
      <c r="F757" s="204"/>
      <c r="G757" s="204"/>
    </row>
    <row r="758" spans="1:7">
      <c r="A758" s="204"/>
      <c r="B758" s="204"/>
      <c r="C758" s="204"/>
      <c r="D758" s="204"/>
      <c r="E758" s="204"/>
      <c r="F758" s="204"/>
      <c r="G758" s="204"/>
    </row>
    <row r="759" spans="1:7">
      <c r="A759" s="204"/>
      <c r="B759" s="204"/>
      <c r="C759" s="204"/>
      <c r="D759" s="204"/>
      <c r="E759" s="204"/>
      <c r="F759" s="204"/>
      <c r="G759" s="204"/>
    </row>
    <row r="760" spans="1:7">
      <c r="A760" s="204"/>
      <c r="B760" s="204"/>
      <c r="C760" s="204"/>
      <c r="D760" s="204"/>
      <c r="E760" s="204"/>
      <c r="F760" s="204"/>
      <c r="G760" s="204"/>
    </row>
    <row r="761" spans="1:7">
      <c r="A761" s="204"/>
      <c r="B761" s="204"/>
      <c r="C761" s="204"/>
      <c r="D761" s="204"/>
      <c r="E761" s="204"/>
      <c r="F761" s="204"/>
      <c r="G761" s="204"/>
    </row>
    <row r="762" spans="1:7">
      <c r="A762" s="204"/>
      <c r="B762" s="204"/>
      <c r="C762" s="204"/>
      <c r="D762" s="204"/>
      <c r="E762" s="204"/>
      <c r="F762" s="204"/>
      <c r="G762" s="204"/>
    </row>
    <row r="763" spans="1:7">
      <c r="A763" s="204"/>
      <c r="B763" s="204"/>
      <c r="C763" s="204"/>
      <c r="D763" s="204"/>
      <c r="E763" s="204"/>
      <c r="F763" s="204"/>
      <c r="G763" s="204"/>
    </row>
    <row r="764" spans="1:7">
      <c r="A764" s="204"/>
      <c r="B764" s="204"/>
      <c r="C764" s="204"/>
      <c r="D764" s="204"/>
      <c r="E764" s="204"/>
      <c r="F764" s="204"/>
      <c r="G764" s="204"/>
    </row>
    <row r="765" spans="1:7">
      <c r="A765" s="204"/>
      <c r="B765" s="204"/>
      <c r="C765" s="204"/>
      <c r="D765" s="204"/>
      <c r="E765" s="204"/>
      <c r="F765" s="204"/>
      <c r="G765" s="204"/>
    </row>
    <row r="766" spans="1:7">
      <c r="A766" s="204"/>
      <c r="B766" s="204"/>
      <c r="C766" s="204"/>
      <c r="D766" s="204"/>
      <c r="E766" s="204"/>
      <c r="F766" s="204"/>
      <c r="G766" s="204"/>
    </row>
    <row r="767" spans="1:7">
      <c r="A767" s="204"/>
      <c r="B767" s="204"/>
      <c r="C767" s="204"/>
      <c r="D767" s="204"/>
      <c r="E767" s="204"/>
      <c r="F767" s="204"/>
      <c r="G767" s="204"/>
    </row>
    <row r="768" spans="1:7">
      <c r="A768" s="204"/>
      <c r="B768" s="204"/>
      <c r="C768" s="204"/>
      <c r="D768" s="204"/>
      <c r="E768" s="204"/>
      <c r="F768" s="204"/>
      <c r="G768" s="204"/>
    </row>
    <row r="769" spans="1:7">
      <c r="A769" s="204"/>
      <c r="B769" s="204"/>
      <c r="C769" s="204"/>
      <c r="D769" s="204"/>
      <c r="E769" s="204"/>
      <c r="F769" s="204"/>
      <c r="G769" s="204"/>
    </row>
    <row r="770" spans="1:7">
      <c r="A770" s="204"/>
      <c r="B770" s="204"/>
      <c r="C770" s="204"/>
      <c r="D770" s="204"/>
      <c r="E770" s="204"/>
      <c r="F770" s="204"/>
      <c r="G770" s="204"/>
    </row>
    <row r="771" spans="1:7">
      <c r="A771" s="204"/>
      <c r="B771" s="204"/>
      <c r="C771" s="204"/>
      <c r="D771" s="204"/>
      <c r="E771" s="204"/>
      <c r="F771" s="204"/>
      <c r="G771" s="204"/>
    </row>
    <row r="772" spans="1:7">
      <c r="A772" s="204"/>
      <c r="B772" s="204"/>
      <c r="C772" s="204"/>
      <c r="D772" s="204"/>
      <c r="E772" s="204"/>
      <c r="F772" s="204"/>
      <c r="G772" s="204"/>
    </row>
    <row r="773" spans="1:7">
      <c r="A773" s="204"/>
      <c r="B773" s="204"/>
      <c r="C773" s="204"/>
      <c r="D773" s="204"/>
      <c r="E773" s="204"/>
      <c r="F773" s="204"/>
      <c r="G773" s="204"/>
    </row>
    <row r="774" spans="1:7">
      <c r="A774" s="204"/>
      <c r="B774" s="204"/>
      <c r="C774" s="204"/>
      <c r="D774" s="204"/>
      <c r="E774" s="204"/>
      <c r="F774" s="204"/>
      <c r="G774" s="204"/>
    </row>
    <row r="775" spans="1:7">
      <c r="A775" s="204"/>
      <c r="B775" s="204"/>
      <c r="C775" s="204"/>
      <c r="D775" s="204"/>
      <c r="E775" s="204"/>
      <c r="F775" s="204"/>
      <c r="G775" s="204"/>
    </row>
    <row r="776" spans="1:7">
      <c r="A776" s="204"/>
      <c r="B776" s="204"/>
      <c r="C776" s="204"/>
      <c r="D776" s="204"/>
      <c r="E776" s="204"/>
      <c r="F776" s="204"/>
      <c r="G776" s="204"/>
    </row>
    <row r="777" spans="1:7">
      <c r="A777" s="204"/>
      <c r="B777" s="204"/>
      <c r="C777" s="204"/>
      <c r="D777" s="204"/>
      <c r="E777" s="204"/>
      <c r="F777" s="204"/>
      <c r="G777" s="204"/>
    </row>
    <row r="778" spans="1:7">
      <c r="A778" s="204"/>
      <c r="B778" s="204"/>
      <c r="C778" s="204"/>
      <c r="D778" s="204"/>
      <c r="E778" s="204"/>
      <c r="F778" s="204"/>
      <c r="G778" s="204"/>
    </row>
    <row r="779" spans="1:7">
      <c r="A779" s="204"/>
      <c r="B779" s="204"/>
      <c r="C779" s="204"/>
      <c r="D779" s="204"/>
      <c r="E779" s="204"/>
      <c r="F779" s="204"/>
      <c r="G779" s="204"/>
    </row>
    <row r="780" spans="1:7">
      <c r="A780" s="204"/>
      <c r="B780" s="204"/>
      <c r="C780" s="204"/>
      <c r="D780" s="204"/>
      <c r="E780" s="204"/>
      <c r="F780" s="204"/>
      <c r="G780" s="204"/>
    </row>
    <row r="781" spans="1:7">
      <c r="A781" s="204"/>
      <c r="B781" s="204"/>
      <c r="C781" s="204"/>
      <c r="D781" s="204"/>
      <c r="E781" s="204"/>
      <c r="F781" s="204"/>
      <c r="G781" s="204"/>
    </row>
    <row r="782" spans="1:7">
      <c r="A782" s="204"/>
      <c r="B782" s="204"/>
      <c r="C782" s="204"/>
      <c r="D782" s="204"/>
      <c r="E782" s="204"/>
      <c r="F782" s="204"/>
      <c r="G782" s="204"/>
    </row>
    <row r="783" spans="1:7">
      <c r="A783" s="204"/>
      <c r="B783" s="204"/>
      <c r="C783" s="204"/>
      <c r="D783" s="204"/>
      <c r="E783" s="204"/>
      <c r="F783" s="204"/>
      <c r="G783" s="204"/>
    </row>
    <row r="784" spans="1:7">
      <c r="A784" s="204"/>
      <c r="B784" s="204"/>
      <c r="C784" s="204"/>
      <c r="D784" s="204"/>
      <c r="E784" s="204"/>
      <c r="F784" s="204"/>
      <c r="G784" s="204"/>
    </row>
    <row r="785" spans="1:7">
      <c r="A785" s="204"/>
      <c r="B785" s="204"/>
      <c r="C785" s="204"/>
      <c r="D785" s="204"/>
      <c r="E785" s="204"/>
      <c r="F785" s="204"/>
      <c r="G785" s="204"/>
    </row>
    <row r="786" spans="1:7">
      <c r="A786" s="204"/>
      <c r="B786" s="204"/>
      <c r="C786" s="204"/>
      <c r="D786" s="204"/>
      <c r="E786" s="204"/>
      <c r="F786" s="204"/>
      <c r="G786" s="204"/>
    </row>
    <row r="787" spans="1:7">
      <c r="A787" s="204"/>
      <c r="B787" s="204"/>
      <c r="C787" s="204"/>
      <c r="D787" s="204"/>
      <c r="E787" s="204"/>
      <c r="F787" s="204"/>
      <c r="G787" s="204"/>
    </row>
    <row r="788" spans="1:7">
      <c r="A788" s="204"/>
      <c r="B788" s="204"/>
      <c r="C788" s="204"/>
      <c r="D788" s="204"/>
      <c r="E788" s="204"/>
      <c r="F788" s="204"/>
      <c r="G788" s="204"/>
    </row>
    <row r="789" spans="1:7">
      <c r="A789" s="204"/>
      <c r="B789" s="204"/>
      <c r="C789" s="204"/>
      <c r="D789" s="204"/>
      <c r="E789" s="204"/>
      <c r="F789" s="204"/>
      <c r="G789" s="204"/>
    </row>
    <row r="790" spans="1:7">
      <c r="A790" s="204"/>
      <c r="B790" s="204"/>
      <c r="C790" s="204"/>
      <c r="D790" s="204"/>
      <c r="E790" s="204"/>
      <c r="F790" s="204"/>
      <c r="G790" s="204"/>
    </row>
    <row r="791" spans="1:7">
      <c r="A791" s="204"/>
      <c r="B791" s="204"/>
      <c r="C791" s="204"/>
      <c r="D791" s="204"/>
      <c r="E791" s="204"/>
      <c r="F791" s="204"/>
      <c r="G791" s="204"/>
    </row>
    <row r="792" spans="1:7">
      <c r="A792" s="204"/>
      <c r="B792" s="204"/>
      <c r="C792" s="204"/>
      <c r="D792" s="204"/>
      <c r="E792" s="204"/>
      <c r="F792" s="204"/>
      <c r="G792" s="204"/>
    </row>
    <row r="793" spans="1:7">
      <c r="A793" s="204"/>
      <c r="B793" s="204"/>
      <c r="C793" s="204"/>
      <c r="D793" s="204"/>
      <c r="E793" s="204"/>
      <c r="F793" s="204"/>
      <c r="G793" s="204"/>
    </row>
    <row r="794" spans="1:7">
      <c r="A794" s="204"/>
      <c r="B794" s="204"/>
      <c r="C794" s="204"/>
      <c r="D794" s="204"/>
      <c r="E794" s="204"/>
      <c r="F794" s="204"/>
      <c r="G794" s="204"/>
    </row>
    <row r="795" spans="1:7">
      <c r="A795" s="204"/>
      <c r="B795" s="204"/>
      <c r="C795" s="204"/>
      <c r="D795" s="204"/>
      <c r="E795" s="204"/>
      <c r="F795" s="204"/>
      <c r="G795" s="204"/>
    </row>
    <row r="796" spans="1:7">
      <c r="A796" s="204"/>
      <c r="B796" s="204"/>
      <c r="C796" s="204"/>
      <c r="D796" s="204"/>
      <c r="E796" s="204"/>
      <c r="F796" s="204"/>
      <c r="G796" s="204"/>
    </row>
    <row r="797" spans="1:7">
      <c r="A797" s="204"/>
      <c r="B797" s="204"/>
      <c r="C797" s="204"/>
      <c r="D797" s="204"/>
      <c r="E797" s="204"/>
      <c r="F797" s="204"/>
      <c r="G797" s="204"/>
    </row>
    <row r="798" spans="1:7">
      <c r="A798" s="204"/>
      <c r="B798" s="204"/>
      <c r="C798" s="204"/>
      <c r="D798" s="204"/>
      <c r="E798" s="204"/>
      <c r="F798" s="204"/>
      <c r="G798" s="204"/>
    </row>
    <row r="799" spans="1:7">
      <c r="A799" s="204"/>
      <c r="B799" s="204"/>
      <c r="C799" s="204"/>
      <c r="D799" s="204"/>
      <c r="E799" s="204"/>
      <c r="F799" s="204"/>
      <c r="G799" s="204"/>
    </row>
    <row r="800" spans="1:7">
      <c r="A800" s="204"/>
      <c r="B800" s="204"/>
      <c r="C800" s="204"/>
      <c r="D800" s="204"/>
      <c r="E800" s="204"/>
      <c r="F800" s="204"/>
      <c r="G800" s="204"/>
    </row>
    <row r="801" spans="1:7">
      <c r="A801" s="204"/>
      <c r="B801" s="204"/>
      <c r="C801" s="204"/>
      <c r="D801" s="204"/>
      <c r="E801" s="204"/>
      <c r="F801" s="204"/>
      <c r="G801" s="204"/>
    </row>
    <row r="802" spans="1:7">
      <c r="A802" s="204"/>
      <c r="B802" s="204"/>
      <c r="C802" s="204"/>
      <c r="D802" s="204"/>
      <c r="E802" s="204"/>
      <c r="F802" s="204"/>
      <c r="G802" s="204"/>
    </row>
    <row r="803" spans="1:7">
      <c r="A803" s="204"/>
      <c r="B803" s="204"/>
      <c r="C803" s="204"/>
      <c r="D803" s="204"/>
      <c r="E803" s="204"/>
      <c r="F803" s="204"/>
      <c r="G803" s="204"/>
    </row>
    <row r="804" spans="1:7">
      <c r="A804" s="204"/>
      <c r="B804" s="204"/>
      <c r="C804" s="204"/>
      <c r="D804" s="204"/>
      <c r="E804" s="204"/>
      <c r="F804" s="204"/>
      <c r="G804" s="204"/>
    </row>
    <row r="805" spans="1:7">
      <c r="A805" s="204"/>
      <c r="B805" s="204"/>
      <c r="C805" s="204"/>
      <c r="D805" s="204"/>
      <c r="E805" s="204"/>
      <c r="F805" s="204"/>
      <c r="G805" s="204"/>
    </row>
    <row r="806" spans="1:7">
      <c r="A806" s="204"/>
      <c r="B806" s="204"/>
      <c r="C806" s="204"/>
      <c r="D806" s="204"/>
      <c r="E806" s="204"/>
      <c r="F806" s="204"/>
      <c r="G806" s="204"/>
    </row>
    <row r="807" spans="1:7">
      <c r="A807" s="204"/>
      <c r="B807" s="204"/>
      <c r="C807" s="204"/>
      <c r="D807" s="204"/>
      <c r="E807" s="204"/>
      <c r="F807" s="204"/>
      <c r="G807" s="204"/>
    </row>
    <row r="808" spans="1:7">
      <c r="A808" s="204"/>
      <c r="B808" s="204"/>
      <c r="C808" s="204"/>
      <c r="D808" s="204"/>
      <c r="E808" s="204"/>
      <c r="F808" s="204"/>
      <c r="G808" s="204"/>
    </row>
    <row r="809" spans="1:7">
      <c r="A809" s="204"/>
      <c r="B809" s="204"/>
      <c r="C809" s="204"/>
      <c r="D809" s="204"/>
      <c r="E809" s="204"/>
      <c r="F809" s="204"/>
      <c r="G809" s="204"/>
    </row>
    <row r="810" spans="1:7">
      <c r="A810" s="204"/>
      <c r="B810" s="204"/>
      <c r="C810" s="204"/>
      <c r="D810" s="204"/>
      <c r="E810" s="204"/>
      <c r="F810" s="204"/>
      <c r="G810" s="204"/>
    </row>
    <row r="811" spans="1:7">
      <c r="A811" s="204"/>
      <c r="B811" s="204"/>
      <c r="C811" s="204"/>
      <c r="D811" s="204"/>
      <c r="E811" s="204"/>
      <c r="F811" s="204"/>
      <c r="G811" s="204"/>
    </row>
    <row r="812" spans="1:7">
      <c r="A812" s="204"/>
      <c r="B812" s="204"/>
      <c r="C812" s="204"/>
      <c r="D812" s="204"/>
      <c r="E812" s="204"/>
      <c r="F812" s="204"/>
      <c r="G812" s="204"/>
    </row>
    <row r="813" spans="1:7">
      <c r="A813" s="204"/>
      <c r="B813" s="204"/>
      <c r="C813" s="204"/>
      <c r="D813" s="204"/>
      <c r="E813" s="204"/>
      <c r="F813" s="204"/>
      <c r="G813" s="204"/>
    </row>
    <row r="814" spans="1:7">
      <c r="A814" s="204"/>
      <c r="B814" s="204"/>
      <c r="C814" s="204"/>
      <c r="D814" s="204"/>
      <c r="E814" s="204"/>
      <c r="F814" s="204"/>
      <c r="G814" s="204"/>
    </row>
    <row r="815" spans="1:7">
      <c r="A815" s="204"/>
      <c r="B815" s="204"/>
      <c r="C815" s="204"/>
      <c r="D815" s="204"/>
      <c r="E815" s="204"/>
      <c r="F815" s="204"/>
      <c r="G815" s="204"/>
    </row>
    <row r="816" spans="1:7">
      <c r="A816" s="204"/>
      <c r="B816" s="204"/>
      <c r="C816" s="204"/>
      <c r="D816" s="204"/>
      <c r="E816" s="204"/>
      <c r="F816" s="204"/>
      <c r="G816" s="204"/>
    </row>
    <row r="817" spans="1:7">
      <c r="A817" s="204"/>
      <c r="B817" s="204"/>
      <c r="C817" s="204"/>
      <c r="D817" s="204"/>
      <c r="E817" s="204"/>
      <c r="F817" s="204"/>
      <c r="G817" s="204"/>
    </row>
    <row r="818" spans="1:7">
      <c r="A818" s="204"/>
      <c r="B818" s="204"/>
      <c r="C818" s="204"/>
      <c r="D818" s="204"/>
      <c r="E818" s="204"/>
      <c r="F818" s="204"/>
      <c r="G818" s="204"/>
    </row>
    <row r="819" spans="1:7">
      <c r="A819" s="204"/>
      <c r="B819" s="204"/>
      <c r="C819" s="204"/>
      <c r="D819" s="204"/>
      <c r="E819" s="204"/>
      <c r="F819" s="204"/>
      <c r="G819" s="204"/>
    </row>
    <row r="820" spans="1:7">
      <c r="A820" s="204"/>
      <c r="B820" s="204"/>
      <c r="C820" s="204"/>
      <c r="D820" s="204"/>
      <c r="E820" s="204"/>
      <c r="F820" s="204"/>
      <c r="G820" s="204"/>
    </row>
    <row r="821" spans="1:7">
      <c r="A821" s="204"/>
      <c r="B821" s="204"/>
      <c r="C821" s="204"/>
      <c r="D821" s="204"/>
      <c r="E821" s="204"/>
      <c r="F821" s="204"/>
      <c r="G821" s="204"/>
    </row>
    <row r="822" spans="1:7">
      <c r="A822" s="204"/>
      <c r="B822" s="204"/>
      <c r="C822" s="204"/>
      <c r="D822" s="204"/>
      <c r="E822" s="204"/>
      <c r="F822" s="204"/>
      <c r="G822" s="204"/>
    </row>
    <row r="823" spans="1:7">
      <c r="A823" s="204"/>
      <c r="B823" s="204"/>
      <c r="C823" s="204"/>
      <c r="D823" s="204"/>
      <c r="E823" s="204"/>
      <c r="F823" s="204"/>
      <c r="G823" s="204"/>
    </row>
    <row r="824" spans="1:7">
      <c r="A824" s="204"/>
      <c r="B824" s="204"/>
      <c r="C824" s="204"/>
      <c r="D824" s="204"/>
      <c r="E824" s="204"/>
      <c r="F824" s="204"/>
      <c r="G824" s="204"/>
    </row>
    <row r="825" spans="1:7">
      <c r="A825" s="204"/>
      <c r="B825" s="204"/>
      <c r="C825" s="204"/>
      <c r="D825" s="204"/>
      <c r="E825" s="204"/>
      <c r="F825" s="204"/>
      <c r="G825" s="204"/>
    </row>
    <row r="826" spans="1:7">
      <c r="A826" s="204"/>
      <c r="B826" s="204"/>
      <c r="C826" s="204"/>
      <c r="D826" s="204"/>
      <c r="E826" s="204"/>
      <c r="F826" s="204"/>
      <c r="G826" s="204"/>
    </row>
    <row r="827" spans="1:7">
      <c r="A827" s="204"/>
      <c r="B827" s="204"/>
      <c r="C827" s="204"/>
      <c r="D827" s="204"/>
      <c r="E827" s="204"/>
      <c r="F827" s="204"/>
      <c r="G827" s="204"/>
    </row>
    <row r="828" spans="1:7">
      <c r="A828" s="204"/>
      <c r="B828" s="204"/>
      <c r="C828" s="204"/>
      <c r="D828" s="204"/>
      <c r="E828" s="204"/>
      <c r="F828" s="204"/>
      <c r="G828" s="204"/>
    </row>
    <row r="829" spans="1:7">
      <c r="A829" s="204"/>
      <c r="B829" s="204"/>
      <c r="C829" s="204"/>
      <c r="D829" s="204"/>
      <c r="E829" s="204"/>
      <c r="F829" s="204"/>
      <c r="G829" s="204"/>
    </row>
    <row r="830" spans="1:7">
      <c r="A830" s="204"/>
      <c r="B830" s="204"/>
      <c r="C830" s="204"/>
      <c r="D830" s="204"/>
      <c r="E830" s="204"/>
      <c r="F830" s="204"/>
      <c r="G830" s="204"/>
    </row>
    <row r="831" spans="1:7">
      <c r="A831" s="204"/>
      <c r="B831" s="204"/>
      <c r="C831" s="204"/>
      <c r="D831" s="204"/>
      <c r="E831" s="204"/>
      <c r="F831" s="204"/>
      <c r="G831" s="204"/>
    </row>
    <row r="832" spans="1:7">
      <c r="A832" s="204"/>
      <c r="B832" s="204"/>
      <c r="C832" s="204"/>
      <c r="D832" s="204"/>
      <c r="E832" s="204"/>
      <c r="F832" s="204"/>
      <c r="G832" s="204"/>
    </row>
    <row r="833" spans="1:7">
      <c r="A833" s="204"/>
      <c r="B833" s="204"/>
      <c r="C833" s="204"/>
      <c r="D833" s="204"/>
      <c r="E833" s="204"/>
      <c r="F833" s="204"/>
      <c r="G833" s="204"/>
    </row>
    <row r="834" spans="1:7">
      <c r="A834" s="204"/>
      <c r="B834" s="204"/>
      <c r="C834" s="204"/>
      <c r="D834" s="204"/>
      <c r="E834" s="204"/>
      <c r="F834" s="204"/>
      <c r="G834" s="204"/>
    </row>
    <row r="835" spans="1:7">
      <c r="A835" s="204"/>
      <c r="B835" s="204"/>
      <c r="C835" s="204"/>
      <c r="D835" s="204"/>
      <c r="E835" s="204"/>
      <c r="F835" s="204"/>
      <c r="G835" s="204"/>
    </row>
    <row r="836" spans="1:7">
      <c r="A836" s="204"/>
      <c r="B836" s="204"/>
      <c r="C836" s="204"/>
      <c r="D836" s="204"/>
      <c r="E836" s="204"/>
      <c r="F836" s="204"/>
      <c r="G836" s="204"/>
    </row>
    <row r="837" spans="1:7">
      <c r="A837" s="204"/>
      <c r="B837" s="204"/>
      <c r="C837" s="204"/>
      <c r="D837" s="204"/>
      <c r="E837" s="204"/>
      <c r="F837" s="204"/>
      <c r="G837" s="204"/>
    </row>
    <row r="838" spans="1:7">
      <c r="A838" s="204"/>
      <c r="B838" s="204"/>
      <c r="C838" s="204"/>
      <c r="D838" s="204"/>
      <c r="E838" s="204"/>
      <c r="F838" s="204"/>
      <c r="G838" s="204"/>
    </row>
    <row r="839" spans="1:7">
      <c r="A839" s="204"/>
      <c r="B839" s="204"/>
      <c r="C839" s="204"/>
      <c r="D839" s="204"/>
      <c r="E839" s="204"/>
      <c r="F839" s="204"/>
      <c r="G839" s="204"/>
    </row>
    <row r="840" spans="1:7">
      <c r="A840" s="204"/>
      <c r="B840" s="204"/>
      <c r="C840" s="204"/>
      <c r="D840" s="204"/>
      <c r="E840" s="204"/>
      <c r="F840" s="204"/>
      <c r="G840" s="204"/>
    </row>
    <row r="841" spans="1:7">
      <c r="A841" s="204"/>
      <c r="B841" s="204"/>
      <c r="C841" s="204"/>
      <c r="D841" s="204"/>
      <c r="E841" s="204"/>
      <c r="F841" s="204"/>
      <c r="G841" s="204"/>
    </row>
    <row r="842" spans="1:7">
      <c r="A842" s="204"/>
      <c r="B842" s="204"/>
      <c r="C842" s="204"/>
      <c r="D842" s="204"/>
      <c r="E842" s="204"/>
      <c r="F842" s="204"/>
      <c r="G842" s="204"/>
    </row>
    <row r="843" spans="1:7">
      <c r="A843" s="204"/>
      <c r="B843" s="204"/>
      <c r="C843" s="204"/>
      <c r="D843" s="204"/>
      <c r="E843" s="204"/>
      <c r="F843" s="204"/>
      <c r="G843" s="204"/>
    </row>
    <row r="844" spans="1:7">
      <c r="A844" s="204"/>
      <c r="B844" s="204"/>
      <c r="C844" s="204"/>
      <c r="D844" s="204"/>
      <c r="E844" s="204"/>
      <c r="F844" s="204"/>
      <c r="G844" s="204"/>
    </row>
    <row r="845" spans="1:7">
      <c r="A845" s="204"/>
      <c r="B845" s="204"/>
      <c r="C845" s="204"/>
      <c r="D845" s="204"/>
      <c r="E845" s="204"/>
      <c r="F845" s="204"/>
      <c r="G845" s="204"/>
    </row>
    <row r="846" spans="1:7">
      <c r="A846" s="204"/>
      <c r="B846" s="204"/>
      <c r="C846" s="204"/>
      <c r="D846" s="204"/>
      <c r="E846" s="204"/>
      <c r="F846" s="204"/>
      <c r="G846" s="204"/>
    </row>
    <row r="847" spans="1:7">
      <c r="A847" s="204"/>
      <c r="B847" s="204"/>
      <c r="C847" s="204"/>
      <c r="D847" s="204"/>
      <c r="E847" s="204"/>
      <c r="F847" s="204"/>
      <c r="G847" s="204"/>
    </row>
    <row r="848" spans="1:7">
      <c r="A848" s="204"/>
      <c r="B848" s="204"/>
      <c r="C848" s="204"/>
      <c r="D848" s="204"/>
      <c r="E848" s="204"/>
      <c r="F848" s="204"/>
      <c r="G848" s="204"/>
    </row>
    <row r="849" spans="1:7">
      <c r="A849" s="204"/>
      <c r="B849" s="204"/>
      <c r="C849" s="204"/>
      <c r="D849" s="204"/>
      <c r="E849" s="204"/>
      <c r="F849" s="204"/>
      <c r="G849" s="204"/>
    </row>
    <row r="850" spans="1:7">
      <c r="A850" s="204"/>
      <c r="B850" s="204"/>
      <c r="C850" s="204"/>
      <c r="D850" s="204"/>
      <c r="E850" s="204"/>
      <c r="F850" s="204"/>
      <c r="G850" s="204"/>
    </row>
    <row r="851" spans="1:7">
      <c r="A851" s="204"/>
      <c r="B851" s="204"/>
      <c r="C851" s="204"/>
      <c r="D851" s="204"/>
      <c r="E851" s="204"/>
      <c r="F851" s="204"/>
      <c r="G851" s="204"/>
    </row>
    <row r="852" spans="1:7">
      <c r="A852" s="204"/>
      <c r="B852" s="204"/>
      <c r="C852" s="204"/>
      <c r="D852" s="204"/>
      <c r="E852" s="204"/>
      <c r="F852" s="204"/>
      <c r="G852" s="204"/>
    </row>
    <row r="853" spans="1:7">
      <c r="A853" s="204"/>
      <c r="B853" s="204"/>
      <c r="C853" s="204"/>
      <c r="D853" s="204"/>
      <c r="E853" s="204"/>
      <c r="F853" s="204"/>
      <c r="G853" s="204"/>
    </row>
    <row r="854" spans="1:7">
      <c r="A854" s="204"/>
      <c r="B854" s="204"/>
      <c r="C854" s="204"/>
      <c r="D854" s="204"/>
      <c r="E854" s="204"/>
      <c r="F854" s="204"/>
      <c r="G854" s="204"/>
    </row>
    <row r="855" spans="1:7">
      <c r="A855" s="204"/>
      <c r="B855" s="204"/>
      <c r="C855" s="204"/>
      <c r="D855" s="204"/>
      <c r="E855" s="204"/>
      <c r="F855" s="204"/>
      <c r="G855" s="204"/>
    </row>
    <row r="856" spans="1:7">
      <c r="A856" s="204"/>
      <c r="B856" s="204"/>
      <c r="C856" s="204"/>
      <c r="D856" s="204"/>
      <c r="E856" s="204"/>
      <c r="F856" s="204"/>
      <c r="G856" s="204"/>
    </row>
    <row r="857" spans="1:7">
      <c r="A857" s="204"/>
      <c r="B857" s="204"/>
      <c r="C857" s="204"/>
      <c r="D857" s="204"/>
      <c r="E857" s="204"/>
      <c r="F857" s="204"/>
      <c r="G857" s="204"/>
    </row>
    <row r="858" spans="1:7">
      <c r="A858" s="204"/>
      <c r="B858" s="204"/>
      <c r="C858" s="204"/>
      <c r="D858" s="204"/>
      <c r="E858" s="204"/>
      <c r="F858" s="204"/>
      <c r="G858" s="204"/>
    </row>
    <row r="859" spans="1:7">
      <c r="A859" s="204"/>
      <c r="B859" s="204"/>
      <c r="C859" s="204"/>
      <c r="D859" s="204"/>
      <c r="E859" s="204"/>
      <c r="F859" s="204"/>
      <c r="G859" s="204"/>
    </row>
    <row r="860" spans="1:7">
      <c r="A860" s="204"/>
      <c r="B860" s="204"/>
      <c r="C860" s="204"/>
      <c r="D860" s="204"/>
      <c r="E860" s="204"/>
      <c r="F860" s="204"/>
      <c r="G860" s="204"/>
    </row>
    <row r="861" spans="1:7">
      <c r="A861" s="204"/>
      <c r="B861" s="204"/>
      <c r="C861" s="204"/>
      <c r="D861" s="204"/>
      <c r="E861" s="204"/>
      <c r="F861" s="204"/>
      <c r="G861" s="204"/>
    </row>
    <row r="862" spans="1:7">
      <c r="A862" s="204"/>
      <c r="B862" s="204"/>
      <c r="C862" s="204"/>
      <c r="D862" s="204"/>
      <c r="E862" s="204"/>
      <c r="F862" s="204"/>
      <c r="G862" s="204"/>
    </row>
    <row r="863" spans="1:7">
      <c r="A863" s="204"/>
      <c r="B863" s="204"/>
      <c r="C863" s="204"/>
      <c r="D863" s="204"/>
      <c r="E863" s="204"/>
      <c r="F863" s="204"/>
      <c r="G863" s="204"/>
    </row>
    <row r="864" spans="1:7">
      <c r="A864" s="204"/>
      <c r="B864" s="204"/>
      <c r="C864" s="204"/>
      <c r="D864" s="204"/>
      <c r="E864" s="204"/>
      <c r="F864" s="204"/>
      <c r="G864" s="204"/>
    </row>
    <row r="865" spans="1:7">
      <c r="A865" s="204"/>
      <c r="B865" s="204"/>
      <c r="C865" s="204"/>
      <c r="D865" s="204"/>
      <c r="E865" s="204"/>
      <c r="F865" s="204"/>
      <c r="G865" s="204"/>
    </row>
    <row r="866" spans="1:7">
      <c r="A866" s="204"/>
      <c r="B866" s="204"/>
      <c r="C866" s="204"/>
      <c r="D866" s="204"/>
      <c r="E866" s="204"/>
      <c r="F866" s="204"/>
      <c r="G866" s="204"/>
    </row>
    <row r="867" spans="1:7">
      <c r="A867" s="204"/>
      <c r="B867" s="204"/>
      <c r="C867" s="204"/>
      <c r="D867" s="204"/>
      <c r="E867" s="204"/>
      <c r="F867" s="204"/>
      <c r="G867" s="204"/>
    </row>
    <row r="868" spans="1:7">
      <c r="A868" s="204"/>
      <c r="B868" s="204"/>
      <c r="C868" s="204"/>
      <c r="D868" s="204"/>
      <c r="E868" s="204"/>
      <c r="F868" s="204"/>
      <c r="G868" s="204"/>
    </row>
    <row r="869" spans="1:7">
      <c r="A869" s="204"/>
      <c r="B869" s="204"/>
      <c r="C869" s="204"/>
      <c r="D869" s="204"/>
      <c r="E869" s="204"/>
      <c r="F869" s="204"/>
      <c r="G869" s="204"/>
    </row>
    <row r="870" spans="1:7">
      <c r="A870" s="204"/>
      <c r="B870" s="204"/>
      <c r="C870" s="204"/>
      <c r="D870" s="204"/>
      <c r="E870" s="204"/>
      <c r="F870" s="204"/>
      <c r="G870" s="204"/>
    </row>
    <row r="871" spans="1:7">
      <c r="A871" s="204"/>
      <c r="B871" s="204"/>
      <c r="C871" s="204"/>
      <c r="D871" s="204"/>
      <c r="E871" s="204"/>
      <c r="F871" s="204"/>
      <c r="G871" s="204"/>
    </row>
    <row r="872" spans="1:7">
      <c r="A872" s="204"/>
      <c r="B872" s="204"/>
      <c r="C872" s="204"/>
      <c r="D872" s="204"/>
      <c r="E872" s="204"/>
      <c r="F872" s="204"/>
      <c r="G872" s="204"/>
    </row>
    <row r="873" spans="1:7">
      <c r="A873" s="204"/>
      <c r="B873" s="204"/>
      <c r="C873" s="204"/>
      <c r="D873" s="204"/>
      <c r="E873" s="204"/>
      <c r="F873" s="204"/>
      <c r="G873" s="204"/>
    </row>
    <row r="874" spans="1:7">
      <c r="A874" s="204"/>
      <c r="B874" s="204"/>
      <c r="C874" s="204"/>
      <c r="D874" s="204"/>
      <c r="E874" s="204"/>
      <c r="F874" s="204"/>
      <c r="G874" s="204"/>
    </row>
    <row r="875" spans="1:7">
      <c r="A875" s="204"/>
      <c r="B875" s="204"/>
      <c r="C875" s="204"/>
      <c r="D875" s="204"/>
      <c r="E875" s="204"/>
      <c r="F875" s="204"/>
      <c r="G875" s="204"/>
    </row>
    <row r="876" spans="1:7">
      <c r="A876" s="204"/>
      <c r="B876" s="204"/>
      <c r="C876" s="204"/>
      <c r="D876" s="204"/>
      <c r="E876" s="204"/>
      <c r="F876" s="204"/>
      <c r="G876" s="204"/>
    </row>
    <row r="877" spans="1:7">
      <c r="A877" s="204"/>
      <c r="B877" s="204"/>
      <c r="C877" s="204"/>
      <c r="D877" s="204"/>
      <c r="E877" s="204"/>
      <c r="F877" s="204"/>
      <c r="G877" s="204"/>
    </row>
    <row r="878" spans="1:7">
      <c r="A878" s="204"/>
      <c r="B878" s="204"/>
      <c r="C878" s="204"/>
      <c r="D878" s="204"/>
      <c r="E878" s="204"/>
      <c r="F878" s="204"/>
      <c r="G878" s="204"/>
    </row>
    <row r="879" spans="1:7">
      <c r="A879" s="204"/>
      <c r="B879" s="204"/>
      <c r="C879" s="204"/>
      <c r="D879" s="204"/>
      <c r="E879" s="204"/>
      <c r="F879" s="204"/>
      <c r="G879" s="204"/>
    </row>
    <row r="880" spans="1:7">
      <c r="A880" s="204"/>
      <c r="B880" s="204"/>
      <c r="C880" s="204"/>
      <c r="D880" s="204"/>
      <c r="E880" s="204"/>
      <c r="F880" s="204"/>
      <c r="G880" s="204"/>
    </row>
    <row r="881" spans="1:7">
      <c r="A881" s="204"/>
      <c r="B881" s="204"/>
      <c r="C881" s="204"/>
      <c r="D881" s="204"/>
      <c r="E881" s="204"/>
      <c r="F881" s="204"/>
      <c r="G881" s="204"/>
    </row>
    <row r="882" spans="1:7">
      <c r="A882" s="204"/>
      <c r="B882" s="204"/>
      <c r="C882" s="204"/>
      <c r="D882" s="204"/>
      <c r="E882" s="204"/>
      <c r="F882" s="204"/>
      <c r="G882" s="204"/>
    </row>
    <row r="883" spans="1:7">
      <c r="A883" s="204"/>
      <c r="B883" s="204"/>
      <c r="C883" s="204"/>
      <c r="D883" s="204"/>
      <c r="E883" s="204"/>
      <c r="F883" s="204"/>
      <c r="G883" s="204"/>
    </row>
    <row r="884" spans="1:7">
      <c r="A884" s="204"/>
      <c r="B884" s="204"/>
      <c r="C884" s="204"/>
      <c r="D884" s="204"/>
      <c r="E884" s="204"/>
      <c r="F884" s="204"/>
      <c r="G884" s="204"/>
    </row>
    <row r="885" spans="1:7">
      <c r="A885" s="204"/>
      <c r="B885" s="204"/>
      <c r="C885" s="204"/>
      <c r="D885" s="204"/>
      <c r="E885" s="204"/>
      <c r="F885" s="204"/>
      <c r="G885" s="204"/>
    </row>
    <row r="886" spans="1:7">
      <c r="A886" s="204"/>
      <c r="B886" s="204"/>
      <c r="C886" s="204"/>
      <c r="D886" s="204"/>
      <c r="E886" s="204"/>
      <c r="F886" s="204"/>
      <c r="G886" s="204"/>
    </row>
    <row r="887" spans="1:7">
      <c r="A887" s="204"/>
      <c r="B887" s="204"/>
      <c r="C887" s="204"/>
      <c r="D887" s="204"/>
      <c r="E887" s="204"/>
      <c r="F887" s="204"/>
      <c r="G887" s="204"/>
    </row>
    <row r="888" spans="1:7">
      <c r="A888" s="204"/>
      <c r="B888" s="204"/>
      <c r="C888" s="204"/>
      <c r="D888" s="204"/>
      <c r="E888" s="204"/>
      <c r="F888" s="204"/>
      <c r="G888" s="204"/>
    </row>
    <row r="889" spans="1:7">
      <c r="A889" s="204"/>
      <c r="B889" s="204"/>
      <c r="C889" s="204"/>
      <c r="D889" s="204"/>
      <c r="E889" s="204"/>
      <c r="F889" s="204"/>
      <c r="G889" s="204"/>
    </row>
    <row r="890" spans="1:7">
      <c r="A890" s="204"/>
      <c r="B890" s="204"/>
      <c r="C890" s="204"/>
      <c r="D890" s="204"/>
      <c r="E890" s="204"/>
      <c r="F890" s="204"/>
      <c r="G890" s="204"/>
    </row>
    <row r="891" spans="1:7">
      <c r="A891" s="204"/>
      <c r="B891" s="204"/>
      <c r="C891" s="204"/>
      <c r="D891" s="204"/>
      <c r="E891" s="204"/>
      <c r="F891" s="204"/>
      <c r="G891" s="204"/>
    </row>
    <row r="892" spans="1:7">
      <c r="A892" s="204"/>
      <c r="B892" s="204"/>
      <c r="C892" s="204"/>
      <c r="D892" s="204"/>
      <c r="E892" s="204"/>
      <c r="F892" s="204"/>
      <c r="G892" s="204"/>
    </row>
    <row r="893" spans="1:7">
      <c r="A893" s="204"/>
      <c r="B893" s="204"/>
      <c r="C893" s="204"/>
      <c r="D893" s="204"/>
      <c r="E893" s="204"/>
      <c r="F893" s="204"/>
      <c r="G893" s="204"/>
    </row>
    <row r="894" spans="1:7">
      <c r="A894" s="204"/>
      <c r="B894" s="204"/>
      <c r="C894" s="204"/>
      <c r="D894" s="204"/>
      <c r="E894" s="204"/>
      <c r="F894" s="204"/>
      <c r="G894" s="204"/>
    </row>
    <row r="895" spans="1:7">
      <c r="A895" s="204"/>
      <c r="B895" s="204"/>
      <c r="C895" s="204"/>
      <c r="D895" s="204"/>
      <c r="E895" s="204"/>
      <c r="F895" s="204"/>
      <c r="G895" s="204"/>
    </row>
    <row r="896" spans="1:7">
      <c r="A896" s="204"/>
      <c r="B896" s="204"/>
      <c r="C896" s="204"/>
      <c r="D896" s="204"/>
      <c r="E896" s="204"/>
      <c r="F896" s="204"/>
      <c r="G896" s="204"/>
    </row>
    <row r="897" spans="1:7">
      <c r="A897" s="204"/>
      <c r="B897" s="204"/>
      <c r="C897" s="204"/>
      <c r="D897" s="204"/>
      <c r="E897" s="204"/>
      <c r="F897" s="204"/>
      <c r="G897" s="204"/>
    </row>
    <row r="898" spans="1:7">
      <c r="A898" s="204"/>
      <c r="B898" s="204"/>
      <c r="C898" s="204"/>
      <c r="D898" s="204"/>
      <c r="E898" s="204"/>
      <c r="F898" s="204"/>
      <c r="G898" s="204"/>
    </row>
    <row r="899" spans="1:7">
      <c r="A899" s="204"/>
      <c r="B899" s="204"/>
      <c r="C899" s="204"/>
      <c r="D899" s="204"/>
      <c r="E899" s="204"/>
      <c r="F899" s="204"/>
      <c r="G899" s="204"/>
    </row>
    <row r="900" spans="1:7">
      <c r="A900" s="204"/>
      <c r="B900" s="204"/>
      <c r="C900" s="204"/>
      <c r="D900" s="204"/>
      <c r="E900" s="204"/>
      <c r="F900" s="204"/>
      <c r="G900" s="204"/>
    </row>
    <row r="901" spans="1:7">
      <c r="A901" s="204"/>
      <c r="B901" s="204"/>
      <c r="C901" s="204"/>
      <c r="D901" s="204"/>
      <c r="E901" s="204"/>
      <c r="F901" s="204"/>
      <c r="G901" s="204"/>
    </row>
    <row r="902" spans="1:7">
      <c r="A902" s="204"/>
      <c r="B902" s="204"/>
      <c r="C902" s="204"/>
      <c r="D902" s="204"/>
      <c r="E902" s="204"/>
      <c r="F902" s="204"/>
      <c r="G902" s="204"/>
    </row>
    <row r="903" spans="1:7">
      <c r="A903" s="204"/>
      <c r="B903" s="204"/>
      <c r="C903" s="204"/>
      <c r="D903" s="204"/>
      <c r="E903" s="204"/>
      <c r="F903" s="204"/>
      <c r="G903" s="204"/>
    </row>
    <row r="904" spans="1:7">
      <c r="A904" s="204"/>
      <c r="B904" s="204"/>
      <c r="C904" s="204"/>
      <c r="D904" s="204"/>
      <c r="E904" s="204"/>
      <c r="F904" s="204"/>
      <c r="G904" s="204"/>
    </row>
    <row r="905" spans="1:7">
      <c r="A905" s="204"/>
      <c r="B905" s="204"/>
      <c r="C905" s="204"/>
      <c r="D905" s="204"/>
      <c r="E905" s="204"/>
      <c r="F905" s="204"/>
      <c r="G905" s="204"/>
    </row>
    <row r="906" spans="1:7">
      <c r="A906" s="204"/>
      <c r="B906" s="204"/>
      <c r="C906" s="204"/>
      <c r="D906" s="204"/>
      <c r="E906" s="204"/>
      <c r="F906" s="204"/>
      <c r="G906" s="204"/>
    </row>
    <row r="907" spans="1:7">
      <c r="A907" s="204"/>
      <c r="B907" s="204"/>
      <c r="C907" s="204"/>
      <c r="D907" s="204"/>
      <c r="E907" s="204"/>
      <c r="F907" s="204"/>
      <c r="G907" s="204"/>
    </row>
    <row r="908" spans="1:7">
      <c r="A908" s="204"/>
      <c r="B908" s="204"/>
      <c r="C908" s="204"/>
      <c r="D908" s="204"/>
      <c r="E908" s="204"/>
      <c r="F908" s="204"/>
      <c r="G908" s="204"/>
    </row>
    <row r="909" spans="1:7">
      <c r="A909" s="204"/>
      <c r="B909" s="204"/>
      <c r="C909" s="204"/>
      <c r="D909" s="204"/>
      <c r="E909" s="204"/>
      <c r="F909" s="204"/>
      <c r="G909" s="204"/>
    </row>
    <row r="910" spans="1:7">
      <c r="A910" s="204"/>
      <c r="B910" s="204"/>
      <c r="C910" s="204"/>
      <c r="D910" s="204"/>
      <c r="E910" s="204"/>
      <c r="F910" s="204"/>
      <c r="G910" s="204"/>
    </row>
    <row r="911" spans="1:7">
      <c r="A911" s="204"/>
      <c r="B911" s="204"/>
      <c r="C911" s="204"/>
      <c r="D911" s="204"/>
      <c r="E911" s="204"/>
      <c r="F911" s="204"/>
      <c r="G911" s="204"/>
    </row>
    <row r="912" spans="1:7">
      <c r="A912" s="204"/>
      <c r="B912" s="204"/>
      <c r="C912" s="204"/>
      <c r="D912" s="204"/>
      <c r="E912" s="204"/>
      <c r="F912" s="204"/>
      <c r="G912" s="204"/>
    </row>
    <row r="913" spans="1:7">
      <c r="A913" s="204"/>
      <c r="B913" s="204"/>
      <c r="C913" s="204"/>
      <c r="D913" s="204"/>
      <c r="E913" s="204"/>
      <c r="F913" s="204"/>
      <c r="G913" s="204"/>
    </row>
    <row r="914" spans="1:7">
      <c r="A914" s="204"/>
      <c r="B914" s="204"/>
      <c r="C914" s="204"/>
      <c r="D914" s="204"/>
      <c r="E914" s="204"/>
      <c r="F914" s="204"/>
      <c r="G914" s="204"/>
    </row>
    <row r="915" spans="1:7">
      <c r="A915" s="204"/>
      <c r="B915" s="204"/>
      <c r="C915" s="204"/>
      <c r="D915" s="204"/>
      <c r="E915" s="204"/>
      <c r="F915" s="204"/>
      <c r="G915" s="204"/>
    </row>
    <row r="916" spans="1:7">
      <c r="A916" s="204"/>
      <c r="B916" s="204"/>
      <c r="C916" s="204"/>
      <c r="D916" s="204"/>
      <c r="E916" s="204"/>
      <c r="F916" s="204"/>
      <c r="G916" s="204"/>
    </row>
    <row r="917" spans="1:7">
      <c r="A917" s="204"/>
      <c r="B917" s="204"/>
      <c r="C917" s="204"/>
      <c r="D917" s="204"/>
      <c r="E917" s="204"/>
      <c r="F917" s="204"/>
      <c r="G917" s="204"/>
    </row>
    <row r="918" spans="1:7">
      <c r="A918" s="204"/>
      <c r="B918" s="204"/>
      <c r="C918" s="204"/>
      <c r="D918" s="204"/>
      <c r="E918" s="204"/>
      <c r="F918" s="204"/>
      <c r="G918" s="204"/>
    </row>
    <row r="919" spans="1:7">
      <c r="A919" s="204"/>
      <c r="B919" s="204"/>
      <c r="C919" s="204"/>
      <c r="D919" s="204"/>
      <c r="E919" s="204"/>
      <c r="F919" s="204"/>
      <c r="G919" s="204"/>
    </row>
    <row r="920" spans="1:7">
      <c r="A920" s="204"/>
      <c r="B920" s="204"/>
      <c r="C920" s="204"/>
      <c r="D920" s="204"/>
      <c r="E920" s="204"/>
      <c r="F920" s="204"/>
      <c r="G920" s="204"/>
    </row>
    <row r="921" spans="1:7">
      <c r="A921" s="204"/>
      <c r="B921" s="204"/>
      <c r="C921" s="204"/>
      <c r="D921" s="204"/>
      <c r="E921" s="204"/>
      <c r="F921" s="204"/>
      <c r="G921" s="204"/>
    </row>
    <row r="922" spans="1:7">
      <c r="A922" s="204"/>
      <c r="B922" s="204"/>
      <c r="C922" s="204"/>
      <c r="D922" s="204"/>
      <c r="E922" s="204"/>
      <c r="F922" s="204"/>
      <c r="G922" s="204"/>
    </row>
    <row r="923" spans="1:7">
      <c r="A923" s="204"/>
      <c r="B923" s="204"/>
      <c r="C923" s="204"/>
      <c r="D923" s="204"/>
      <c r="E923" s="204"/>
      <c r="F923" s="204"/>
      <c r="G923" s="204"/>
    </row>
    <row r="924" spans="1:7">
      <c r="A924" s="204"/>
      <c r="B924" s="204"/>
      <c r="C924" s="204"/>
      <c r="D924" s="204"/>
      <c r="E924" s="204"/>
      <c r="F924" s="204"/>
      <c r="G924" s="204"/>
    </row>
    <row r="925" spans="1:7">
      <c r="A925" s="204"/>
      <c r="B925" s="204"/>
      <c r="C925" s="204"/>
      <c r="D925" s="204"/>
      <c r="E925" s="204"/>
      <c r="F925" s="204"/>
      <c r="G925" s="204"/>
    </row>
    <row r="926" spans="1:7">
      <c r="A926" s="204"/>
      <c r="B926" s="204"/>
      <c r="C926" s="204"/>
      <c r="D926" s="204"/>
      <c r="E926" s="204"/>
      <c r="F926" s="204"/>
      <c r="G926" s="204"/>
    </row>
    <row r="927" spans="1:7">
      <c r="A927" s="204"/>
      <c r="B927" s="204"/>
      <c r="C927" s="204"/>
      <c r="D927" s="204"/>
      <c r="E927" s="204"/>
      <c r="F927" s="204"/>
      <c r="G927" s="204"/>
    </row>
    <row r="928" spans="1:7">
      <c r="A928" s="204"/>
      <c r="B928" s="204"/>
      <c r="C928" s="204"/>
      <c r="D928" s="204"/>
      <c r="E928" s="204"/>
      <c r="F928" s="204"/>
      <c r="G928" s="204"/>
    </row>
    <row r="929" spans="1:7">
      <c r="A929" s="204"/>
      <c r="B929" s="204"/>
      <c r="C929" s="204"/>
      <c r="D929" s="204"/>
      <c r="E929" s="204"/>
      <c r="F929" s="204"/>
      <c r="G929" s="204"/>
    </row>
    <row r="930" spans="1:7">
      <c r="A930" s="204"/>
      <c r="B930" s="204"/>
      <c r="C930" s="204"/>
      <c r="D930" s="204"/>
      <c r="E930" s="204"/>
      <c r="F930" s="204"/>
      <c r="G930" s="204"/>
    </row>
    <row r="931" spans="1:7">
      <c r="A931" s="204"/>
      <c r="B931" s="204"/>
      <c r="C931" s="204"/>
      <c r="D931" s="204"/>
      <c r="E931" s="204"/>
      <c r="F931" s="204"/>
      <c r="G931" s="204"/>
    </row>
    <row r="932" spans="1:7">
      <c r="A932" s="204"/>
      <c r="B932" s="204"/>
      <c r="C932" s="204"/>
      <c r="D932" s="204"/>
      <c r="E932" s="204"/>
      <c r="F932" s="204"/>
      <c r="G932" s="204"/>
    </row>
    <row r="933" spans="1:7">
      <c r="A933" s="204"/>
      <c r="B933" s="204"/>
      <c r="C933" s="204"/>
      <c r="D933" s="204"/>
      <c r="E933" s="204"/>
      <c r="F933" s="204"/>
      <c r="G933" s="204"/>
    </row>
    <row r="934" spans="1:7">
      <c r="A934" s="204"/>
      <c r="B934" s="204"/>
      <c r="C934" s="204"/>
      <c r="D934" s="204"/>
      <c r="E934" s="204"/>
      <c r="F934" s="204"/>
      <c r="G934" s="204"/>
    </row>
    <row r="935" spans="1:7">
      <c r="A935" s="204"/>
      <c r="B935" s="204"/>
      <c r="C935" s="204"/>
      <c r="D935" s="204"/>
      <c r="E935" s="204"/>
      <c r="F935" s="204"/>
      <c r="G935" s="204"/>
    </row>
    <row r="936" spans="1:7">
      <c r="A936" s="204"/>
      <c r="B936" s="204"/>
      <c r="C936" s="204"/>
      <c r="D936" s="204"/>
      <c r="E936" s="204"/>
      <c r="F936" s="204"/>
      <c r="G936" s="204"/>
    </row>
    <row r="937" spans="1:7">
      <c r="A937" s="204"/>
      <c r="B937" s="204"/>
      <c r="C937" s="204"/>
      <c r="D937" s="204"/>
      <c r="E937" s="204"/>
      <c r="F937" s="204"/>
      <c r="G937" s="204"/>
    </row>
    <row r="938" spans="1:7">
      <c r="A938" s="204"/>
      <c r="B938" s="204"/>
      <c r="C938" s="204"/>
      <c r="D938" s="204"/>
      <c r="E938" s="204"/>
      <c r="F938" s="204"/>
      <c r="G938" s="204"/>
    </row>
    <row r="939" spans="1:7">
      <c r="A939" s="204"/>
      <c r="B939" s="204"/>
      <c r="C939" s="204"/>
      <c r="D939" s="204"/>
      <c r="E939" s="204"/>
      <c r="F939" s="204"/>
      <c r="G939" s="204"/>
    </row>
    <row r="940" spans="1:7">
      <c r="A940" s="204"/>
      <c r="B940" s="204"/>
      <c r="C940" s="204"/>
      <c r="D940" s="204"/>
      <c r="E940" s="204"/>
      <c r="F940" s="204"/>
      <c r="G940" s="204"/>
    </row>
    <row r="941" spans="1:7">
      <c r="A941" s="204"/>
      <c r="B941" s="204"/>
      <c r="C941" s="204"/>
      <c r="D941" s="204"/>
      <c r="E941" s="204"/>
      <c r="F941" s="204"/>
      <c r="G941" s="204"/>
    </row>
    <row r="942" spans="1:7">
      <c r="A942" s="204"/>
      <c r="B942" s="204"/>
      <c r="C942" s="204"/>
      <c r="D942" s="204"/>
      <c r="E942" s="204"/>
      <c r="F942" s="204"/>
      <c r="G942" s="204"/>
    </row>
    <row r="943" spans="1:7">
      <c r="A943" s="204"/>
      <c r="B943" s="204"/>
      <c r="C943" s="204"/>
      <c r="D943" s="204"/>
      <c r="E943" s="204"/>
      <c r="F943" s="204"/>
      <c r="G943" s="204"/>
    </row>
    <row r="944" spans="1:7">
      <c r="A944" s="204"/>
      <c r="B944" s="204"/>
      <c r="C944" s="204"/>
      <c r="D944" s="204"/>
      <c r="E944" s="204"/>
      <c r="F944" s="204"/>
      <c r="G944" s="204"/>
    </row>
    <row r="945" spans="1:7">
      <c r="A945" s="204"/>
      <c r="B945" s="204"/>
      <c r="C945" s="204"/>
      <c r="D945" s="204"/>
      <c r="E945" s="204"/>
      <c r="F945" s="204"/>
      <c r="G945" s="204"/>
    </row>
    <row r="946" spans="1:7">
      <c r="A946" s="204"/>
      <c r="B946" s="204"/>
      <c r="C946" s="204"/>
      <c r="D946" s="204"/>
      <c r="E946" s="204"/>
      <c r="F946" s="204"/>
      <c r="G946" s="204"/>
    </row>
    <row r="947" spans="1:7">
      <c r="A947" s="204"/>
      <c r="B947" s="204"/>
      <c r="C947" s="204"/>
      <c r="D947" s="204"/>
      <c r="E947" s="204"/>
      <c r="F947" s="204"/>
      <c r="G947" s="204"/>
    </row>
    <row r="948" spans="1:7">
      <c r="A948" s="204"/>
      <c r="B948" s="204"/>
      <c r="C948" s="204"/>
      <c r="D948" s="204"/>
      <c r="E948" s="204"/>
      <c r="F948" s="204"/>
      <c r="G948" s="204"/>
    </row>
    <row r="949" spans="1:7">
      <c r="A949" s="204"/>
      <c r="B949" s="204"/>
      <c r="C949" s="204"/>
      <c r="D949" s="204"/>
      <c r="E949" s="204"/>
      <c r="F949" s="204"/>
      <c r="G949" s="204"/>
    </row>
    <row r="950" spans="1:7">
      <c r="A950" s="204"/>
      <c r="B950" s="204"/>
      <c r="C950" s="204"/>
      <c r="D950" s="204"/>
      <c r="E950" s="204"/>
      <c r="F950" s="204"/>
      <c r="G950" s="204"/>
    </row>
    <row r="951" spans="1:7">
      <c r="A951" s="204"/>
      <c r="B951" s="204"/>
      <c r="C951" s="204"/>
      <c r="D951" s="204"/>
      <c r="E951" s="204"/>
      <c r="F951" s="204"/>
      <c r="G951" s="204"/>
    </row>
    <row r="952" spans="1:7">
      <c r="A952" s="204"/>
      <c r="B952" s="204"/>
      <c r="C952" s="204"/>
      <c r="D952" s="204"/>
      <c r="E952" s="204"/>
      <c r="F952" s="204"/>
      <c r="G952" s="204"/>
    </row>
    <row r="953" spans="1:7">
      <c r="A953" s="204"/>
      <c r="B953" s="204"/>
      <c r="C953" s="204"/>
      <c r="D953" s="204"/>
      <c r="E953" s="204"/>
      <c r="F953" s="204"/>
      <c r="G953" s="204"/>
    </row>
    <row r="954" spans="1:7">
      <c r="A954" s="204"/>
      <c r="B954" s="204"/>
      <c r="C954" s="204"/>
      <c r="D954" s="204"/>
      <c r="E954" s="204"/>
      <c r="F954" s="204"/>
      <c r="G954" s="204"/>
    </row>
    <row r="955" spans="1:7">
      <c r="A955" s="204"/>
      <c r="B955" s="204"/>
      <c r="C955" s="204"/>
      <c r="D955" s="204"/>
      <c r="E955" s="204"/>
      <c r="F955" s="204"/>
      <c r="G955" s="204"/>
    </row>
    <row r="956" spans="1:7">
      <c r="A956" s="204"/>
      <c r="B956" s="204"/>
      <c r="C956" s="204"/>
      <c r="D956" s="204"/>
      <c r="E956" s="204"/>
      <c r="F956" s="204"/>
      <c r="G956" s="204"/>
    </row>
    <row r="957" spans="1:7">
      <c r="A957" s="204"/>
      <c r="B957" s="204"/>
      <c r="C957" s="204"/>
      <c r="D957" s="204"/>
      <c r="E957" s="204"/>
      <c r="F957" s="204"/>
      <c r="G957" s="204"/>
    </row>
    <row r="958" spans="1:7">
      <c r="A958" s="204"/>
      <c r="B958" s="204"/>
      <c r="C958" s="204"/>
      <c r="D958" s="204"/>
      <c r="E958" s="204"/>
      <c r="F958" s="204"/>
      <c r="G958" s="204"/>
    </row>
    <row r="959" spans="1:7">
      <c r="A959" s="204"/>
      <c r="B959" s="204"/>
      <c r="C959" s="204"/>
      <c r="D959" s="204"/>
      <c r="E959" s="204"/>
      <c r="F959" s="204"/>
      <c r="G959" s="204"/>
    </row>
    <row r="960" spans="1:7">
      <c r="A960" s="204"/>
      <c r="B960" s="204"/>
      <c r="C960" s="204"/>
      <c r="D960" s="204"/>
      <c r="E960" s="204"/>
      <c r="F960" s="204"/>
      <c r="G960" s="204"/>
    </row>
    <row r="961" spans="1:7">
      <c r="A961" s="204"/>
      <c r="B961" s="204"/>
      <c r="C961" s="204"/>
      <c r="D961" s="204"/>
      <c r="E961" s="204"/>
      <c r="F961" s="204"/>
      <c r="G961" s="204"/>
    </row>
    <row r="962" spans="1:7">
      <c r="A962" s="204"/>
      <c r="B962" s="204"/>
      <c r="C962" s="204"/>
      <c r="D962" s="204"/>
      <c r="E962" s="204"/>
      <c r="F962" s="204"/>
      <c r="G962" s="204"/>
    </row>
    <row r="963" spans="1:7">
      <c r="A963" s="204"/>
      <c r="B963" s="204"/>
      <c r="C963" s="204"/>
      <c r="D963" s="204"/>
      <c r="E963" s="204"/>
      <c r="F963" s="204"/>
      <c r="G963" s="204"/>
    </row>
    <row r="964" spans="1:7">
      <c r="A964" s="204"/>
      <c r="B964" s="204"/>
      <c r="C964" s="204"/>
      <c r="D964" s="204"/>
      <c r="E964" s="204"/>
      <c r="F964" s="204"/>
      <c r="G964" s="204"/>
    </row>
    <row r="965" spans="1:7">
      <c r="A965" s="204"/>
      <c r="B965" s="204"/>
      <c r="C965" s="204"/>
      <c r="D965" s="204"/>
      <c r="E965" s="204"/>
      <c r="F965" s="204"/>
      <c r="G965" s="204"/>
    </row>
    <row r="966" spans="1:7">
      <c r="A966" s="204"/>
      <c r="B966" s="204"/>
      <c r="C966" s="204"/>
      <c r="D966" s="204"/>
      <c r="E966" s="204"/>
      <c r="F966" s="204"/>
      <c r="G966" s="204"/>
    </row>
    <row r="967" spans="1:7">
      <c r="A967" s="204"/>
      <c r="B967" s="204"/>
      <c r="C967" s="204"/>
      <c r="D967" s="204"/>
      <c r="E967" s="204"/>
      <c r="F967" s="204"/>
      <c r="G967" s="204"/>
    </row>
    <row r="968" spans="1:7">
      <c r="A968" s="204"/>
      <c r="B968" s="204"/>
      <c r="C968" s="204"/>
      <c r="D968" s="204"/>
      <c r="E968" s="204"/>
      <c r="F968" s="204"/>
      <c r="G968" s="204"/>
    </row>
    <row r="969" spans="1:7">
      <c r="A969" s="204"/>
      <c r="B969" s="204"/>
      <c r="C969" s="204"/>
      <c r="D969" s="204"/>
      <c r="E969" s="204"/>
      <c r="F969" s="204"/>
      <c r="G969" s="204"/>
    </row>
    <row r="970" spans="1:7">
      <c r="A970" s="204"/>
      <c r="B970" s="204"/>
      <c r="C970" s="204"/>
      <c r="D970" s="204"/>
      <c r="E970" s="204"/>
      <c r="F970" s="204"/>
      <c r="G970" s="204"/>
    </row>
    <row r="971" spans="1:7">
      <c r="A971" s="204"/>
      <c r="B971" s="204"/>
      <c r="C971" s="204"/>
      <c r="D971" s="204"/>
      <c r="E971" s="204"/>
      <c r="F971" s="204"/>
      <c r="G971" s="204"/>
    </row>
    <row r="972" spans="1:7">
      <c r="A972" s="204"/>
      <c r="B972" s="204"/>
      <c r="C972" s="204"/>
      <c r="D972" s="204"/>
      <c r="E972" s="204"/>
      <c r="F972" s="204"/>
      <c r="G972" s="204"/>
    </row>
    <row r="973" spans="1:7">
      <c r="A973" s="204"/>
      <c r="B973" s="204"/>
      <c r="C973" s="204"/>
      <c r="D973" s="204"/>
      <c r="E973" s="204"/>
      <c r="F973" s="204"/>
      <c r="G973" s="204"/>
    </row>
    <row r="974" spans="1:7">
      <c r="A974" s="204"/>
      <c r="B974" s="204"/>
      <c r="C974" s="204"/>
      <c r="D974" s="204"/>
      <c r="E974" s="204"/>
      <c r="F974" s="204"/>
      <c r="G974" s="204"/>
    </row>
    <row r="975" spans="1:7">
      <c r="A975" s="204"/>
      <c r="B975" s="204"/>
      <c r="C975" s="204"/>
      <c r="D975" s="204"/>
      <c r="E975" s="204"/>
      <c r="F975" s="204"/>
      <c r="G975" s="204"/>
    </row>
    <row r="976" spans="1:7">
      <c r="A976" s="204"/>
      <c r="B976" s="204"/>
      <c r="C976" s="204"/>
      <c r="D976" s="204"/>
      <c r="E976" s="204"/>
      <c r="F976" s="204"/>
      <c r="G976" s="204"/>
    </row>
    <row r="977" spans="1:7">
      <c r="A977" s="204"/>
      <c r="B977" s="204"/>
      <c r="C977" s="204"/>
      <c r="D977" s="204"/>
      <c r="E977" s="204"/>
      <c r="F977" s="204"/>
      <c r="G977" s="204"/>
    </row>
    <row r="978" spans="1:7">
      <c r="A978" s="204"/>
      <c r="B978" s="204"/>
      <c r="C978" s="204"/>
      <c r="D978" s="204"/>
      <c r="E978" s="204"/>
      <c r="F978" s="204"/>
      <c r="G978" s="204"/>
    </row>
    <row r="979" spans="1:7">
      <c r="A979" s="204"/>
      <c r="B979" s="204"/>
      <c r="C979" s="204"/>
      <c r="D979" s="204"/>
      <c r="E979" s="204"/>
      <c r="F979" s="204"/>
      <c r="G979" s="204"/>
    </row>
    <row r="980" spans="1:7">
      <c r="A980" s="204"/>
      <c r="B980" s="204"/>
      <c r="C980" s="204"/>
      <c r="D980" s="204"/>
      <c r="E980" s="204"/>
      <c r="F980" s="204"/>
      <c r="G980" s="204"/>
    </row>
    <row r="981" spans="1:7">
      <c r="A981" s="204"/>
      <c r="B981" s="204"/>
      <c r="C981" s="204"/>
      <c r="D981" s="204"/>
      <c r="E981" s="204"/>
      <c r="F981" s="204"/>
      <c r="G981" s="204"/>
    </row>
    <row r="982" spans="1:7">
      <c r="A982" s="204"/>
      <c r="B982" s="204"/>
      <c r="C982" s="204"/>
      <c r="D982" s="204"/>
      <c r="E982" s="204"/>
      <c r="F982" s="204"/>
      <c r="G982" s="204"/>
    </row>
    <row r="983" spans="1:7">
      <c r="A983" s="204"/>
      <c r="B983" s="204"/>
      <c r="C983" s="204"/>
      <c r="D983" s="204"/>
      <c r="E983" s="204"/>
      <c r="F983" s="204"/>
      <c r="G983" s="204"/>
    </row>
    <row r="984" spans="1:7">
      <c r="A984" s="204"/>
      <c r="B984" s="204"/>
      <c r="C984" s="204"/>
      <c r="D984" s="204"/>
      <c r="E984" s="204"/>
      <c r="F984" s="204"/>
      <c r="G984" s="204"/>
    </row>
    <row r="985" spans="1:7">
      <c r="A985" s="204"/>
      <c r="B985" s="204"/>
      <c r="C985" s="204"/>
      <c r="D985" s="204"/>
      <c r="E985" s="204"/>
      <c r="F985" s="204"/>
      <c r="G985" s="204"/>
    </row>
    <row r="986" spans="1:7">
      <c r="A986" s="204"/>
      <c r="B986" s="204"/>
      <c r="C986" s="204"/>
      <c r="D986" s="204"/>
      <c r="E986" s="204"/>
      <c r="F986" s="204"/>
      <c r="G986" s="204"/>
    </row>
    <row r="987" spans="1:7">
      <c r="A987" s="204"/>
      <c r="B987" s="204"/>
      <c r="C987" s="204"/>
      <c r="D987" s="204"/>
      <c r="E987" s="204"/>
      <c r="F987" s="204"/>
      <c r="G987" s="204"/>
    </row>
    <row r="988" spans="1:7">
      <c r="A988" s="204"/>
      <c r="B988" s="204"/>
      <c r="C988" s="204"/>
      <c r="D988" s="204"/>
      <c r="E988" s="204"/>
      <c r="F988" s="204"/>
      <c r="G988" s="204"/>
    </row>
    <row r="989" spans="1:7">
      <c r="A989" s="204"/>
      <c r="B989" s="204"/>
      <c r="C989" s="204"/>
      <c r="D989" s="204"/>
      <c r="E989" s="204"/>
      <c r="F989" s="204"/>
      <c r="G989" s="204"/>
    </row>
    <row r="990" spans="1:7">
      <c r="A990" s="204"/>
      <c r="B990" s="204"/>
      <c r="C990" s="204"/>
      <c r="D990" s="204"/>
      <c r="E990" s="204"/>
      <c r="F990" s="204"/>
      <c r="G990" s="204"/>
    </row>
    <row r="991" spans="1:7">
      <c r="A991" s="204"/>
      <c r="B991" s="204"/>
      <c r="C991" s="204"/>
      <c r="D991" s="204"/>
      <c r="E991" s="204"/>
      <c r="F991" s="204"/>
      <c r="G991" s="204"/>
    </row>
    <row r="992" spans="1:7">
      <c r="A992" s="204"/>
      <c r="B992" s="204"/>
      <c r="C992" s="204"/>
      <c r="D992" s="204"/>
      <c r="E992" s="204"/>
      <c r="F992" s="204"/>
      <c r="G992" s="204"/>
    </row>
    <row r="993" spans="1:7">
      <c r="A993" s="204"/>
      <c r="B993" s="204"/>
      <c r="C993" s="204"/>
      <c r="D993" s="204"/>
      <c r="E993" s="204"/>
      <c r="F993" s="204"/>
      <c r="G993" s="204"/>
    </row>
  </sheetData>
  <mergeCells count="37">
    <mergeCell ref="A706:B706"/>
    <mergeCell ref="C706:D706"/>
    <mergeCell ref="E706:G706"/>
    <mergeCell ref="A710:B710"/>
    <mergeCell ref="C710:D710"/>
    <mergeCell ref="B479:G479"/>
    <mergeCell ref="G480:G482"/>
    <mergeCell ref="E704:G704"/>
    <mergeCell ref="A705:B705"/>
    <mergeCell ref="C705:D705"/>
    <mergeCell ref="E705:G705"/>
    <mergeCell ref="D335:E335"/>
    <mergeCell ref="F335:G335"/>
    <mergeCell ref="D346:E346"/>
    <mergeCell ref="F346:G346"/>
    <mergeCell ref="B408:D408"/>
    <mergeCell ref="E408:G408"/>
    <mergeCell ref="A349:C349"/>
    <mergeCell ref="A233:A235"/>
    <mergeCell ref="A259:C260"/>
    <mergeCell ref="A328:A330"/>
    <mergeCell ref="B328:D328"/>
    <mergeCell ref="E328:G328"/>
    <mergeCell ref="F83:G83"/>
    <mergeCell ref="D90:E90"/>
    <mergeCell ref="F90:G90"/>
    <mergeCell ref="A177:B179"/>
    <mergeCell ref="A207:A208"/>
    <mergeCell ref="E207:E208"/>
    <mergeCell ref="A8:G8"/>
    <mergeCell ref="A5:G5"/>
    <mergeCell ref="A6:G6"/>
    <mergeCell ref="A7:G7"/>
    <mergeCell ref="A1:D1"/>
    <mergeCell ref="F1:G1"/>
    <mergeCell ref="F2:G2"/>
    <mergeCell ref="F3:G3"/>
  </mergeCells>
  <pageMargins left="0.17" right="0.17" top="0.22" bottom="0.23" header="0.2" footer="0.2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C26" sqref="C26"/>
    </sheetView>
  </sheetViews>
  <sheetFormatPr defaultColWidth="8" defaultRowHeight="12.75"/>
  <cols>
    <col min="1" max="1" width="26.125" style="4" customWidth="1"/>
    <col min="2" max="2" width="1.125" style="4" customWidth="1"/>
    <col min="3" max="3" width="28.125" style="4" customWidth="1"/>
    <col min="4" max="16384" width="8" style="4"/>
  </cols>
  <sheetData>
    <row r="1" spans="1:3" ht="13.5" thickBot="1"/>
    <row r="2" spans="1:3" ht="13.5" thickBot="1">
      <c r="A2" s="5" t="s">
        <v>12</v>
      </c>
      <c r="C2" s="5" t="s">
        <v>16</v>
      </c>
    </row>
    <row r="3" spans="1:3" ht="15">
      <c r="A3" s="6" t="s">
        <v>11</v>
      </c>
    </row>
    <row r="4" spans="1:3" ht="15">
      <c r="A4" s="7" t="s">
        <v>6</v>
      </c>
    </row>
    <row r="5" spans="1:3">
      <c r="A5" s="8" t="s">
        <v>9</v>
      </c>
    </row>
    <row r="6" spans="1:3" ht="13.5" thickBot="1">
      <c r="A6" s="9">
        <v>3</v>
      </c>
    </row>
    <row r="8" spans="1:3" ht="13.5" thickBot="1"/>
    <row r="9" spans="1:3" ht="13.5" thickBot="1">
      <c r="A9" s="5" t="s">
        <v>3</v>
      </c>
    </row>
    <row r="10" spans="1:3" ht="13.5" thickBot="1">
      <c r="C10" s="5" t="s">
        <v>4</v>
      </c>
    </row>
    <row r="20" spans="3:3" ht="13.5" thickBot="1"/>
    <row r="21" spans="3:3" ht="13.5" thickBot="1"/>
    <row r="22" spans="3:3" ht="13.5" thickBot="1">
      <c r="C22" s="5" t="s">
        <v>5</v>
      </c>
    </row>
    <row r="30" spans="3:3" ht="13.5" thickBot="1"/>
    <row r="32" spans="3:3" ht="13.5" thickBot="1"/>
    <row r="35" ht="13.5" thickBot="1"/>
  </sheetData>
  <sheetProtection password="CFB0" sheet="1" objects="1"/>
  <phoneticPr fontId="1" type="noConversion"/>
  <pageMargins left="0.75" right="0.75" top="0.41" bottom="0.5" header="0.22" footer="0.2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5"/>
  <dimension ref="A1:C41"/>
  <sheetViews>
    <sheetView showFormulas="1" workbookViewId="0">
      <selection activeCell="C1" sqref="C1"/>
    </sheetView>
  </sheetViews>
  <sheetFormatPr defaultColWidth="7.125" defaultRowHeight="12.75"/>
  <cols>
    <col min="1" max="1" width="23.25" style="11" customWidth="1"/>
    <col min="2" max="2" width="1" style="11" customWidth="1"/>
    <col min="3" max="3" width="25" style="11" customWidth="1"/>
    <col min="4" max="16384" width="7.125" style="11"/>
  </cols>
  <sheetData>
    <row r="1" spans="1:3" ht="13.5">
      <c r="A1" s="10" t="s">
        <v>13</v>
      </c>
      <c r="C1" s="11" t="str">
        <f>"Deleted By K"</f>
        <v>Deleted By K</v>
      </c>
    </row>
    <row r="2" spans="1:3" ht="14.25" thickBot="1">
      <c r="A2" s="10" t="s">
        <v>6</v>
      </c>
    </row>
    <row r="3" spans="1:3" ht="13.5" thickBot="1">
      <c r="A3" s="12" t="s">
        <v>7</v>
      </c>
      <c r="C3" s="13" t="s">
        <v>5</v>
      </c>
    </row>
    <row r="4" spans="1:3">
      <c r="A4" s="12">
        <v>3</v>
      </c>
      <c r="C4" s="14" t="str">
        <f>"Delete"</f>
        <v>Delete</v>
      </c>
    </row>
    <row r="5" spans="1:3">
      <c r="C5" s="14" t="str">
        <f>"Deleted By K"</f>
        <v>Deleted By K</v>
      </c>
    </row>
    <row r="6" spans="1:3" ht="13.5" thickBot="1">
      <c r="C6" s="14" t="str">
        <f>"Deleted By"</f>
        <v>Deleted By</v>
      </c>
    </row>
    <row r="7" spans="1:3">
      <c r="A7" s="15" t="s">
        <v>0</v>
      </c>
      <c r="C7" s="14" t="str">
        <f>"D"</f>
        <v>D</v>
      </c>
    </row>
    <row r="8" spans="1:3">
      <c r="A8" s="16" t="s">
        <v>10</v>
      </c>
      <c r="C8" s="14" t="str">
        <f>""</f>
        <v/>
      </c>
    </row>
    <row r="9" spans="1:3">
      <c r="A9" s="17" t="s">
        <v>1</v>
      </c>
      <c r="C9" s="14" t="str">
        <f>"Del"</f>
        <v>Del</v>
      </c>
    </row>
    <row r="10" spans="1:3">
      <c r="A10" s="16" t="s">
        <v>2</v>
      </c>
      <c r="C10" s="14" t="str">
        <f>"Delete"</f>
        <v>Delete</v>
      </c>
    </row>
    <row r="11" spans="1:3" ht="13.5" thickBot="1">
      <c r="A11" s="18" t="s">
        <v>14</v>
      </c>
      <c r="C11" s="14" t="str">
        <f>"Deleted By Kaspersky Lab A"</f>
        <v>Deleted By Kaspersky Lab A</v>
      </c>
    </row>
    <row r="12" spans="1:3">
      <c r="C12" s="14" t="str">
        <f>"Deleted By Kaspersky Lab AV "</f>
        <v xml:space="preserve">Deleted By Kaspersky Lab AV </v>
      </c>
    </row>
    <row r="13" spans="1:3" ht="13.5" thickBot="1">
      <c r="C13" s="14" t="str">
        <f>"Deleted By K"</f>
        <v>Deleted By K</v>
      </c>
    </row>
    <row r="14" spans="1:3" ht="13.5" thickBot="1">
      <c r="A14" s="13" t="s">
        <v>15</v>
      </c>
      <c r="C14" s="19" t="str">
        <f>"D"</f>
        <v>D</v>
      </c>
    </row>
    <row r="15" spans="1:3">
      <c r="A15" s="14" t="str">
        <f>"Deleted By Kaspersky Lab AV Deleted By K"</f>
        <v>Deleted By Kaspersky Lab AV Deleted By K</v>
      </c>
    </row>
    <row r="16" spans="1:3" ht="13.5" thickBot="1">
      <c r="A16" s="14" t="str">
        <f>"Deleted By Kaspersky Lab AV Deleted By Kaspersky Lab AV Deleted B"</f>
        <v>Deleted By Kaspersky Lab AV Deleted By Kaspersky Lab AV Deleted B</v>
      </c>
    </row>
    <row r="17" spans="1:3" ht="13.5" thickBot="1">
      <c r="A17" s="19" t="str">
        <f>"D"</f>
        <v>D</v>
      </c>
      <c r="C17" s="13" t="s">
        <v>16</v>
      </c>
    </row>
    <row r="18" spans="1:3">
      <c r="C18" s="14" t="str">
        <f>"Deleted By Kaspersky Lab AV Deleted By "</f>
        <v xml:space="preserve">Deleted By Kaspersky Lab AV Deleted By </v>
      </c>
    </row>
    <row r="19" spans="1:3">
      <c r="C19" s="14" t="str">
        <f>"Deleted By Kaspersky Lab A"</f>
        <v>Deleted By Kaspersky Lab A</v>
      </c>
    </row>
    <row r="20" spans="1:3">
      <c r="A20" s="20" t="s">
        <v>8</v>
      </c>
      <c r="C20" s="14" t="str">
        <f>"Deleted By Kaspersky "</f>
        <v xml:space="preserve">Deleted By Kaspersky </v>
      </c>
    </row>
    <row r="21" spans="1:3">
      <c r="A21" s="21" t="str">
        <f>"Deleted By Kaspersky Lab AV Deleted By"</f>
        <v>Deleted By Kaspersky Lab AV Deleted By</v>
      </c>
      <c r="C21" s="14" t="str">
        <f>"Deleted By Kaspersky "</f>
        <v xml:space="preserve">Deleted By Kaspersky </v>
      </c>
    </row>
    <row r="22" spans="1:3">
      <c r="A22" s="14" t="str">
        <f>"Deleted "</f>
        <v xml:space="preserve">Deleted </v>
      </c>
      <c r="C22" s="14" t="str">
        <f>"Deleted By Kaspersky Lab AV Deleted By "</f>
        <v xml:space="preserve">Deleted By Kaspersky Lab AV Deleted By </v>
      </c>
    </row>
    <row r="23" spans="1:3">
      <c r="A23" s="14" t="str">
        <f>"Deleted By"</f>
        <v>Deleted By</v>
      </c>
      <c r="C23" s="19" t="str">
        <f>"D"</f>
        <v>D</v>
      </c>
    </row>
    <row r="24" spans="1:3">
      <c r="A24" s="14" t="str">
        <f>"D"</f>
        <v>D</v>
      </c>
    </row>
    <row r="25" spans="1:3">
      <c r="A25" s="14" t="str">
        <f>""</f>
        <v/>
      </c>
    </row>
    <row r="26" spans="1:3" ht="13.5" thickBot="1">
      <c r="A26" s="14" t="str">
        <f>"Dele"</f>
        <v>Dele</v>
      </c>
      <c r="C26" s="22" t="s">
        <v>4</v>
      </c>
    </row>
    <row r="27" spans="1:3">
      <c r="A27" s="14" t="str">
        <f>"Dele"</f>
        <v>Dele</v>
      </c>
      <c r="C27" s="14" t="str">
        <f>"Delete"</f>
        <v>Delete</v>
      </c>
    </row>
    <row r="28" spans="1:3">
      <c r="A28" s="14" t="str">
        <f>"Dele"</f>
        <v>Dele</v>
      </c>
      <c r="C28" s="14" t="str">
        <f>"Deleted "</f>
        <v xml:space="preserve">Deleted </v>
      </c>
    </row>
    <row r="29" spans="1:3">
      <c r="A29" s="14" t="str">
        <f>"D"</f>
        <v>D</v>
      </c>
      <c r="C29" s="14" t="str">
        <f>"Deleted By"</f>
        <v>Deleted By</v>
      </c>
    </row>
    <row r="30" spans="1:3">
      <c r="A30" s="14" t="str">
        <f>"Delete"</f>
        <v>Delete</v>
      </c>
      <c r="C30" s="14" t="str">
        <f>"D"</f>
        <v>D</v>
      </c>
    </row>
    <row r="31" spans="1:3">
      <c r="A31" s="14" t="str">
        <f>"Deleted By Kasper"</f>
        <v>Deleted By Kasper</v>
      </c>
      <c r="C31" s="14" t="str">
        <f>"Del"</f>
        <v>Del</v>
      </c>
    </row>
    <row r="32" spans="1:3">
      <c r="A32" s="14" t="str">
        <f>"Deleted By Kaspersky"</f>
        <v>Deleted By Kaspersky</v>
      </c>
      <c r="C32" s="14" t="str">
        <f>"D"</f>
        <v>D</v>
      </c>
    </row>
    <row r="33" spans="1:3">
      <c r="A33" s="14" t="str">
        <f>"Deleted By Kaspersk"</f>
        <v>Deleted By Kaspersk</v>
      </c>
      <c r="C33" s="14" t="str">
        <f>"Delete"</f>
        <v>Delete</v>
      </c>
    </row>
    <row r="34" spans="1:3">
      <c r="A34" s="14" t="str">
        <f>"Deleted By Kaspersky"</f>
        <v>Deleted By Kaspersky</v>
      </c>
      <c r="C34" s="14" t="str">
        <f>"Deleted By Kasper"</f>
        <v>Deleted By Kasper</v>
      </c>
    </row>
    <row r="35" spans="1:3">
      <c r="A35" s="14" t="str">
        <f>"Deleted By Kaspers"</f>
        <v>Deleted By Kaspers</v>
      </c>
      <c r="C35" s="14" t="str">
        <f>""</f>
        <v/>
      </c>
    </row>
    <row r="36" spans="1:3">
      <c r="A36" s="14" t="str">
        <f>"D"</f>
        <v>D</v>
      </c>
      <c r="C36" s="19" t="str">
        <f>"D"</f>
        <v>D</v>
      </c>
    </row>
    <row r="37" spans="1:3">
      <c r="A37" s="14" t="str">
        <f>"D"</f>
        <v>D</v>
      </c>
    </row>
    <row r="38" spans="1:3">
      <c r="A38" s="14" t="str">
        <f>"D"</f>
        <v>D</v>
      </c>
    </row>
    <row r="39" spans="1:3">
      <c r="A39" s="14" t="str">
        <f>"Delete"</f>
        <v>Delete</v>
      </c>
      <c r="C39" s="21" t="str">
        <f>"Deleted By Kaspersky"</f>
        <v>Deleted By Kaspersky</v>
      </c>
    </row>
    <row r="40" spans="1:3">
      <c r="A40" s="14" t="str">
        <f>"D"</f>
        <v>D</v>
      </c>
      <c r="C40" s="14" t="str">
        <f>"Deleted By Kaspersky Lab AV Deleted By Kaspersky Lab AV Dele"</f>
        <v>Deleted By Kaspersky Lab AV Deleted By Kaspersky Lab AV Dele</v>
      </c>
    </row>
    <row r="41" spans="1:3">
      <c r="A41" s="19" t="str">
        <f>"D"</f>
        <v>D</v>
      </c>
      <c r="C41" s="19" t="str">
        <f>"D"</f>
        <v>D</v>
      </c>
    </row>
  </sheetData>
  <sheetProtection password="8863" sheet="1" objects="1"/>
  <phoneticPr fontId="6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xEpFJ/WTkN5bZKMr+Vu5wVPCJt4=</DigestValue>
    </Reference>
    <Reference URI="#idOfficeObject" Type="http://www.w3.org/2000/09/xmldsig#Object">
      <DigestMethod Algorithm="http://www.w3.org/2000/09/xmldsig#sha1"/>
      <DigestValue>Lbz72pRmO874r7LfTgrNmXPI+JM=</DigestValue>
    </Reference>
  </SignedInfo>
  <SignatureValue>
    ei0sdX6mDvKu0AEipeROBeeE4sevs4fJsobA43TUai1fxim4CCJN2J89MAVCn96Y9SwKoIE5
    ebpnLdKrCNjVR37usNTRAk4RQNdKnCEQCc4f1og4q3shkYdJYpB/l/1jqzUArUw3HQ/cS7Dg
    k+Sou0GUIcKO+YQB7oO6v3iwjKg=
  </SignatureValue>
  <KeyInfo>
    <KeyValue>
      <RSAKeyValue>
        <Modulus>
            pUPJjHdd1dVPYSfPWxrBEBPLRuTSp+lO7/Xf2d81BRjf0L6rCXssYVaNhqObIg3Ki0jVCg18
            OZqVKpvsEhmwFK6n/KBCccrnqVxEwToU5b1CrH+H/Li0a/LnNPDlDW6lqiMAFPK2j60nC+hb
            7gdRoLZpX5SShz/9MCm4f0Spzus=
          </Modulus>
        <Exponent>AQAB</Exponent>
      </RSAKeyValue>
    </KeyValue>
    <X509Data>
      <X509Certificate>
          MIIGNTCCBB2gAwIBAgIQVAEGJqX4zFORJ0wX55T2jjANBgkqhkiG9w0BAQUFADBpMQswCQYD
          VQQGEwJWTjETMBEGA1UEChMKVk5QVCBHcm91cDEeMBwGA1UECxMVVk5QVC1DQSBUcnVzdCBO
          ZXR3b3JrMSUwIwYDVQQDExxWTlBUIENlcnRpZmljYXRpb24gQXV0aG9yaXR5MB4XDTEzMTIy
          NjAyMzcwMloXDTE3MDYyNzAyMzcwMlowgfUxCzAJBgNVBAYTAlZOMRUwEwYDVQQIDAxI4bqj
          aSBQaMOybmcxEjAQBgNVBAcMCUzDqiBDaMOibjFFMEMGA1UECgw8Q8OUTkcgVFkgQ+G7lCBQ
          SOG6pk4gxJBJ4buGTiBOxq/hu5pDIEzhuq5QIE3DgVkgSOG6okkgUEjDkk5HMRowGAYDVQQL
          DBFQaMOybmcgS+G6vyBUb8OhbjEdMBsGA1UEDAwUS+G6vyBUb8OhbiBUcsaw4bufbmcxGTAX
          BgNVBAMMEEzDiiBI4buuVSBD4bqiTkgxHjAcBgoJkiaJk/IsZAEBDA5DTU5EOjAzMDk2OTc1
          MjCBnzANBgkqhkiG9w0BAQEFAAOBjQAwgYkCgYEApUPJjHdd1dVPYSfPWxrBEBPLRuTSp+lO
          7/Xf2d81BRjf0L6rCXssYVaNhqObIg3Ki0jVCg18OZqVKpvsEhmwFK6n/KBCccrnqVxEwToU
          5b1CrH+H/Li0a/LnNPDlDW6lqiMAFPK2j60nC+hb7gdRoLZpX5SShz/9MCm4f0SpzusCAwEA
          AaOCAc4wggHKMHAGCCsGAQUFBwEBBGQwYjAyBggrBgEFBQcwAoYmaHR0cDovL3B1Yi52bnB0
          LWNhLnZuL2NlcnRzL3ZucHRjYS5jZXIwLAYIKwYBBQUHMAGGIGh0dHA6Ly9vY3NwLnZucHQt
          Y2Eudm4vcmVzcG9uZGVyMB0GA1UdDgQWBBQpd2Vq9OlOf9Gc+qkTol4/uP9aEDAMBgNVHRMB
          Af8EAjAAMB8GA1UdIwQYMBaAFAZpwNXVAooVjUZ96XziaApVrGqvMG4GA1UdIARnMGUwYwYO
          KwYBBAGB7QMBAQMBAwIwUTAoBggrBgEFBQcCAjAcHhoAUwBJAEQALQBQADEALgAwAC0ANAAy
          AG0AbzAlBggrBgEFBQcCARYZaHR0cDovL3B1Yi52bnB0LWNhLnZuL3JwYTAxBgNVHR8EKjAo
          MCagJKAihiBodHRwOi8vY3JsLnZucHQtY2Eudm4vdm5wdGNhLmNybDAOBgNVHQ8BAf8EBAMC
          BPAwNAYDVR0lBC0wKwYIKwYBBQUHAwIGCCsGAQUFBwMEBgorBgEEAYI3CgMMBgkqhkiG9y8B
          AQUwHwYDVR0RBBgwFoEUY2FuaGhld21hY0BnbWFpbC5jb20wDQYJKoZIhvcNAQEFBQADggIB
          AIVATDsBUPRSCCjObEAtz4xW+3FOft8IqFRtbNE47+GLfJOuR4yfShoOcBYHvc2g6lWQ/C16
          IfXzOhkW0JbGz+3C8OL8Mc6scbQRXtivEbrX1qjVSE+n+xwXWco/UOR8juphoXAVUddeBmd3
          2Cl4iRzAI2cg1iHppOdAoKU9SQZejGgy8U2nvUIxIEdn5qXF30PnpP5T+/EHHtUUDK5osv8M
          ncQc/phM/dx2PMsWpwtTcv9W3w7ReVPTqx/A+0acHzaPJSADJCm0sqxWn1DhFwHH/sEzrwHB
          L3LFOI11TOoVtlcN7YJ3ziw6twKXz1zGf8MQlrmtU7xAyBh+Is3mrZmH5IvnxtvGqfsUJNlo
          wBaMSZNrd4jVjGNb+NPEpTP2S8WG7ZQJzaTupZCA6AaLEzTB20aETIRe+E9a+Ikz2Uq8wIam
          Bl+4Qr0gyrNE0Ai3igsPKMJm6SbUz6VbQO5WiwiXE/Q0pXdKxe0ooYknZMYTOch+EO2Mr092
          90zIbB7i0oduCE7DHvufb5rhKMgWDLKVm8fWb3cloKzk0BKF/D0g2B4OZ0xKAHR2dfzB438+
          3XzUIU+3Vstb499mxd5D/OiUDjqPjOKsb5juohHu4XMKCcHxRbGFskp1XaOACbgTvgnDZo7h
          4qfHGCDyyYeJpP1ZlOfmp7nCnUU3HwU2MZif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IRSoFaXAIHNR+fEHy4gmwqGQzXc=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gg3gg/SzNgiF3lJdAjIIJQpqYh0=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gg3gg/SzNgiF3lJdAjIIJQpqYh0=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gg3gg/SzNgiF3lJdAjIIJQpqYh0=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gg3gg/SzNgiF3lJdAjIIJQpqYh0=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AbOn4aUlc3shTXlmByYzjTnqOzc=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9JFuZbi2mO6+hvxyfS+hLjNuINE=</DigestValue>
      </Reference>
      <Reference URI="/xl/sharedStrings.xml?ContentType=application/vnd.openxmlformats-officedocument.spreadsheetml.sharedStrings+xml">
        <DigestMethod Algorithm="http://www.w3.org/2000/09/xmldsig#sha1"/>
        <DigestValue>TG7MXWLVVnrFjhA1JjH/LM3XrLs=</DigestValue>
      </Reference>
      <Reference URI="/xl/styles.xml?ContentType=application/vnd.openxmlformats-officedocument.spreadsheetml.styles+xml">
        <DigestMethod Algorithm="http://www.w3.org/2000/09/xmldsig#sha1"/>
        <DigestValue>0wh8oLgBOGgaa40nsNe8NNPWNfA=</DigestValue>
      </Reference>
      <Reference URI="/xl/theme/theme1.xml?ContentType=application/vnd.openxmlformats-officedocument.theme+xml">
        <DigestMethod Algorithm="http://www.w3.org/2000/09/xmldsig#sha1"/>
        <DigestValue>Z942Ud1ggmzsUHdIINNVRxh3IJU=</DigestValue>
      </Reference>
      <Reference URI="/xl/workbook.xml?ContentType=application/vnd.openxmlformats-officedocument.spreadsheetml.sheet.main+xml">
        <DigestMethod Algorithm="http://www.w3.org/2000/09/xmldsig#sha1"/>
        <DigestValue>9T0/nTyvdqX4f/OHogJqEnOG0tE=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sheet1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sheets/sheet2.xml?ContentType=application/vnd.openxmlformats-officedocument.spreadsheetml.worksheet+xml">
        <DigestMethod Algorithm="http://www.w3.org/2000/09/xmldsig#sha1"/>
        <DigestValue>m7mpXBCYm1XhLyfvIMrL44A3D4Y=</DigestValue>
      </Reference>
      <Reference URI="/xl/worksheets/sheet3.xml?ContentType=application/vnd.openxmlformats-officedocument.spreadsheetml.worksheet+xml">
        <DigestMethod Algorithm="http://www.w3.org/2000/09/xmldsig#sha1"/>
        <DigestValue>oQMjss17Rhk4r8bxR3WCsQJR5sk=</DigestValue>
      </Reference>
      <Reference URI="/xl/worksheets/sheet4.xml?ContentType=application/vnd.openxmlformats-officedocument.spreadsheetml.worksheet+xml">
        <DigestMethod Algorithm="http://www.w3.org/2000/09/xmldsig#sha1"/>
        <DigestValue>C99qOyZB+0sy7bxibApQOSwbzBo=</DigestValue>
      </Reference>
      <Reference URI="/xl/worksheets/sheet5.xml?ContentType=application/vnd.openxmlformats-officedocument.spreadsheetml.worksheet+xml">
        <DigestMethod Algorithm="http://www.w3.org/2000/09/xmldsig#sha1"/>
        <DigestValue>BeS4oGrlH127JXg5n2E9mIm2hJI=</DigestValue>
      </Reference>
      <Reference URI="/xl/worksheets/sheet6.xml?ContentType=application/vnd.openxmlformats-officedocument.spreadsheetml.worksheet+xml">
        <DigestMethod Algorithm="http://www.w3.org/2000/09/xmldsig#sha1"/>
        <DigestValue>7NXtD5CQKL8NCrjynxuqLhU50L4=</DigestValue>
      </Reference>
      <Reference URI="/xl/worksheets/sheet7.xml?ContentType=application/vnd.openxmlformats-officedocument.spreadsheetml.worksheet+xml">
        <DigestMethod Algorithm="http://www.w3.org/2000/09/xmldsig#sha1"/>
        <DigestValue>eJkOaylw1hZYjYI3MU93ldQqvFw=</DigestValue>
      </Reference>
      <Reference URI="/xl/worksheets/sheet8.xml?ContentType=application/vnd.openxmlformats-officedocument.spreadsheetml.worksheet+xml">
        <DigestMethod Algorithm="http://www.w3.org/2000/09/xmldsig#sha1"/>
        <DigestValue>YPAFqG82OV2QaK//U4+Zogw/HDU=</DigestValue>
      </Reference>
    </Manifest>
    <SignatureProperties>
      <SignatureProperty Id="idSignatureTime" Target="#idPackageSignature">
        <mdssi:SignatureTime>
          <mdssi:Format>YYYY-MM-DDThh:mm:ssTZD</mdssi:Format>
          <mdssi:Value>2016-10-18T07:21:37Z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Sheet8</vt:lpstr>
      <vt:lpstr>CD-K.Toan Q.3</vt:lpstr>
      <vt:lpstr>KQHD-KD Q.3</vt:lpstr>
      <vt:lpstr>LCTT (T.Tiep) Q.3</vt:lpstr>
      <vt:lpstr>TM-Qui 3.16 </vt:lpstr>
      <vt:lpstr>XL4Test5</vt:lpstr>
      <vt:lpstr>XL4Poppy</vt:lpstr>
      <vt:lpstr>Sheet4</vt:lpstr>
      <vt:lpstr>XL4Test5!Bust</vt:lpstr>
      <vt:lpstr>Bust</vt:lpstr>
      <vt:lpstr>XL4Test5!Continue</vt:lpstr>
      <vt:lpstr>Continue</vt:lpstr>
      <vt:lpstr>XL4Test5!Documents_array</vt:lpstr>
      <vt:lpstr>Documents_array</vt:lpstr>
      <vt:lpstr>XL4Test5!Hello</vt:lpstr>
      <vt:lpstr>Hello</vt:lpstr>
      <vt:lpstr>XL4Poppy!páue­qqqqqqq777777</vt:lpstr>
      <vt:lpstr>XL4Poppy!Print_Area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2016-10-17T08:37:02Z</cp:lastPrinted>
  <dcterms:created xsi:type="dcterms:W3CDTF">2007-02-02T06:50:29Z</dcterms:created>
  <dcterms:modified xsi:type="dcterms:W3CDTF">2016-10-18T07:18:44Z</dcterms:modified>
</cp:coreProperties>
</file>