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4955" windowHeight="8955"/>
  </bookViews>
  <sheets>
    <sheet name="kqkdhnq2" sheetId="1" r:id="rId1"/>
  </sheets>
  <calcPr calcId="124519"/>
</workbook>
</file>

<file path=xl/calcChain.xml><?xml version="1.0" encoding="utf-8"?>
<calcChain xmlns="http://schemas.openxmlformats.org/spreadsheetml/2006/main">
  <c r="N30" i="1"/>
  <c r="Q30"/>
  <c r="N29"/>
  <c r="Q29"/>
  <c r="P29"/>
  <c r="L28"/>
  <c r="Q28" s="1"/>
  <c r="P28"/>
  <c r="T27"/>
  <c r="P27"/>
  <c r="M27"/>
  <c r="L27"/>
  <c r="W10"/>
  <c r="W12"/>
  <c r="W19" s="1"/>
  <c r="W23" s="1"/>
  <c r="W26" s="1"/>
  <c r="W22"/>
  <c r="V10"/>
  <c r="V12"/>
  <c r="V19" s="1"/>
  <c r="V23" s="1"/>
  <c r="V26" s="1"/>
  <c r="V22"/>
  <c r="U10"/>
  <c r="U12"/>
  <c r="U19" s="1"/>
  <c r="U22"/>
  <c r="H8"/>
  <c r="L8" s="1"/>
  <c r="L9"/>
  <c r="Q9" s="1"/>
  <c r="S9" s="1"/>
  <c r="D10"/>
  <c r="E10"/>
  <c r="N10"/>
  <c r="L11"/>
  <c r="N11"/>
  <c r="Q11"/>
  <c r="K13"/>
  <c r="L13" s="1"/>
  <c r="Q13" s="1"/>
  <c r="S13" s="1"/>
  <c r="N13"/>
  <c r="K14"/>
  <c r="L14" s="1"/>
  <c r="Q14" s="1"/>
  <c r="S14" s="1"/>
  <c r="N14"/>
  <c r="L17"/>
  <c r="N17"/>
  <c r="Q17"/>
  <c r="S17" s="1"/>
  <c r="L18"/>
  <c r="N18"/>
  <c r="Q18" s="1"/>
  <c r="S18" s="1"/>
  <c r="L20"/>
  <c r="N20"/>
  <c r="Q20" s="1"/>
  <c r="L21"/>
  <c r="L22" s="1"/>
  <c r="N21"/>
  <c r="Q21"/>
  <c r="L24"/>
  <c r="N24"/>
  <c r="Q24" s="1"/>
  <c r="S24" s="1"/>
  <c r="L25"/>
  <c r="N25"/>
  <c r="Q25"/>
  <c r="R12"/>
  <c r="R19"/>
  <c r="P19" s="1"/>
  <c r="R22"/>
  <c r="R23"/>
  <c r="R26" s="1"/>
  <c r="O12"/>
  <c r="O19" s="1"/>
  <c r="O23" s="1"/>
  <c r="O26" s="1"/>
  <c r="O22"/>
  <c r="D12"/>
  <c r="D19" s="1"/>
  <c r="D22"/>
  <c r="N22" s="1"/>
  <c r="E12"/>
  <c r="E19"/>
  <c r="E22"/>
  <c r="E23"/>
  <c r="E26" s="1"/>
  <c r="F12"/>
  <c r="F19" s="1"/>
  <c r="F23" s="1"/>
  <c r="F26" s="1"/>
  <c r="F22"/>
  <c r="J19"/>
  <c r="J22"/>
  <c r="J23"/>
  <c r="J26" s="1"/>
  <c r="I10"/>
  <c r="I12" s="1"/>
  <c r="I19" s="1"/>
  <c r="I23" s="1"/>
  <c r="I26" s="1"/>
  <c r="I22"/>
  <c r="H12"/>
  <c r="H19" s="1"/>
  <c r="H23" s="1"/>
  <c r="H26" s="1"/>
  <c r="H22"/>
  <c r="T25"/>
  <c r="S25"/>
  <c r="P25"/>
  <c r="M25"/>
  <c r="T24"/>
  <c r="P24"/>
  <c r="M24"/>
  <c r="T22"/>
  <c r="P22"/>
  <c r="M22"/>
  <c r="T21"/>
  <c r="S21"/>
  <c r="P21"/>
  <c r="M21"/>
  <c r="T20"/>
  <c r="P20"/>
  <c r="M20"/>
  <c r="T18"/>
  <c r="P18"/>
  <c r="M18"/>
  <c r="T17"/>
  <c r="P17"/>
  <c r="M17"/>
  <c r="T16"/>
  <c r="L16"/>
  <c r="Q16"/>
  <c r="S16" s="1"/>
  <c r="P16"/>
  <c r="M16"/>
  <c r="T15"/>
  <c r="K15"/>
  <c r="L15"/>
  <c r="N15"/>
  <c r="Q15"/>
  <c r="S15" s="1"/>
  <c r="P15"/>
  <c r="M15"/>
  <c r="T14"/>
  <c r="P14"/>
  <c r="M14"/>
  <c r="T13"/>
  <c r="P13"/>
  <c r="M13"/>
  <c r="T12"/>
  <c r="P12"/>
  <c r="M12"/>
  <c r="T11"/>
  <c r="S11"/>
  <c r="P11"/>
  <c r="M11"/>
  <c r="T10"/>
  <c r="P10"/>
  <c r="M10"/>
  <c r="T9"/>
  <c r="N9"/>
  <c r="P9"/>
  <c r="M9"/>
  <c r="T8"/>
  <c r="N8"/>
  <c r="O8"/>
  <c r="P8"/>
  <c r="M8"/>
  <c r="D23" l="1"/>
  <c r="N19"/>
  <c r="P26"/>
  <c r="M26"/>
  <c r="Q22"/>
  <c r="S22" s="1"/>
  <c r="S20"/>
  <c r="L10"/>
  <c r="Q8"/>
  <c r="S8" s="1"/>
  <c r="U23"/>
  <c r="T19"/>
  <c r="N12"/>
  <c r="M19"/>
  <c r="M23"/>
  <c r="P23"/>
  <c r="D26" l="1"/>
  <c r="N26" s="1"/>
  <c r="N23"/>
  <c r="T23"/>
  <c r="U26"/>
  <c r="T26" s="1"/>
  <c r="Q10"/>
  <c r="L12"/>
  <c r="L19" s="1"/>
  <c r="L23" s="1"/>
  <c r="L26" s="1"/>
  <c r="Q12" l="1"/>
  <c r="S10"/>
  <c r="S12" l="1"/>
  <c r="Q19"/>
  <c r="Q23" l="1"/>
  <c r="S19"/>
  <c r="Q26" l="1"/>
  <c r="S26" s="1"/>
  <c r="S23"/>
</calcChain>
</file>

<file path=xl/sharedStrings.xml><?xml version="1.0" encoding="utf-8"?>
<sst xmlns="http://schemas.openxmlformats.org/spreadsheetml/2006/main" count="54" uniqueCount="46">
  <si>
    <t>c«ng ty CP S¸ch- TBTH  Hµ TÜnh</t>
  </si>
  <si>
    <t>§C: sè 58 Phan §×nh Phïng - P Nam Hµ -TP Hµ TÜnh</t>
  </si>
  <si>
    <t>KÕt qu¶ ho¹t ®éng kinh doanh hîp nhÊt</t>
  </si>
  <si>
    <t xml:space="preserve"> Quý II -  n¨m 2015</t>
  </si>
  <si>
    <t>ChØ tiªu</t>
  </si>
  <si>
    <t>M·
sè</t>
  </si>
  <si>
    <t>ThuyÕt minh</t>
  </si>
  <si>
    <t>MÑ</t>
  </si>
  <si>
    <t>GD</t>
  </si>
  <si>
    <t>TM</t>
  </si>
  <si>
    <t>Trïng</t>
  </si>
  <si>
    <t>trïng</t>
  </si>
  <si>
    <t xml:space="preserve">                                                Quý II</t>
  </si>
  <si>
    <t>Quý I1</t>
  </si>
  <si>
    <t>Lòy kÕ 30/6/2015</t>
  </si>
  <si>
    <t>Tæng 6t</t>
  </si>
  <si>
    <t>Me6t</t>
  </si>
  <si>
    <t>GD6t</t>
  </si>
  <si>
    <t>TM6t</t>
  </si>
  <si>
    <t>N¨m 2015</t>
  </si>
  <si>
    <t>N¨m 2014</t>
  </si>
  <si>
    <t>1. Doanh thu b¸n hµng vµ cung cÊp dÞch vô</t>
  </si>
  <si>
    <t>2. C¸c kho¶n gi¶m trõ doanh thu</t>
  </si>
  <si>
    <t>3. Doanh thu thuÇn vÒ b¸n hµng vµ cung cÊp dÞch vô
( 10 = 01 - 02 )</t>
  </si>
  <si>
    <t>4. Gi¸ vèn hµng b¸n</t>
  </si>
  <si>
    <t>5. Lîi nhuËn gép vÒ b¸n hµng vµ cung cÊp dÞch vô 
( 20 = 10 - 11 )</t>
  </si>
  <si>
    <t>6. Doanh thu ho¹t ®éng tµi chÝnh</t>
  </si>
  <si>
    <t>7. Chi phÝ tµi chÝnh</t>
  </si>
  <si>
    <t xml:space="preserve">   - Trong ®ã :  Chi phÝ l·i vay</t>
  </si>
  <si>
    <t>8. Phần l·I lç trong cty liªn doanh, liªn kÕt</t>
  </si>
  <si>
    <t>9. Chi phÝ b¸n hµng</t>
  </si>
  <si>
    <t>10. Chi phÝ qu¶n lý doanh nghiÖp</t>
  </si>
  <si>
    <t>11. Lîi nhuËn thuÇn tõ ho¹t ®éng kinh doanh
   30 = 20 + (21 - 22) - (24+25)</t>
  </si>
  <si>
    <t>12. Thu nhËp kh¸c</t>
  </si>
  <si>
    <t>13. Chi phÝ kh¸c</t>
  </si>
  <si>
    <t>14. Lîi nhuËn kh¸c ( 40 = 31 - 32 )</t>
  </si>
  <si>
    <t>15. Tæng lîi nhuËn kÕ to¸n tr­íc thuÕ ( 50 = 30 + 40 )</t>
  </si>
  <si>
    <t>16. Chi phÝ thuÕ TNDN hiÖn hµnh</t>
  </si>
  <si>
    <t>17. Chi phÝ thuÕ TNDN ho·n l¹i</t>
  </si>
  <si>
    <t xml:space="preserve">18. Lîi nhuËn sau thuÕ thu nhËp doanh nghiÖp
   ( 60 = 50 - 51 - 52 ) </t>
  </si>
  <si>
    <t xml:space="preserve"> 18.1 Lợi nhuận sau thuế của C«ng ty mÑ</t>
  </si>
  <si>
    <t>18.2 Lîi nhuËn sau thuÕ cña C§ kh«ng kiÓm so¸t</t>
  </si>
  <si>
    <t>19.L·I c¬ b¶n trªn cæ phiÕu</t>
  </si>
  <si>
    <t>20. L·I suy gi¶m trªn cæ phiÕu</t>
  </si>
  <si>
    <t xml:space="preserve">                                      Q.Tæng gi¸m ®èc                                                          KÕ to¸n tr­ëng                                                 KÕ to¸n lËp biÓu</t>
  </si>
  <si>
    <t xml:space="preserve">           Nguyễn Thị Thu Hằng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</si>
</sst>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#"/>
    <numFmt numFmtId="165" formatCode="_(* #,##0_);_(* \(#,##0\);_(* &quot;-&quot;??_);_(@_)"/>
  </numFmts>
  <fonts count="21">
    <font>
      <sz val="10"/>
      <name val="Arial"/>
    </font>
    <font>
      <sz val="10"/>
      <name val="Arial"/>
    </font>
    <font>
      <b/>
      <sz val="10"/>
      <name val=".VnBook-AntiquaH"/>
      <family val="2"/>
    </font>
    <font>
      <sz val="10"/>
      <name val=".VnTime"/>
      <family val="2"/>
    </font>
    <font>
      <b/>
      <sz val="10"/>
      <name val=".VnArial Narrow"/>
      <family val="2"/>
    </font>
    <font>
      <b/>
      <sz val="10"/>
      <name val=".VnArial NarrowH"/>
      <family val="2"/>
    </font>
    <font>
      <sz val="14"/>
      <name val=".VnBodoniH"/>
      <family val="2"/>
    </font>
    <font>
      <b/>
      <sz val="12"/>
      <name val=".VnBook-AntiquaH"/>
      <family val="2"/>
    </font>
    <font>
      <b/>
      <sz val="10"/>
      <name val=".VnBook-Antiqua"/>
      <family val="2"/>
    </font>
    <font>
      <sz val="10"/>
      <name val=".VnArial Narrow"/>
      <family val="2"/>
    </font>
    <font>
      <b/>
      <sz val="11"/>
      <name val=".VnArial Narrow"/>
      <family val="2"/>
    </font>
    <font>
      <b/>
      <sz val="11"/>
      <color indexed="10"/>
      <name val=".VnArial Narrow"/>
      <family val="2"/>
    </font>
    <font>
      <sz val="10"/>
      <color indexed="10"/>
      <name val="Arial"/>
    </font>
    <font>
      <sz val="10"/>
      <name val=".VnBook-Antiqua"/>
      <family val="2"/>
    </font>
    <font>
      <sz val="11"/>
      <name val=".VnArial Narrow"/>
      <family val="2"/>
    </font>
    <font>
      <sz val="9"/>
      <color indexed="10"/>
      <name val="Arial"/>
    </font>
    <font>
      <i/>
      <sz val="10"/>
      <name val=".VnBook-Antiqua"/>
      <family val="2"/>
    </font>
    <font>
      <sz val="9"/>
      <color indexed="10"/>
      <name val=".VnArial Narrow"/>
      <family val="2"/>
    </font>
    <font>
      <sz val="9"/>
      <name val="Arial"/>
    </font>
    <font>
      <b/>
      <sz val="14"/>
      <name val=".VnArial Narrow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13" xfId="0" applyFont="1" applyBorder="1"/>
    <xf numFmtId="0" fontId="13" fillId="0" borderId="17" xfId="0" applyFont="1" applyBorder="1"/>
    <xf numFmtId="164" fontId="8" fillId="0" borderId="18" xfId="0" applyNumberFormat="1" applyFont="1" applyBorder="1" applyAlignment="1">
      <alignment horizontal="center"/>
    </xf>
    <xf numFmtId="165" fontId="9" fillId="0" borderId="18" xfId="1" applyNumberFormat="1" applyFont="1" applyBorder="1"/>
    <xf numFmtId="165" fontId="14" fillId="0" borderId="18" xfId="1" applyNumberFormat="1" applyFont="1" applyBorder="1"/>
    <xf numFmtId="165" fontId="14" fillId="0" borderId="18" xfId="0" applyNumberFormat="1" applyFont="1" applyBorder="1"/>
    <xf numFmtId="165" fontId="14" fillId="0" borderId="19" xfId="0" applyNumberFormat="1" applyFont="1" applyBorder="1"/>
    <xf numFmtId="165" fontId="0" fillId="0" borderId="0" xfId="0" applyNumberFormat="1"/>
    <xf numFmtId="165" fontId="15" fillId="0" borderId="0" xfId="0" applyNumberFormat="1" applyFont="1"/>
    <xf numFmtId="165" fontId="15" fillId="0" borderId="0" xfId="1" applyNumberFormat="1" applyFont="1"/>
    <xf numFmtId="0" fontId="13" fillId="0" borderId="20" xfId="0" applyFont="1" applyBorder="1"/>
    <xf numFmtId="164" fontId="13" fillId="0" borderId="21" xfId="0" applyNumberFormat="1" applyFont="1" applyBorder="1" applyAlignment="1">
      <alignment horizontal="center"/>
    </xf>
    <xf numFmtId="165" fontId="9" fillId="0" borderId="21" xfId="1" applyNumberFormat="1" applyFont="1" applyBorder="1"/>
    <xf numFmtId="165" fontId="14" fillId="0" borderId="21" xfId="1" applyNumberFormat="1" applyFont="1" applyBorder="1"/>
    <xf numFmtId="165" fontId="14" fillId="0" borderId="21" xfId="0" applyNumberFormat="1" applyFont="1" applyBorder="1"/>
    <xf numFmtId="165" fontId="14" fillId="0" borderId="22" xfId="0" applyNumberFormat="1" applyFont="1" applyBorder="1"/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horizontal="center"/>
    </xf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horizontal="center"/>
    </xf>
    <xf numFmtId="0" fontId="16" fillId="0" borderId="20" xfId="0" applyFont="1" applyBorder="1"/>
    <xf numFmtId="165" fontId="17" fillId="0" borderId="21" xfId="1" applyNumberFormat="1" applyFont="1" applyBorder="1"/>
    <xf numFmtId="0" fontId="8" fillId="0" borderId="20" xfId="0" applyFont="1" applyBorder="1"/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165" fontId="0" fillId="0" borderId="21" xfId="0" applyNumberFormat="1" applyBorder="1"/>
    <xf numFmtId="165" fontId="0" fillId="0" borderId="22" xfId="0" applyNumberFormat="1" applyBorder="1"/>
    <xf numFmtId="165" fontId="12" fillId="0" borderId="0" xfId="0" applyNumberFormat="1" applyFont="1"/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165" fontId="9" fillId="0" borderId="24" xfId="1" applyNumberFormat="1" applyFont="1" applyBorder="1"/>
    <xf numFmtId="165" fontId="0" fillId="0" borderId="24" xfId="0" applyNumberFormat="1" applyBorder="1"/>
    <xf numFmtId="165" fontId="0" fillId="0" borderId="25" xfId="0" applyNumberFormat="1" applyBorder="1"/>
    <xf numFmtId="165" fontId="18" fillId="0" borderId="0" xfId="1" applyNumberFormat="1" applyFont="1"/>
    <xf numFmtId="0" fontId="19" fillId="0" borderId="0" xfId="0" applyFont="1"/>
    <xf numFmtId="0" fontId="18" fillId="0" borderId="0" xfId="0" applyFont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3" fontId="13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257425" y="0"/>
          <a:ext cx="18478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18</xdr:row>
      <xdr:rowOff>238125</xdr:rowOff>
    </xdr:from>
    <xdr:to>
      <xdr:col>0</xdr:col>
      <xdr:colOff>114300</xdr:colOff>
      <xdr:row>18</xdr:row>
      <xdr:rowOff>361950</xdr:rowOff>
    </xdr:to>
    <xdr:sp macro="" textlink="">
      <xdr:nvSpPr>
        <xdr:cNvPr id="1027" name="AutoShape 3"/>
        <xdr:cNvSpPr>
          <a:spLocks/>
        </xdr:cNvSpPr>
      </xdr:nvSpPr>
      <xdr:spPr bwMode="auto">
        <a:xfrm>
          <a:off x="38100" y="4514850"/>
          <a:ext cx="76200" cy="85725"/>
        </a:xfrm>
        <a:prstGeom prst="leftBrace">
          <a:avLst>
            <a:gd name="adj1" fmla="val 9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18</xdr:row>
      <xdr:rowOff>238125</xdr:rowOff>
    </xdr:from>
    <xdr:to>
      <xdr:col>0</xdr:col>
      <xdr:colOff>1666875</xdr:colOff>
      <xdr:row>18</xdr:row>
      <xdr:rowOff>361950</xdr:rowOff>
    </xdr:to>
    <xdr:sp macro="" textlink="">
      <xdr:nvSpPr>
        <xdr:cNvPr id="1028" name="AutoShape 4"/>
        <xdr:cNvSpPr>
          <a:spLocks/>
        </xdr:cNvSpPr>
      </xdr:nvSpPr>
      <xdr:spPr bwMode="auto">
        <a:xfrm>
          <a:off x="1590675" y="4514850"/>
          <a:ext cx="76200" cy="85725"/>
        </a:xfrm>
        <a:prstGeom prst="rightBrace">
          <a:avLst>
            <a:gd name="adj1" fmla="val 9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2</xdr:row>
      <xdr:rowOff>47625</xdr:rowOff>
    </xdr:from>
    <xdr:to>
      <xdr:col>0</xdr:col>
      <xdr:colOff>2085975</xdr:colOff>
      <xdr:row>2</xdr:row>
      <xdr:rowOff>47625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542925" y="428625"/>
          <a:ext cx="154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30</xdr:row>
      <xdr:rowOff>0</xdr:rowOff>
    </xdr:from>
    <xdr:to>
      <xdr:col>2</xdr:col>
      <xdr:colOff>95250</xdr:colOff>
      <xdr:row>30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1562100" y="7000875"/>
          <a:ext cx="22098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4295775" y="7000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tabSelected="1" workbookViewId="0">
      <selection activeCell="C8" sqref="C8:C30"/>
    </sheetView>
  </sheetViews>
  <sheetFormatPr defaultRowHeight="12.75"/>
  <cols>
    <col min="1" max="1" width="46" customWidth="1"/>
    <col min="3" max="3" width="9.28515625" customWidth="1"/>
    <col min="4" max="4" width="13.5703125" hidden="1" customWidth="1"/>
    <col min="5" max="5" width="16.85546875" hidden="1" customWidth="1"/>
    <col min="6" max="6" width="18.28515625" hidden="1" customWidth="1"/>
    <col min="7" max="7" width="16.28515625" hidden="1" customWidth="1"/>
    <col min="8" max="8" width="17.140625" hidden="1" customWidth="1"/>
    <col min="9" max="9" width="17.5703125" hidden="1" customWidth="1"/>
    <col min="10" max="10" width="17.28515625" hidden="1" customWidth="1"/>
    <col min="11" max="11" width="0.140625" hidden="1" customWidth="1"/>
    <col min="12" max="12" width="19.140625" customWidth="1"/>
    <col min="13" max="13" width="18.28515625" customWidth="1"/>
    <col min="14" max="14" width="14.7109375" hidden="1" customWidth="1"/>
    <col min="15" max="15" width="17.85546875" hidden="1" customWidth="1"/>
    <col min="16" max="16" width="0.140625" hidden="1" customWidth="1"/>
    <col min="17" max="17" width="18.7109375" customWidth="1"/>
    <col min="18" max="18" width="19.140625" customWidth="1"/>
    <col min="19" max="19" width="12.85546875" hidden="1" customWidth="1"/>
    <col min="20" max="20" width="15.140625" hidden="1" customWidth="1"/>
    <col min="21" max="21" width="14.85546875" hidden="1" customWidth="1"/>
    <col min="22" max="22" width="17.5703125" hidden="1" customWidth="1"/>
    <col min="23" max="23" width="13.28515625" hidden="1" customWidth="1"/>
  </cols>
  <sheetData>
    <row r="1" spans="1:23" ht="17.25">
      <c r="A1" s="1" t="s">
        <v>0</v>
      </c>
      <c r="B1" s="2"/>
      <c r="C1" s="2"/>
    </row>
    <row r="2" spans="1:23">
      <c r="A2" s="3" t="s">
        <v>1</v>
      </c>
      <c r="B2" s="2"/>
      <c r="C2" s="4"/>
    </row>
    <row r="3" spans="1:23" ht="14.25">
      <c r="A3" s="5"/>
      <c r="B3" s="2"/>
      <c r="C3" s="4"/>
    </row>
    <row r="4" spans="1:23" ht="24.7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23" ht="27" customHeight="1" thickBot="1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3" ht="19.5" customHeight="1" thickTop="1">
      <c r="A6" s="6" t="s">
        <v>4</v>
      </c>
      <c r="B6" s="7" t="s">
        <v>5</v>
      </c>
      <c r="C6" s="7" t="s">
        <v>6</v>
      </c>
      <c r="D6" s="8" t="s">
        <v>7</v>
      </c>
      <c r="E6" s="8" t="s">
        <v>8</v>
      </c>
      <c r="F6" s="8" t="s">
        <v>9</v>
      </c>
      <c r="G6" s="9" t="s">
        <v>10</v>
      </c>
      <c r="H6" s="9" t="s">
        <v>7</v>
      </c>
      <c r="I6" s="9" t="s">
        <v>8</v>
      </c>
      <c r="J6" s="9" t="s">
        <v>9</v>
      </c>
      <c r="K6" s="9" t="s">
        <v>11</v>
      </c>
      <c r="L6" s="10" t="s">
        <v>12</v>
      </c>
      <c r="M6" s="11"/>
      <c r="N6" s="12" t="s">
        <v>13</v>
      </c>
      <c r="O6" s="11"/>
      <c r="P6" s="13"/>
      <c r="Q6" s="66" t="s">
        <v>14</v>
      </c>
      <c r="R6" s="67"/>
      <c r="S6" s="14"/>
      <c r="T6" s="15" t="s">
        <v>15</v>
      </c>
      <c r="U6" s="16" t="s">
        <v>16</v>
      </c>
      <c r="V6" s="16" t="s">
        <v>17</v>
      </c>
      <c r="W6" s="16" t="s">
        <v>18</v>
      </c>
    </row>
    <row r="7" spans="1:23" ht="17.25" customHeight="1">
      <c r="A7" s="17"/>
      <c r="B7" s="18"/>
      <c r="C7" s="18"/>
      <c r="D7" s="19"/>
      <c r="E7" s="19"/>
      <c r="F7" s="19"/>
      <c r="G7" s="19"/>
      <c r="H7" s="19"/>
      <c r="I7" s="19"/>
      <c r="J7" s="19"/>
      <c r="K7" s="19"/>
      <c r="L7" s="20" t="s">
        <v>19</v>
      </c>
      <c r="M7" s="21" t="s">
        <v>20</v>
      </c>
      <c r="N7" s="20" t="s">
        <v>19</v>
      </c>
      <c r="O7" s="21" t="s">
        <v>20</v>
      </c>
      <c r="P7" s="22" t="s">
        <v>20</v>
      </c>
      <c r="Q7" s="20" t="s">
        <v>19</v>
      </c>
      <c r="R7" s="21" t="s">
        <v>20</v>
      </c>
      <c r="S7" s="23"/>
      <c r="T7" s="24"/>
      <c r="U7" s="25"/>
      <c r="V7" s="25"/>
      <c r="W7" s="25"/>
    </row>
    <row r="8" spans="1:23" ht="20.25" customHeight="1">
      <c r="A8" s="26" t="s">
        <v>21</v>
      </c>
      <c r="B8" s="27">
        <v>1</v>
      </c>
      <c r="C8" s="68">
        <v>20</v>
      </c>
      <c r="D8" s="28">
        <v>1459734856</v>
      </c>
      <c r="E8" s="28">
        <v>2139219000</v>
      </c>
      <c r="F8" s="28"/>
      <c r="G8" s="28"/>
      <c r="H8" s="28">
        <f>H10</f>
        <v>11453473639</v>
      </c>
      <c r="I8" s="28">
        <v>2237912000</v>
      </c>
      <c r="J8" s="28"/>
      <c r="K8" s="28"/>
      <c r="L8" s="29">
        <f>H8+I8+J8-K8</f>
        <v>13691385639</v>
      </c>
      <c r="M8" s="29">
        <f>R8-O8</f>
        <v>5447593233</v>
      </c>
      <c r="N8" s="29">
        <f>D8+E8+F8-G8</f>
        <v>3598953856</v>
      </c>
      <c r="O8" s="29">
        <f>O9+O10</f>
        <v>4260347447</v>
      </c>
      <c r="P8" s="29">
        <f>R8-O8</f>
        <v>5447593233</v>
      </c>
      <c r="Q8" s="30">
        <f>L8+N8</f>
        <v>17290339495</v>
      </c>
      <c r="R8" s="31">
        <v>9707940680</v>
      </c>
      <c r="S8" s="32">
        <f>Q8-T8</f>
        <v>0</v>
      </c>
      <c r="T8" s="33">
        <f>U8+V8+W8</f>
        <v>17290339495</v>
      </c>
      <c r="U8" s="34">
        <v>12913208495</v>
      </c>
      <c r="V8" s="34">
        <v>4377131000</v>
      </c>
      <c r="W8" s="34"/>
    </row>
    <row r="9" spans="1:23" ht="20.25" customHeight="1">
      <c r="A9" s="35" t="s">
        <v>22</v>
      </c>
      <c r="B9" s="36">
        <v>2</v>
      </c>
      <c r="C9" s="69">
        <v>20</v>
      </c>
      <c r="D9" s="37">
        <v>0</v>
      </c>
      <c r="E9" s="37">
        <v>462000</v>
      </c>
      <c r="F9" s="37">
        <v>5602903</v>
      </c>
      <c r="G9" s="37"/>
      <c r="H9" s="37">
        <v>0</v>
      </c>
      <c r="I9" s="37">
        <v>3167000</v>
      </c>
      <c r="J9" s="37"/>
      <c r="K9" s="37"/>
      <c r="L9" s="38">
        <f t="shared" ref="L9:L25" si="0">H9+I9+J9-K9</f>
        <v>3167000</v>
      </c>
      <c r="M9" s="38">
        <f t="shared" ref="M9:M27" si="1">R9-O9</f>
        <v>19018542</v>
      </c>
      <c r="N9" s="38">
        <f t="shared" ref="N9:N30" si="2">D9+E9+F9-G9</f>
        <v>6064903</v>
      </c>
      <c r="O9" s="38">
        <v>3386780</v>
      </c>
      <c r="P9" s="38">
        <f t="shared" ref="P9:P29" si="3">R9-O9</f>
        <v>19018542</v>
      </c>
      <c r="Q9" s="39">
        <f t="shared" ref="Q9:Q25" si="4">L9+N9</f>
        <v>9231903</v>
      </c>
      <c r="R9" s="40">
        <v>22405322</v>
      </c>
      <c r="S9" s="32">
        <f t="shared" ref="S9:S26" si="5">Q9-T9</f>
        <v>0</v>
      </c>
      <c r="T9" s="33">
        <f t="shared" ref="T9:T27" si="6">U9+V9+W9</f>
        <v>9231903</v>
      </c>
      <c r="U9" s="34">
        <v>0</v>
      </c>
      <c r="V9" s="34">
        <v>3629000</v>
      </c>
      <c r="W9" s="34">
        <v>5602903</v>
      </c>
    </row>
    <row r="10" spans="1:23" ht="25.5" customHeight="1">
      <c r="A10" s="41" t="s">
        <v>23</v>
      </c>
      <c r="B10" s="42">
        <v>10</v>
      </c>
      <c r="C10" s="69">
        <v>20</v>
      </c>
      <c r="D10" s="37">
        <f>D8</f>
        <v>1459734856</v>
      </c>
      <c r="E10" s="37">
        <f>E8-E9</f>
        <v>2138757000</v>
      </c>
      <c r="F10" s="37">
        <v>-5602903</v>
      </c>
      <c r="G10" s="37"/>
      <c r="H10" s="37">
        <v>11453473639</v>
      </c>
      <c r="I10" s="37">
        <f>I8-I9</f>
        <v>2234745000</v>
      </c>
      <c r="J10" s="37"/>
      <c r="K10" s="37"/>
      <c r="L10" s="38">
        <f>L8-L9</f>
        <v>13688218639</v>
      </c>
      <c r="M10" s="38">
        <f t="shared" si="1"/>
        <v>5428574691</v>
      </c>
      <c r="N10" s="38">
        <f t="shared" si="2"/>
        <v>3592888953</v>
      </c>
      <c r="O10" s="38">
        <v>4256960667</v>
      </c>
      <c r="P10" s="38">
        <f t="shared" si="3"/>
        <v>5428574691</v>
      </c>
      <c r="Q10" s="39">
        <f t="shared" si="4"/>
        <v>17281107592</v>
      </c>
      <c r="R10" s="40">
        <v>9685535358</v>
      </c>
      <c r="S10" s="32">
        <f t="shared" si="5"/>
        <v>0</v>
      </c>
      <c r="T10" s="33">
        <f t="shared" si="6"/>
        <v>17281107592</v>
      </c>
      <c r="U10" s="34">
        <f>U8</f>
        <v>12913208495</v>
      </c>
      <c r="V10" s="34">
        <f>V8-V9</f>
        <v>4373502000</v>
      </c>
      <c r="W10" s="34">
        <f>W8-W9</f>
        <v>-5602903</v>
      </c>
    </row>
    <row r="11" spans="1:23" ht="18" customHeight="1">
      <c r="A11" s="43" t="s">
        <v>24</v>
      </c>
      <c r="B11" s="44">
        <v>11</v>
      </c>
      <c r="C11" s="69">
        <v>21</v>
      </c>
      <c r="D11" s="37">
        <v>1078747445</v>
      </c>
      <c r="E11" s="37">
        <v>1760893539</v>
      </c>
      <c r="F11" s="37"/>
      <c r="G11" s="37"/>
      <c r="H11" s="37">
        <v>10306636795</v>
      </c>
      <c r="I11" s="37">
        <v>1681354968</v>
      </c>
      <c r="J11" s="37"/>
      <c r="K11" s="37">
        <v>115280</v>
      </c>
      <c r="L11" s="38">
        <f>H11+I11+J11+K11</f>
        <v>11988107043</v>
      </c>
      <c r="M11" s="38">
        <f t="shared" si="1"/>
        <v>5001620291</v>
      </c>
      <c r="N11" s="38">
        <f t="shared" si="2"/>
        <v>2839640984</v>
      </c>
      <c r="O11" s="38">
        <v>3129927707</v>
      </c>
      <c r="P11" s="38">
        <f t="shared" si="3"/>
        <v>5001620291</v>
      </c>
      <c r="Q11" s="39">
        <f t="shared" si="4"/>
        <v>14827748027</v>
      </c>
      <c r="R11" s="40">
        <v>8131547998</v>
      </c>
      <c r="S11" s="32">
        <f t="shared" si="5"/>
        <v>0</v>
      </c>
      <c r="T11" s="33">
        <f t="shared" si="6"/>
        <v>14827748027</v>
      </c>
      <c r="U11" s="34">
        <v>11385384240</v>
      </c>
      <c r="V11" s="34">
        <v>3442363787</v>
      </c>
      <c r="W11" s="34">
        <v>0</v>
      </c>
    </row>
    <row r="12" spans="1:23" ht="24.75" customHeight="1">
      <c r="A12" s="41" t="s">
        <v>25</v>
      </c>
      <c r="B12" s="42">
        <v>20</v>
      </c>
      <c r="C12" s="69"/>
      <c r="D12" s="37">
        <f>D10-D11</f>
        <v>380987411</v>
      </c>
      <c r="E12" s="37">
        <f>E10-E11</f>
        <v>377863461</v>
      </c>
      <c r="F12" s="37">
        <f>F10</f>
        <v>-5602903</v>
      </c>
      <c r="G12" s="37"/>
      <c r="H12" s="37">
        <f>H10-H11</f>
        <v>1146836844</v>
      </c>
      <c r="I12" s="37">
        <f>I10-I11</f>
        <v>553390032</v>
      </c>
      <c r="J12" s="37"/>
      <c r="K12" s="37">
        <v>115280</v>
      </c>
      <c r="L12" s="38">
        <f>L10-L11</f>
        <v>1700111596</v>
      </c>
      <c r="M12" s="38">
        <f t="shared" si="1"/>
        <v>426954400</v>
      </c>
      <c r="N12" s="38">
        <f t="shared" si="2"/>
        <v>753247969</v>
      </c>
      <c r="O12" s="38">
        <f>O10-O11</f>
        <v>1127032960</v>
      </c>
      <c r="P12" s="38">
        <f t="shared" si="3"/>
        <v>426954400</v>
      </c>
      <c r="Q12" s="40">
        <f>Q10-Q11</f>
        <v>2453359565</v>
      </c>
      <c r="R12" s="40">
        <f>R10-R11</f>
        <v>1553987360</v>
      </c>
      <c r="S12" s="32">
        <f t="shared" si="5"/>
        <v>0</v>
      </c>
      <c r="T12" s="33">
        <f t="shared" si="6"/>
        <v>2453359565</v>
      </c>
      <c r="U12" s="34">
        <f>U10-U11</f>
        <v>1527824255</v>
      </c>
      <c r="V12" s="34">
        <f>V10-V11</f>
        <v>931138213</v>
      </c>
      <c r="W12" s="34">
        <f>W10-W11</f>
        <v>-5602903</v>
      </c>
    </row>
    <row r="13" spans="1:23" ht="20.25" customHeight="1">
      <c r="A13" s="35" t="s">
        <v>26</v>
      </c>
      <c r="B13" s="44">
        <v>21</v>
      </c>
      <c r="C13" s="69">
        <v>22</v>
      </c>
      <c r="D13" s="37">
        <v>12507089</v>
      </c>
      <c r="E13" s="37">
        <v>5461904</v>
      </c>
      <c r="F13" s="37">
        <v>1560640</v>
      </c>
      <c r="G13" s="37"/>
      <c r="H13" s="37">
        <v>65601155</v>
      </c>
      <c r="I13" s="37">
        <v>17520100</v>
      </c>
      <c r="J13" s="37">
        <v>147005</v>
      </c>
      <c r="K13" s="37">
        <f>54329621+13067000</f>
        <v>67396621</v>
      </c>
      <c r="L13" s="38">
        <f t="shared" si="0"/>
        <v>15871639</v>
      </c>
      <c r="M13" s="38">
        <f t="shared" si="1"/>
        <v>54989858</v>
      </c>
      <c r="N13" s="38">
        <f t="shared" si="2"/>
        <v>19529633</v>
      </c>
      <c r="O13" s="38">
        <v>34202973</v>
      </c>
      <c r="P13" s="38">
        <f t="shared" si="3"/>
        <v>54989858</v>
      </c>
      <c r="Q13" s="39">
        <f t="shared" si="4"/>
        <v>35401272</v>
      </c>
      <c r="R13" s="40">
        <v>89192831</v>
      </c>
      <c r="S13" s="32">
        <f t="shared" si="5"/>
        <v>-67396621</v>
      </c>
      <c r="T13" s="33">
        <f t="shared" si="6"/>
        <v>102797893</v>
      </c>
      <c r="U13" s="34">
        <v>78108244</v>
      </c>
      <c r="V13" s="34">
        <v>22982004</v>
      </c>
      <c r="W13" s="34">
        <v>1707645</v>
      </c>
    </row>
    <row r="14" spans="1:23" ht="15">
      <c r="A14" s="35" t="s">
        <v>27</v>
      </c>
      <c r="B14" s="44">
        <v>22</v>
      </c>
      <c r="C14" s="69">
        <v>23</v>
      </c>
      <c r="D14" s="37">
        <v>298405</v>
      </c>
      <c r="E14" s="37">
        <v>12661033</v>
      </c>
      <c r="F14" s="37"/>
      <c r="G14" s="37"/>
      <c r="H14" s="37">
        <v>31466751</v>
      </c>
      <c r="I14" s="37"/>
      <c r="J14" s="37"/>
      <c r="K14" s="37">
        <f>13067000+11240083</f>
        <v>24307083</v>
      </c>
      <c r="L14" s="38">
        <f>H14+I14+J14-K14</f>
        <v>7159668</v>
      </c>
      <c r="M14" s="38">
        <f t="shared" si="1"/>
        <v>568139927</v>
      </c>
      <c r="N14" s="38">
        <f t="shared" si="2"/>
        <v>12959438</v>
      </c>
      <c r="O14" s="38">
        <v>213165310</v>
      </c>
      <c r="P14" s="38">
        <f t="shared" si="3"/>
        <v>568139927</v>
      </c>
      <c r="Q14" s="39">
        <f t="shared" si="4"/>
        <v>20119106</v>
      </c>
      <c r="R14" s="40">
        <v>781305237</v>
      </c>
      <c r="S14" s="32">
        <f t="shared" si="5"/>
        <v>-24307083</v>
      </c>
      <c r="T14" s="33">
        <f t="shared" si="6"/>
        <v>44426189</v>
      </c>
      <c r="U14" s="34">
        <v>31765156</v>
      </c>
      <c r="V14" s="34">
        <v>12661033</v>
      </c>
      <c r="W14" s="34"/>
    </row>
    <row r="15" spans="1:23" ht="15">
      <c r="A15" s="45" t="s">
        <v>28</v>
      </c>
      <c r="B15" s="44">
        <v>23</v>
      </c>
      <c r="C15" s="69">
        <v>23</v>
      </c>
      <c r="D15" s="37"/>
      <c r="E15" s="37">
        <v>12661033</v>
      </c>
      <c r="F15" s="37"/>
      <c r="G15" s="37"/>
      <c r="H15" s="37">
        <v>20133789</v>
      </c>
      <c r="I15" s="37"/>
      <c r="J15" s="37"/>
      <c r="K15" s="37">
        <f>13067000</f>
        <v>13067000</v>
      </c>
      <c r="L15" s="38">
        <f t="shared" si="0"/>
        <v>7066789</v>
      </c>
      <c r="M15" s="38">
        <f t="shared" si="1"/>
        <v>562875635</v>
      </c>
      <c r="N15" s="38">
        <f t="shared" si="2"/>
        <v>12661033</v>
      </c>
      <c r="O15" s="38">
        <v>212741710</v>
      </c>
      <c r="P15" s="38">
        <f t="shared" si="3"/>
        <v>562875635</v>
      </c>
      <c r="Q15" s="39">
        <f t="shared" si="4"/>
        <v>19727822</v>
      </c>
      <c r="R15" s="40">
        <v>775617345</v>
      </c>
      <c r="S15" s="32">
        <f t="shared" si="5"/>
        <v>-13458284</v>
      </c>
      <c r="T15" s="33">
        <f t="shared" si="6"/>
        <v>33186106</v>
      </c>
      <c r="U15" s="34">
        <v>20525073</v>
      </c>
      <c r="V15" s="34">
        <v>12661033</v>
      </c>
      <c r="W15" s="34"/>
    </row>
    <row r="16" spans="1:23" ht="15">
      <c r="A16" s="35" t="s">
        <v>29</v>
      </c>
      <c r="B16" s="44">
        <v>24</v>
      </c>
      <c r="C16" s="69"/>
      <c r="D16" s="37"/>
      <c r="E16" s="37"/>
      <c r="F16" s="37"/>
      <c r="G16" s="37"/>
      <c r="H16" s="37"/>
      <c r="I16" s="37"/>
      <c r="J16" s="37"/>
      <c r="K16" s="37"/>
      <c r="L16" s="38">
        <f t="shared" si="0"/>
        <v>0</v>
      </c>
      <c r="M16" s="38">
        <f t="shared" si="1"/>
        <v>0</v>
      </c>
      <c r="N16" s="38">
        <v>0</v>
      </c>
      <c r="O16" s="38">
        <v>0</v>
      </c>
      <c r="P16" s="38">
        <f t="shared" si="3"/>
        <v>0</v>
      </c>
      <c r="Q16" s="39">
        <f t="shared" si="4"/>
        <v>0</v>
      </c>
      <c r="R16" s="40"/>
      <c r="S16" s="32">
        <f t="shared" si="5"/>
        <v>0</v>
      </c>
      <c r="T16" s="33">
        <f t="shared" si="6"/>
        <v>0</v>
      </c>
      <c r="U16" s="34"/>
      <c r="V16" s="34"/>
      <c r="W16" s="34"/>
    </row>
    <row r="17" spans="1:23" ht="15">
      <c r="A17" s="35" t="s">
        <v>30</v>
      </c>
      <c r="B17" s="44">
        <v>25</v>
      </c>
      <c r="C17" s="69"/>
      <c r="D17" s="37">
        <v>166643993</v>
      </c>
      <c r="E17" s="37">
        <v>0</v>
      </c>
      <c r="F17" s="37">
        <v>643783</v>
      </c>
      <c r="G17" s="37"/>
      <c r="H17" s="37">
        <v>624665530</v>
      </c>
      <c r="I17" s="37">
        <v>850000</v>
      </c>
      <c r="J17" s="37"/>
      <c r="K17" s="37"/>
      <c r="L17" s="38">
        <f t="shared" si="0"/>
        <v>625515530</v>
      </c>
      <c r="M17" s="38">
        <f t="shared" si="1"/>
        <v>779905985</v>
      </c>
      <c r="N17" s="38">
        <f t="shared" si="2"/>
        <v>167287776</v>
      </c>
      <c r="O17" s="38">
        <v>416781511</v>
      </c>
      <c r="P17" s="38">
        <f t="shared" si="3"/>
        <v>779905985</v>
      </c>
      <c r="Q17" s="39">
        <f t="shared" si="4"/>
        <v>792803306</v>
      </c>
      <c r="R17" s="40">
        <v>1196687496</v>
      </c>
      <c r="S17" s="32">
        <f t="shared" si="5"/>
        <v>0</v>
      </c>
      <c r="T17" s="33">
        <f t="shared" si="6"/>
        <v>792803306</v>
      </c>
      <c r="U17" s="34">
        <v>791309523</v>
      </c>
      <c r="V17" s="34">
        <v>850000</v>
      </c>
      <c r="W17" s="34">
        <v>643783</v>
      </c>
    </row>
    <row r="18" spans="1:23" ht="15">
      <c r="A18" s="35" t="s">
        <v>31</v>
      </c>
      <c r="B18" s="44">
        <v>26</v>
      </c>
      <c r="C18" s="69"/>
      <c r="D18" s="37">
        <v>214871007</v>
      </c>
      <c r="E18" s="37">
        <v>234420651</v>
      </c>
      <c r="F18" s="37">
        <v>463351</v>
      </c>
      <c r="G18" s="37"/>
      <c r="H18" s="37">
        <v>583173501</v>
      </c>
      <c r="I18" s="37">
        <v>223808156</v>
      </c>
      <c r="J18" s="37">
        <v>4895433</v>
      </c>
      <c r="K18" s="37"/>
      <c r="L18" s="38">
        <f t="shared" si="0"/>
        <v>811877090</v>
      </c>
      <c r="M18" s="38">
        <f t="shared" si="1"/>
        <v>1923739453</v>
      </c>
      <c r="N18" s="38">
        <f t="shared" si="2"/>
        <v>449755009</v>
      </c>
      <c r="O18" s="38">
        <v>882381617</v>
      </c>
      <c r="P18" s="38">
        <f t="shared" si="3"/>
        <v>1923739453</v>
      </c>
      <c r="Q18" s="39">
        <f t="shared" si="4"/>
        <v>1261632099</v>
      </c>
      <c r="R18" s="40">
        <v>2806121070</v>
      </c>
      <c r="S18" s="32">
        <f t="shared" si="5"/>
        <v>0</v>
      </c>
      <c r="T18" s="33">
        <f t="shared" si="6"/>
        <v>1261632099</v>
      </c>
      <c r="U18" s="34">
        <v>798044508</v>
      </c>
      <c r="V18" s="34">
        <v>458228807</v>
      </c>
      <c r="W18" s="34">
        <v>5358784</v>
      </c>
    </row>
    <row r="19" spans="1:23" ht="25.5" customHeight="1">
      <c r="A19" s="41" t="s">
        <v>32</v>
      </c>
      <c r="B19" s="42">
        <v>30</v>
      </c>
      <c r="C19" s="69"/>
      <c r="D19" s="37">
        <f>D12+D13-D14-D17-D18</f>
        <v>11681095</v>
      </c>
      <c r="E19" s="37">
        <f>E12+E13-E14-E18</f>
        <v>136243681</v>
      </c>
      <c r="F19" s="37">
        <f>F12+F13-F17-F18</f>
        <v>-5149397</v>
      </c>
      <c r="G19" s="37"/>
      <c r="H19" s="37">
        <f>H12+H13-H14-H17-H18</f>
        <v>-26867783</v>
      </c>
      <c r="I19" s="37">
        <f>I12+I13-I14-I17-I18</f>
        <v>346251976</v>
      </c>
      <c r="J19" s="37">
        <f>J12+J13-J14-J17-J18</f>
        <v>-4748428</v>
      </c>
      <c r="K19" s="37">
        <v>54329621</v>
      </c>
      <c r="L19" s="40">
        <f>L12+L13-L14-L17-L18</f>
        <v>271430947</v>
      </c>
      <c r="M19" s="38">
        <f t="shared" si="1"/>
        <v>-2789841107</v>
      </c>
      <c r="N19" s="38">
        <f t="shared" si="2"/>
        <v>142775379</v>
      </c>
      <c r="O19" s="38">
        <f>O12+O13-O14-O17-O18</f>
        <v>-351092505</v>
      </c>
      <c r="P19" s="38">
        <f t="shared" si="3"/>
        <v>-2789841107</v>
      </c>
      <c r="Q19" s="40">
        <f>Q12+Q13-Q14-Q17-Q18</f>
        <v>414206326</v>
      </c>
      <c r="R19" s="40">
        <f>R12+R13-R14-R17-R18</f>
        <v>-3140933612</v>
      </c>
      <c r="S19" s="32">
        <f t="shared" si="5"/>
        <v>-43089538</v>
      </c>
      <c r="T19" s="33">
        <f t="shared" si="6"/>
        <v>457295864</v>
      </c>
      <c r="U19" s="46">
        <f>U12+U13-U14-U17-U18</f>
        <v>-15186688</v>
      </c>
      <c r="V19" s="46">
        <f>V12+V13-V14-V17-V18</f>
        <v>482380377</v>
      </c>
      <c r="W19" s="46">
        <f>W12+W13-W14-W17-W18</f>
        <v>-9897825</v>
      </c>
    </row>
    <row r="20" spans="1:23" ht="16.5" customHeight="1">
      <c r="A20" s="35" t="s">
        <v>33</v>
      </c>
      <c r="B20" s="44">
        <v>31</v>
      </c>
      <c r="C20" s="69">
        <v>24</v>
      </c>
      <c r="D20" s="37">
        <v>24000000</v>
      </c>
      <c r="E20" s="37">
        <v>46320356</v>
      </c>
      <c r="F20" s="37">
        <v>289387517</v>
      </c>
      <c r="G20" s="37"/>
      <c r="H20" s="37">
        <v>63695804</v>
      </c>
      <c r="I20" s="37">
        <v>74609089</v>
      </c>
      <c r="J20" s="37">
        <v>2</v>
      </c>
      <c r="K20" s="37"/>
      <c r="L20" s="38">
        <f t="shared" si="0"/>
        <v>138304895</v>
      </c>
      <c r="M20" s="38">
        <f t="shared" si="1"/>
        <v>96927291</v>
      </c>
      <c r="N20" s="38">
        <f t="shared" si="2"/>
        <v>359707873</v>
      </c>
      <c r="O20" s="38">
        <v>34390286</v>
      </c>
      <c r="P20" s="38">
        <f t="shared" si="3"/>
        <v>96927291</v>
      </c>
      <c r="Q20" s="39">
        <f t="shared" si="4"/>
        <v>498012768</v>
      </c>
      <c r="R20" s="40">
        <v>131317577</v>
      </c>
      <c r="S20" s="32">
        <f t="shared" si="5"/>
        <v>0</v>
      </c>
      <c r="T20" s="33">
        <f t="shared" si="6"/>
        <v>498012768</v>
      </c>
      <c r="U20" s="34">
        <v>87695804</v>
      </c>
      <c r="V20" s="34">
        <v>120929445</v>
      </c>
      <c r="W20" s="34">
        <v>289387519</v>
      </c>
    </row>
    <row r="21" spans="1:23" ht="18" customHeight="1">
      <c r="A21" s="35" t="s">
        <v>34</v>
      </c>
      <c r="B21" s="44">
        <v>32</v>
      </c>
      <c r="C21" s="69">
        <v>25</v>
      </c>
      <c r="D21" s="37">
        <v>0</v>
      </c>
      <c r="E21" s="37">
        <v>42300357</v>
      </c>
      <c r="F21" s="37">
        <v>288615170</v>
      </c>
      <c r="G21" s="37"/>
      <c r="H21" s="37">
        <v>224955</v>
      </c>
      <c r="I21" s="37"/>
      <c r="J21" s="37">
        <v>2114607</v>
      </c>
      <c r="K21" s="37"/>
      <c r="L21" s="38">
        <f t="shared" si="0"/>
        <v>2339562</v>
      </c>
      <c r="M21" s="38">
        <f t="shared" si="1"/>
        <v>417593730</v>
      </c>
      <c r="N21" s="38">
        <f t="shared" si="2"/>
        <v>330915527</v>
      </c>
      <c r="O21" s="38">
        <v>500000</v>
      </c>
      <c r="P21" s="38">
        <f t="shared" si="3"/>
        <v>417593730</v>
      </c>
      <c r="Q21" s="39">
        <f t="shared" si="4"/>
        <v>333255089</v>
      </c>
      <c r="R21" s="40">
        <v>418093730</v>
      </c>
      <c r="S21" s="32">
        <f t="shared" si="5"/>
        <v>0</v>
      </c>
      <c r="T21" s="33">
        <f t="shared" si="6"/>
        <v>333255089</v>
      </c>
      <c r="U21" s="34">
        <v>224955</v>
      </c>
      <c r="V21" s="34">
        <v>42300357</v>
      </c>
      <c r="W21" s="34">
        <v>290729777</v>
      </c>
    </row>
    <row r="22" spans="1:23" ht="15">
      <c r="A22" s="47" t="s">
        <v>35</v>
      </c>
      <c r="B22" s="42">
        <v>40</v>
      </c>
      <c r="C22" s="69"/>
      <c r="D22" s="37">
        <f>D20-D21</f>
        <v>24000000</v>
      </c>
      <c r="E22" s="37">
        <f>E20-E21</f>
        <v>4019999</v>
      </c>
      <c r="F22" s="37">
        <f>F20-F21</f>
        <v>772347</v>
      </c>
      <c r="G22" s="37"/>
      <c r="H22" s="37">
        <f>H20-H21</f>
        <v>63470849</v>
      </c>
      <c r="I22" s="37">
        <f>I20-I21</f>
        <v>74609089</v>
      </c>
      <c r="J22" s="37">
        <f>J20-J21</f>
        <v>-2114605</v>
      </c>
      <c r="K22" s="37"/>
      <c r="L22" s="38">
        <f>L20-L21</f>
        <v>135965333</v>
      </c>
      <c r="M22" s="38">
        <f t="shared" si="1"/>
        <v>-320666439</v>
      </c>
      <c r="N22" s="38">
        <f t="shared" si="2"/>
        <v>28792346</v>
      </c>
      <c r="O22" s="38">
        <f>O20-O21</f>
        <v>33890286</v>
      </c>
      <c r="P22" s="38">
        <f t="shared" si="3"/>
        <v>-320666439</v>
      </c>
      <c r="Q22" s="40">
        <f>Q20-Q21</f>
        <v>164757679</v>
      </c>
      <c r="R22" s="40">
        <f>R20-R21</f>
        <v>-286776153</v>
      </c>
      <c r="S22" s="32">
        <f t="shared" si="5"/>
        <v>0</v>
      </c>
      <c r="T22" s="33">
        <f t="shared" si="6"/>
        <v>164757679</v>
      </c>
      <c r="U22" s="34">
        <f>U20-U21</f>
        <v>87470849</v>
      </c>
      <c r="V22" s="34">
        <f>V20-V21</f>
        <v>78629088</v>
      </c>
      <c r="W22" s="34">
        <f>W20-W21</f>
        <v>-1342258</v>
      </c>
    </row>
    <row r="23" spans="1:23" ht="19.5" customHeight="1">
      <c r="A23" s="47" t="s">
        <v>36</v>
      </c>
      <c r="B23" s="42">
        <v>50</v>
      </c>
      <c r="C23" s="69">
        <v>26</v>
      </c>
      <c r="D23" s="37">
        <f>D19+D22</f>
        <v>35681095</v>
      </c>
      <c r="E23" s="37">
        <f>E19+E22</f>
        <v>140263680</v>
      </c>
      <c r="F23" s="37">
        <f>F19+F22</f>
        <v>-4377050</v>
      </c>
      <c r="G23" s="37"/>
      <c r="H23" s="37">
        <f>H19+H22</f>
        <v>36603066</v>
      </c>
      <c r="I23" s="37">
        <f>I19+I22</f>
        <v>420861065</v>
      </c>
      <c r="J23" s="37">
        <f>J19+J22</f>
        <v>-6863033</v>
      </c>
      <c r="K23" s="37">
        <v>54329621</v>
      </c>
      <c r="L23" s="40">
        <f>L19+L22</f>
        <v>407396280</v>
      </c>
      <c r="M23" s="38">
        <f t="shared" si="1"/>
        <v>-3110507546</v>
      </c>
      <c r="N23" s="38">
        <f t="shared" si="2"/>
        <v>171567725</v>
      </c>
      <c r="O23" s="38">
        <f>O19+O22</f>
        <v>-317202219</v>
      </c>
      <c r="P23" s="38">
        <f t="shared" si="3"/>
        <v>-3110507546</v>
      </c>
      <c r="Q23" s="40">
        <f>Q19+Q22</f>
        <v>578964005</v>
      </c>
      <c r="R23" s="40">
        <f>R19+R22</f>
        <v>-3427709765</v>
      </c>
      <c r="S23" s="32">
        <f>Q23-T23</f>
        <v>-43089538</v>
      </c>
      <c r="T23" s="33">
        <f t="shared" si="6"/>
        <v>622053543</v>
      </c>
      <c r="U23" s="34">
        <f>U19+U22</f>
        <v>72284161</v>
      </c>
      <c r="V23" s="34">
        <f>V19+V22</f>
        <v>561009465</v>
      </c>
      <c r="W23" s="34">
        <f>W19+W22</f>
        <v>-11240083</v>
      </c>
    </row>
    <row r="24" spans="1:23" ht="14.25" customHeight="1">
      <c r="A24" s="35" t="s">
        <v>37</v>
      </c>
      <c r="B24" s="44">
        <v>51</v>
      </c>
      <c r="C24" s="69">
        <v>26</v>
      </c>
      <c r="D24" s="37"/>
      <c r="E24" s="37">
        <v>7013184</v>
      </c>
      <c r="F24" s="37"/>
      <c r="G24" s="37"/>
      <c r="H24" s="37"/>
      <c r="I24" s="37">
        <v>34379798</v>
      </c>
      <c r="J24" s="37"/>
      <c r="K24" s="37"/>
      <c r="L24" s="38">
        <f t="shared" si="0"/>
        <v>34379798</v>
      </c>
      <c r="M24" s="38">
        <f t="shared" si="1"/>
        <v>7489963</v>
      </c>
      <c r="N24" s="38">
        <f t="shared" si="2"/>
        <v>7013184</v>
      </c>
      <c r="O24" s="38">
        <v>5665890</v>
      </c>
      <c r="P24" s="38">
        <f t="shared" si="3"/>
        <v>7489963</v>
      </c>
      <c r="Q24" s="39">
        <f t="shared" si="4"/>
        <v>41392982</v>
      </c>
      <c r="R24" s="40">
        <v>13155853</v>
      </c>
      <c r="S24" s="32">
        <f t="shared" si="5"/>
        <v>0</v>
      </c>
      <c r="T24" s="33">
        <f t="shared" si="6"/>
        <v>41392982</v>
      </c>
      <c r="U24" s="34">
        <v>0</v>
      </c>
      <c r="V24" s="34">
        <v>41392982</v>
      </c>
      <c r="W24" s="34">
        <v>0</v>
      </c>
    </row>
    <row r="25" spans="1:23" ht="15" customHeight="1">
      <c r="A25" s="35" t="s">
        <v>38</v>
      </c>
      <c r="B25" s="44">
        <v>52</v>
      </c>
      <c r="C25" s="69"/>
      <c r="D25" s="37"/>
      <c r="E25" s="37"/>
      <c r="F25" s="37"/>
      <c r="G25" s="37"/>
      <c r="H25" s="37"/>
      <c r="I25" s="37"/>
      <c r="J25" s="37"/>
      <c r="K25" s="37"/>
      <c r="L25" s="38">
        <f t="shared" si="0"/>
        <v>0</v>
      </c>
      <c r="M25" s="38">
        <f t="shared" si="1"/>
        <v>390494413</v>
      </c>
      <c r="N25" s="38">
        <f t="shared" si="2"/>
        <v>0</v>
      </c>
      <c r="O25" s="38"/>
      <c r="P25" s="38">
        <f t="shared" si="3"/>
        <v>390494413</v>
      </c>
      <c r="Q25" s="39">
        <f t="shared" si="4"/>
        <v>0</v>
      </c>
      <c r="R25" s="40">
        <v>390494413</v>
      </c>
      <c r="S25" s="32">
        <f t="shared" si="5"/>
        <v>0</v>
      </c>
      <c r="T25" s="33">
        <f t="shared" si="6"/>
        <v>0</v>
      </c>
      <c r="U25" s="34"/>
      <c r="V25" s="34"/>
      <c r="W25" s="34"/>
    </row>
    <row r="26" spans="1:23" ht="23.25" customHeight="1">
      <c r="A26" s="48" t="s">
        <v>39</v>
      </c>
      <c r="B26" s="49">
        <v>60</v>
      </c>
      <c r="C26" s="70">
        <v>26</v>
      </c>
      <c r="D26" s="37">
        <f>D23</f>
        <v>35681095</v>
      </c>
      <c r="E26" s="37">
        <f>E23-E24</f>
        <v>133250496</v>
      </c>
      <c r="F26" s="37">
        <f>F23</f>
        <v>-4377050</v>
      </c>
      <c r="G26" s="37"/>
      <c r="H26" s="37">
        <f>H23-H24</f>
        <v>36603066</v>
      </c>
      <c r="I26" s="37">
        <f>I23-I24</f>
        <v>386481267</v>
      </c>
      <c r="J26" s="37">
        <f>J23-J24</f>
        <v>-6863033</v>
      </c>
      <c r="K26" s="37">
        <v>54329621</v>
      </c>
      <c r="L26" s="40">
        <f>L23-L24</f>
        <v>373016482</v>
      </c>
      <c r="M26" s="38">
        <f t="shared" si="1"/>
        <v>-3508491922</v>
      </c>
      <c r="N26" s="38">
        <f t="shared" si="2"/>
        <v>164554541</v>
      </c>
      <c r="O26" s="38">
        <f>O23-O24</f>
        <v>-322868109</v>
      </c>
      <c r="P26" s="38">
        <f t="shared" si="3"/>
        <v>-3508491922</v>
      </c>
      <c r="Q26" s="40">
        <f>Q23-Q24-Q25</f>
        <v>537571023</v>
      </c>
      <c r="R26" s="40">
        <f>R23-R24-R25</f>
        <v>-3831360031</v>
      </c>
      <c r="S26" s="32">
        <f t="shared" si="5"/>
        <v>-43089538</v>
      </c>
      <c r="T26" s="33">
        <f t="shared" si="6"/>
        <v>580660561</v>
      </c>
      <c r="U26" s="46">
        <f>U23-U24</f>
        <v>72284161</v>
      </c>
      <c r="V26" s="46">
        <f>V23-V24</f>
        <v>519616483</v>
      </c>
      <c r="W26" s="46">
        <f>W23-W24</f>
        <v>-11240083</v>
      </c>
    </row>
    <row r="27" spans="1:23" ht="18.75" customHeight="1">
      <c r="A27" s="50" t="s">
        <v>40</v>
      </c>
      <c r="B27" s="51">
        <v>61</v>
      </c>
      <c r="C27" s="70"/>
      <c r="D27" s="37"/>
      <c r="E27" s="37"/>
      <c r="F27" s="37"/>
      <c r="G27" s="37"/>
      <c r="H27" s="37"/>
      <c r="I27" s="37"/>
      <c r="J27" s="37"/>
      <c r="K27" s="37"/>
      <c r="L27" s="38">
        <f>H27+I27+J27-K27</f>
        <v>0</v>
      </c>
      <c r="M27" s="38">
        <f t="shared" si="1"/>
        <v>0</v>
      </c>
      <c r="N27" s="38"/>
      <c r="O27" s="38"/>
      <c r="P27" s="38">
        <f t="shared" si="3"/>
        <v>0</v>
      </c>
      <c r="Q27" s="39"/>
      <c r="R27" s="40"/>
      <c r="S27" s="32"/>
      <c r="T27" s="33">
        <f t="shared" si="6"/>
        <v>0</v>
      </c>
      <c r="U27" s="34"/>
      <c r="V27" s="34"/>
      <c r="W27" s="34"/>
    </row>
    <row r="28" spans="1:23" ht="17.25" customHeight="1">
      <c r="A28" s="50" t="s">
        <v>41</v>
      </c>
      <c r="B28" s="51">
        <v>62</v>
      </c>
      <c r="C28" s="70"/>
      <c r="D28" s="37"/>
      <c r="E28" s="37"/>
      <c r="F28" s="37"/>
      <c r="G28" s="37"/>
      <c r="H28" s="37"/>
      <c r="I28" s="37"/>
      <c r="J28" s="37"/>
      <c r="K28" s="37"/>
      <c r="L28" s="38">
        <f>H28+I28+J28-K28</f>
        <v>0</v>
      </c>
      <c r="M28" s="38"/>
      <c r="N28" s="38"/>
      <c r="O28" s="38"/>
      <c r="P28" s="38">
        <f t="shared" si="3"/>
        <v>0</v>
      </c>
      <c r="Q28" s="39">
        <f>L28+N28</f>
        <v>0</v>
      </c>
      <c r="R28" s="40"/>
      <c r="S28" s="32"/>
      <c r="T28" s="33"/>
      <c r="U28" s="34"/>
      <c r="V28" s="34"/>
      <c r="W28" s="34"/>
    </row>
    <row r="29" spans="1:23" ht="16.5" customHeight="1">
      <c r="A29" s="50" t="s">
        <v>42</v>
      </c>
      <c r="B29" s="51">
        <v>70</v>
      </c>
      <c r="C29" s="70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>
        <f t="shared" si="2"/>
        <v>0</v>
      </c>
      <c r="O29" s="37"/>
      <c r="P29" s="37">
        <f t="shared" si="3"/>
        <v>0</v>
      </c>
      <c r="Q29" s="52">
        <f>L29+N29</f>
        <v>0</v>
      </c>
      <c r="R29" s="53"/>
      <c r="S29" s="32"/>
      <c r="T29" s="54"/>
      <c r="U29" s="34"/>
      <c r="V29" s="34"/>
      <c r="W29" s="34"/>
    </row>
    <row r="30" spans="1:23" ht="15" customHeight="1" thickBot="1">
      <c r="A30" s="55" t="s">
        <v>43</v>
      </c>
      <c r="B30" s="56">
        <v>71</v>
      </c>
      <c r="C30" s="71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>
        <f t="shared" si="2"/>
        <v>0</v>
      </c>
      <c r="O30" s="57"/>
      <c r="P30" s="57"/>
      <c r="Q30" s="58">
        <f>L30+N30</f>
        <v>0</v>
      </c>
      <c r="R30" s="59"/>
      <c r="S30" s="32"/>
      <c r="T30" s="32"/>
      <c r="U30" s="60"/>
      <c r="V30" s="60"/>
      <c r="W30" s="60"/>
    </row>
    <row r="31" spans="1:23" ht="18.75" thickTop="1">
      <c r="A31" s="61" t="s">
        <v>44</v>
      </c>
      <c r="B31" s="61"/>
      <c r="C31" s="61"/>
      <c r="U31" s="62"/>
      <c r="V31" s="62"/>
      <c r="W31" s="62"/>
    </row>
    <row r="32" spans="1:23" ht="18">
      <c r="A32" s="61"/>
      <c r="B32" s="61"/>
      <c r="C32" s="61"/>
    </row>
    <row r="33" spans="1:16" ht="18">
      <c r="A33" s="61"/>
      <c r="B33" s="61"/>
      <c r="C33" s="61"/>
    </row>
    <row r="34" spans="1:16" ht="18">
      <c r="A34" s="61"/>
      <c r="B34" s="61"/>
      <c r="C34" s="61"/>
    </row>
    <row r="35" spans="1:16" ht="18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 t="s">
        <v>45</v>
      </c>
      <c r="O35" s="63"/>
      <c r="P35" s="63"/>
    </row>
  </sheetData>
  <mergeCells count="3">
    <mergeCell ref="A4:R4"/>
    <mergeCell ref="A5:R5"/>
    <mergeCell ref="Q6:R6"/>
  </mergeCells>
  <phoneticPr fontId="20" type="noConversion"/>
  <pageMargins left="0.75" right="0.75" top="1" bottom="1" header="0.5" footer="0.5"/>
  <headerFooter alignWithMargins="0"/>
  <drawing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+LAhJnIUds7Ojg9MvdyEhBYe05Q=</DigestValue>
    </Reference>
    <Reference URI="#idOfficeObject" Type="http://www.w3.org/2000/09/xmldsig#Object">
      <DigestMethod Algorithm="http://www.w3.org/2000/09/xmldsig#sha1"/>
      <DigestValue>heNW9y3CSZobCM6CIggbXuXeIRA=</DigestValue>
    </Reference>
  </SignedInfo>
  <SignatureValue>
    fGrR0UhSgdTblZALVtcgI2qAhTzFNgFYaSwKc6BQkwntxMG9ZQxn4AIiNnt0yX9QUF8sutk3
    1QZOoUEd8IwyDqdsut7c9Dc2Dy+kqzOrddb1OQR0dDMSN+zVxRNuG5w/1MZpp4VT/x1XmUal
    gOY7cIKX0O9SxGfgfTM31F5ICTQ=
  </SignatureValue>
  <KeyInfo>
    <KeyValue>
      <RSAKeyValue>
        <Modulus>
            nRh+3tFskHeAbi3lJ8sE7yO8hKijk8gZ7t3htnpU/LKqvcjSRL7IE9sIiYRuk2rsJz7tjSa2
            iXMbWAG7tkNKx9d0qxqJn6KndojB7QB2PvG+7SO7THughnwV7el/0MxWTkBg7GOw9pRJSQ6d
            DTwwQHEa3/5Skq44pcDaqCF8+9U=
          </Modulus>
        <Exponent>AQAB</Exponent>
      </RSAKeyValue>
    </KeyValue>
    <X509Data>
      <X509Certificate>
          MIIGQjCCBCqgAwIBAgIQVAFaAVnU90e2yssqIJ3x/jANBgkqhkiG9w0BAQUFADBpMQswCQYD
          VQQGEwJWTjETMBEGA1UEChMKVk5QVCBHcm91cDEeMBwGA1UECxMVVk5QVC1DQSBUcnVzdCBO
          ZXR3b3JrMSUwIwYDVQQDExxWTlBUIENlcnRpZmljYXRpb24gQXV0aG9yaXR5MB4XDTE1MDcx
          MDA5MjcwMFoXDTE5MDcxMDA5MjcwMFowggEFMQswCQYDVQQGEwJWTjESMBAGA1UECAwJSMOg
          IFTEqW5oMRUwEwYDVQQHDAxUUC5Iw6AgVMSpbmgxTDBKBgNVBAoMQ0PDlE5HIFRZIEPhu5Qg
          UEjhuqZOIFPDgUNIIC0gVEhJ4bq+VCBC4buKIFRSxq/hu5xORyBI4buMQyBIw4AgVMSoTkgx
          GjAYBgNVBAsMEVBow7JuZyBL4bq/IFRvw6FuMR0wGwYDVQQMDBRL4bq/IFRvw6FuIFRyxrDh
          u59uZzEiMCAGA1UEAwwZTkdVWeG7hE4gVEjhu4ogVEhVIEjhurBORzEeMBwGCgmSJomT8ixk
          AQEMDkNNTkQ6MTgzMDE2MzkzMIGfMA0GCSqGSIb3DQEBAQUAA4GNADCBiQKBgQCdGH7e0WyQ
          d4BuLeUnywTvI7yEqKOTyBnu3eG2elT8sqq9yNJEvsgT2wiJhG6TauwnPu2NJraJcxtYAbu2
          Q0rH13SrGomfoqd2iMHtAHY+8b7tI7tMe6CGfBXt6X/QzFZOQGDsY7D2lElJDp0NPDBAcRrf
          /lKSrjilwNqoIXz71QIDAQABo4IByjCCAcYwcAYIKwYBBQUHAQEEZDBiMDIGCCsGAQUFBzAC
          hiZodHRwOi8vcHViLnZucHQtY2Eudm4vY2VydHMvdm5wdGNhLmNlcjAsBggrBgEFBQcwAYYg
          aHR0cDovL29jc3Audm5wdC1jYS52bi9yZXNwb25kZXIwHQYDVR0OBBYEFN0UquewyF7cXOr2
          jIbeSsR+LJN1MAwGA1UdEwEB/wQCMAAwHwYDVR0jBBgwFoAUBmnA1dUCihWNRn3pfOJoClWs
          aq8waAYDVR0gBGEwXzBdBg4rBgEEAYHtAwEBAwEDAjBLMCIGCCsGAQUFBwICMBYeFABTAEkA
          RAAtAFAAUgAtADEALgAwMCUGCCsGAQUFBwIBFhlodHRwOi8vcHViLnZucHQtY2Eudm4vcnBh
          MDEGA1UdHwQqMCgwJqAkoCKGIGh0dHA6Ly9jcmwudm5wdC1jYS52bi92bnB0Y2EuY3JsMA4G
          A1UdDwEB/wQEAwIE8DA0BgNVHSUELTArBggrBgEFBQcDAgYIKwYBBQUHAwQGCisGAQQBgjcK
          AwwGCSqGSIb3LwEBBTAhBgNVHREEGjAYgRZob2FpaHVvbmdoYmVAZ21haWwuY29tMA0GCSqG
          SIb3DQEBBQUAA4ICAQAqSvXVssW7siRa9QxmgfrcnCI9CA1JHft5EL5+bDNy+1wr6NhT3hWj
          mOGvGmd3lD3+A/L3GlrJpklxGJ0DgIB74HQiTvWsbvOBiCQ7Tw1jNr0V67KRy63QKLNH2NnU
          1jLiuW2z++yZxHu7H69KaQwv1sRxkONFbQgI5c5h48iE36a2lIwX0D+3akruo1hO5M4nFnRG
          Yb1+kvpONRkPA4F0VdK9gh1oaIE4wYf+bVeCIen5em0mslD5uPb1eZOawE94mZccJB0w/iVN
          VCztOx1TpRq98kRptu1lpThiF9yhgUqTgcGN1ot8Q06jjosTi86GzKqAzyYhzkSR+PYYK61M
          p9BUKynkuH7WwW9sXpXEWv2y06WqWDIbixuU5ZS1HMSe68IFVKLcpqIpanA+C6aMwgQKU7Cr
          aQSPosI6igqqniDSSdhY+yFrvXcc0JQVynxD4IsKMz9BRby3JCjw/WhsWC1xBcEVd5aPpdu2
          TdolTldfeWuUaiQcJ/pW4JiuJzc3X7RRb2AjRES7myWwh2nCQ5VYNyC5FudLAc8CxToIe3/d
          AZQTAGuFwqZM/gh/45AGP+iPpNgbalnfmKmUllBMsVE8UKNxMTMqU0MsEcsdwc+6j/lS8efy
          fM0gBirYDTb8/I8NdleUIzIu8Lo1IUPclt0zMrjQzydDbDsTSXJx2w==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BpgcrI9iHGiGLhQvATHxHUxLzzA=</DigestValue>
      </Reference>
      <Reference URI="/xl/drawings/drawing1.xml?ContentType=application/vnd.openxmlformats-officedocument.drawing+xml">
        <DigestMethod Algorithm="http://www.w3.org/2000/09/xmldsig#sha1"/>
        <DigestValue>t/Avf+o/FVg+jLB3HV/ENdX6zfc=</DigestValue>
      </Reference>
      <Reference URI="/xl/sharedStrings.xml?ContentType=application/vnd.openxmlformats-officedocument.spreadsheetml.sharedStrings+xml">
        <DigestMethod Algorithm="http://www.w3.org/2000/09/xmldsig#sha1"/>
        <DigestValue>nJRFxR+JRfbKcfV+4b5tOjVoi/4=</DigestValue>
      </Reference>
      <Reference URI="/xl/styles.xml?ContentType=application/vnd.openxmlformats-officedocument.spreadsheetml.styles+xml">
        <DigestMethod Algorithm="http://www.w3.org/2000/09/xmldsig#sha1"/>
        <DigestValue>BmNcvlSn8DaDHB1SWM39wp1MK9A=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ZmIf/DZydEOmf7hqaYL6Sci4CVc=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kMAgwaD7BrCeUErUsWW93TulpTs=</DigestValue>
      </Reference>
      <Reference URI="/xl/worksheets/sheet1.xml?ContentType=application/vnd.openxmlformats-officedocument.spreadsheetml.worksheet+xml">
        <DigestMethod Algorithm="http://www.w3.org/2000/09/xmldsig#sha1"/>
        <DigestValue>Bxe8Dbo8vYPq5+Gy/xczZgzrKcc=</DigestValue>
      </Reference>
    </Manifest>
    <SignatureProperties>
      <SignatureProperty Id="idSignatureTime" Target="#idPackageSignature">
        <mdssi:SignatureTime>
          <mdssi:Format>YYYY-MM-DDThh:mm:ssTZD</mdssi:Format>
          <mdssi:Value>2015-08-19T10:01:59Z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Báo cáo KQKD</SignatureComments>
          <WindowsVersion>5.1</WindowsVersion>
          <OfficeVersion>12.0</OfficeVersion>
          <ApplicationVersion>12.0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kqkdhnq2</vt:lpstr>
    </vt:vector>
  </TitlesOfParts>
  <Company>Nguyen Hoanh 72 Tran Phu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Pro </cp:lastModifiedBy>
  <dcterms:created xsi:type="dcterms:W3CDTF">2015-08-14T03:09:38Z</dcterms:created>
  <dcterms:modified xsi:type="dcterms:W3CDTF">2015-08-19T10:01:12Z</dcterms:modified>
</cp:coreProperties>
</file>