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270" windowWidth="14940" windowHeight="9150" activeTab="3"/>
  </bookViews>
  <sheets>
    <sheet name="Bia" sheetId="5" r:id="rId1"/>
    <sheet name="DN - BẢNG CÂN ĐỐI KẾ TOÁN" sheetId="1" r:id="rId2"/>
    <sheet name="Thuyết Minh" sheetId="4" r:id="rId3"/>
    <sheet name="DN-Báo cáo kết quả SXKD" sheetId="2" r:id="rId4"/>
    <sheet name="DN - Báo cáo LCTT" sheetId="3" r:id="rId5"/>
    <sheet name="CDPS" sheetId="6" state="hidden" r:id="rId6"/>
    <sheet name="Sheet1" sheetId="7"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1_??">BlankMacro1</definedName>
    <definedName name="_10_0xoa_" hidden="1">#REF!</definedName>
    <definedName name="_11DATA_DATA2_L">'[1]#REF'!#REF!</definedName>
    <definedName name="_2_??????1">BlankMacro1</definedName>
    <definedName name="_3_??????2">BlankMacro1</definedName>
    <definedName name="_4_??????3">BlankMacro1</definedName>
    <definedName name="_5_??????4">BlankMacro1</definedName>
    <definedName name="_6_??????5">BlankMacro1</definedName>
    <definedName name="_7_??????6">BlankMacro1</definedName>
    <definedName name="_8_0DATA_DATA2_L">'[2]#REF'!#REF!</definedName>
    <definedName name="_9_0ten_" hidden="1">#REF!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16550">'[3]CT -THVLNC'!#REF!</definedName>
    <definedName name="_a2" hidden="1">{"'Sheet1'!$L$16"}</definedName>
    <definedName name="_Coc39" hidden="1">{"'Sheet1'!$L$16"}</definedName>
    <definedName name="_CT250">'[4]dongia (2)'!#REF!</definedName>
    <definedName name="_DG1" hidden="1">{"'Sheet1'!$L$16"}</definedName>
    <definedName name="_Goi8" hidden="1">{"'Sheet1'!$L$16"}</definedName>
    <definedName name="_hh1">[5]XL4Poppy!$C$9</definedName>
    <definedName name="_hh2">[5]XL4Poppy!$A$15</definedName>
    <definedName name="_hsm2">1.1289</definedName>
    <definedName name="_L6">[6]XL4Poppy!$C$31</definedName>
    <definedName name="_Lan1" hidden="1">{"'Sheet1'!$L$16"}</definedName>
    <definedName name="_LAN3" hidden="1">{"'Sheet1'!$L$16"}</definedName>
    <definedName name="_lk2" hidden="1">{"'Sheet1'!$L$16"}</definedName>
    <definedName name="_M1">[7]XL4Poppy!$C$4</definedName>
    <definedName name="_NSO2" hidden="1">{"'Sheet1'!$L$16"}</definedName>
    <definedName name="_Order1" hidden="1">255</definedName>
    <definedName name="_Order2" hidden="1">255</definedName>
    <definedName name="_PA3">{"Thuxm2.xls","Sheet1"}</definedName>
    <definedName name="_td1" hidden="1">{"'Sheet1'!$L$16"}</definedName>
    <definedName name="_THt7">{"Book1","Bang chia luong.xls"}</definedName>
    <definedName name="_tt3" hidden="1">{"'Sheet1'!$L$16"}</definedName>
    <definedName name="_VLP2" hidden="1">{"'Sheet1'!$L$16"}</definedName>
    <definedName name="_z511" hidden="1">{"'Sheet1'!$L$16"}</definedName>
    <definedName name="anscount" hidden="1">1</definedName>
    <definedName name="as" hidden="1">{"'Sheet1'!$L$16"}</definedName>
    <definedName name="AS2DocOpenMode" hidden="1">"AS2DocumentEdit"</definedName>
    <definedName name="banQL" hidden="1">{"'Sheet1'!$L$16"}</definedName>
    <definedName name="bhfh" hidden="1">{"'Sheet1'!$L$16"}</definedName>
    <definedName name="btl" hidden="1">{"'Sheet1'!$L$16"}</definedName>
    <definedName name="bùc">{"Book1","Dt tonghop.xls"}</definedName>
    <definedName name="Bulongma">8700</definedName>
    <definedName name="CACAU">298161</definedName>
    <definedName name="came" hidden="1">{"'Sheet1'!$L$16"}</definedName>
    <definedName name="ccc" hidden="1">{"'Sheet1'!$L$16"}</definedName>
    <definedName name="chl" hidden="1">{"'Sheet1'!$L$16"}</definedName>
    <definedName name="chung">66</definedName>
    <definedName name="chuyen" hidden="1">{"'Sheet1'!$L$16"}</definedName>
    <definedName name="CLVC3">0.1</definedName>
    <definedName name="Coc_60" hidden="1">{"'Sheet1'!$L$16"}</definedName>
    <definedName name="Comm">BlankMacro1</definedName>
    <definedName name="Cotsatma">9726</definedName>
    <definedName name="Cotthepma">9726</definedName>
    <definedName name="CTCT1" hidden="1">{"'Sheet1'!$L$16"}</definedName>
    <definedName name="ctieu" hidden="1">{"'Sheet1'!$L$16"}</definedName>
    <definedName name="dam">78000</definedName>
    <definedName name="DCL_35">13127400</definedName>
    <definedName name="DFSDF" hidden="1">{"'Sheet1'!$L$16"}</definedName>
    <definedName name="dien" hidden="1">{"'Sheet1'!$L$16"}</definedName>
    <definedName name="Document_array">{"Thuxm2.xls","Sheet1"}</definedName>
    <definedName name="Duongnaco" hidden="1">{"'Sheet1'!$L$16"}</definedName>
    <definedName name="fbsdggdsf">{"DZ-TDTB2.XLS","Dcksat.xls"}</definedName>
    <definedName name="FFF">BlankMacro1</definedName>
    <definedName name="FI_12">4820</definedName>
    <definedName name="FIT">BlankMacro1</definedName>
    <definedName name="FITT2">BlankMacro1</definedName>
    <definedName name="FITTING2">BlankMacro1</definedName>
    <definedName name="FLG">BlankMacro1</definedName>
    <definedName name="fsdfdsf" hidden="1">{"'Sheet1'!$L$16"}</definedName>
    <definedName name="ggg" hidden="1">{"'Sheet1'!$L$16"}</definedName>
    <definedName name="h" hidden="1">{"'Sheet1'!$L$16"}</definedName>
    <definedName name="hai" hidden="1">{"'Sheet1'!$L$16"}</definedName>
    <definedName name="hao">BlankMacro1</definedName>
    <definedName name="HCNA" hidden="1">{"'Sheet1'!$L$16"}</definedName>
    <definedName name="hdfhf" hidden="1">{"'Sheet1'!$L$16"}</definedName>
    <definedName name="Heä_soá_laép_xaø_H">1.7</definedName>
    <definedName name="hoc">55000</definedName>
    <definedName name="HSCT3">0.1</definedName>
    <definedName name="HSDN">2.5</definedName>
    <definedName name="HSLXH">1.7</definedName>
    <definedName name="hsm">1.1289</definedName>
    <definedName name="hsnc">1.2*1.675*1.055*1.5/13000</definedName>
    <definedName name="hsnc_cau">1.626</definedName>
    <definedName name="hsnc_cau2">1.626</definedName>
    <definedName name="hsnc_d">1.6356</definedName>
    <definedName name="hsnc_d2">1.6356</definedName>
    <definedName name="hsvl">1</definedName>
    <definedName name="hsvl2">1</definedName>
    <definedName name="htlm" hidden="1">{"'Sheet1'!$L$16"}</definedName>
    <definedName name="html"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y" hidden="1">{"'Sheet1'!$L$16"}</definedName>
    <definedName name="khac">2</definedName>
    <definedName name="Khanh" hidden="1">{"'Sheet1'!$L$16"}</definedName>
    <definedName name="kho">"kh¶o"</definedName>
    <definedName name="khongtruotgia" hidden="1">{"'Sheet1'!$L$16"}</definedName>
    <definedName name="KhuyenmaiUPS">"AutoShape 264"</definedName>
    <definedName name="KLduonggiaods" hidden="1">{"'Sheet1'!$L$16"}</definedName>
    <definedName name="KSDA" hidden="1">{"'Sheet1'!$L$16"}</definedName>
    <definedName name="L63x6">5800</definedName>
    <definedName name="Lan">{"Thuxm2.xls","Sheet1"}</definedName>
    <definedName name="limcount" hidden="1">13</definedName>
    <definedName name="mo" hidden="1">{"'Sheet1'!$L$16"}</definedName>
    <definedName name="nam" hidden="1">{"'Sheet1'!$L$16"}</definedName>
    <definedName name="Ne" hidden="1">{"'Sheet1'!$L$16"}</definedName>
    <definedName name="ngu" hidden="1">{"'Sheet1'!$L$16"}</definedName>
    <definedName name="Nhan_xet_cua_dai">"Picture 1"</definedName>
    <definedName name="nhfffd">{"DZ-TDTB2.XLS","Dcksat.xls"}</definedName>
    <definedName name="nnn" hidden="1">{"'Sheet1'!$L$16"}</definedName>
    <definedName name="PIP">BlankMacro1</definedName>
    <definedName name="PIPE2">BlankMacro1</definedName>
    <definedName name="PL" hidden="1">{"'Sheet1'!$L$16"}</definedName>
    <definedName name="PlucBcaoTD" hidden="1">{"'Sheet1'!$L$16"}</definedName>
    <definedName name="PPP">BlankMacro1</definedName>
    <definedName name="_xlnm.Print_Area" localSheetId="1">'DN - BẢNG CÂN ĐỐI KẾ TOÁN'!$A$1:$E$121</definedName>
    <definedName name="_xlnm.Print_Area" localSheetId="2">'Thuyết Minh'!$A$1:$H$508</definedName>
    <definedName name="_xlnm.Print_Area">'[8]B-B'!$A$1:$K$63</definedName>
    <definedName name="_xlnm.Print_Titles" localSheetId="5">CDPS!$4:$5</definedName>
    <definedName name="_xlnm.Print_Titles" localSheetId="1">'DN - BẢNG CÂN ĐỐI KẾ TOÁN'!$7:$7</definedName>
    <definedName name="_xlnm.Print_Titles" localSheetId="3">'DN-Báo cáo kết quả SXKD'!$7:$7</definedName>
    <definedName name="_xlnm.Print_Titles">#N/A</definedName>
    <definedName name="PT">{"Thuxm2.xls","Sheet1"}</definedName>
    <definedName name="qq">BlankMacro1</definedName>
    <definedName name="rate">14000</definedName>
    <definedName name="sas" hidden="1">{"'Sheet1'!$L$16"}</definedName>
    <definedName name="sencount" hidden="1">13</definedName>
    <definedName name="sfsd" hidden="1">{"'Sheet1'!$L$16"}</definedName>
    <definedName name="Sosanh2" hidden="1">{"'Sheet1'!$L$16"}</definedName>
    <definedName name="ss">BlankMacro1</definedName>
    <definedName name="T.3" hidden="1">{"'Sheet1'!$L$16"}</definedName>
    <definedName name="TaxTV">10%</definedName>
    <definedName name="TaxXL">5%</definedName>
    <definedName name="teta">0.95</definedName>
    <definedName name="tha" hidden="1">{"'Sheet1'!$L$16"}</definedName>
    <definedName name="Thang1" hidden="1">{"'Sheet1'!$L$16"}</definedName>
    <definedName name="thang10" hidden="1">{"'Sheet1'!$L$16"}</definedName>
    <definedName name="thanh" hidden="1">{"'Sheet1'!$L$16"}</definedName>
    <definedName name="thu" hidden="1">{"'Sheet1'!$L$16"}</definedName>
    <definedName name="thue">6</definedName>
    <definedName name="thuy" hidden="1">{"'Sheet1'!$L$16"}</definedName>
    <definedName name="tuan" hidden="1">{"'Sheet1'!$L$16"}</definedName>
    <definedName name="tuyennhanh" hidden="1">{"'Sheet1'!$L$16"}</definedName>
    <definedName name="TYT">BlankMacro1</definedName>
    <definedName name="unitt">BlankMacro1</definedName>
    <definedName name="ut">BlankMacro1</definedName>
    <definedName name="V_a_b__t_ng_M200____1x2">ptdg</definedName>
    <definedName name="VAÄT_LIEÄU">"nhandongia"</definedName>
    <definedName name="vat">5</definedName>
    <definedName name="VATM" hidden="1">{"'Sheet1'!$L$16"}</definedName>
    <definedName name="vlct" hidden="1">{"'Sheet1'!$L$16"}</definedName>
    <definedName name="WIRE1">5</definedName>
    <definedName name="XCCT">0.5</definedName>
    <definedName name="XDCBT10">{"Book1","Bang chia luong.xls"}</definedName>
    <definedName name="XmT5" hidden="1">{"'Sheet1'!$L$16"}</definedName>
    <definedName name="xvxcvxc" hidden="1">{"'Sheet1'!$L$16"}</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s>
  <calcPr calcId="124519"/>
</workbook>
</file>

<file path=xl/calcChain.xml><?xml version="1.0" encoding="utf-8"?>
<calcChain xmlns="http://schemas.openxmlformats.org/spreadsheetml/2006/main">
  <c r="E60" i="1"/>
  <c r="D60"/>
  <c r="D55"/>
  <c r="H424" i="4"/>
  <c r="G415"/>
  <c r="G405"/>
  <c r="H338"/>
  <c r="G255"/>
  <c r="G195"/>
  <c r="G160"/>
  <c r="G155" s="1"/>
  <c r="H160"/>
  <c r="H155" s="1"/>
  <c r="F8" i="2"/>
  <c r="D19" i="3" l="1"/>
  <c r="G410" i="4"/>
  <c r="G411" s="1"/>
  <c r="F17" i="2"/>
  <c r="F14"/>
  <c r="F13"/>
  <c r="D19"/>
  <c r="D30" i="3"/>
  <c r="D29"/>
  <c r="D24"/>
  <c r="D80" i="1"/>
  <c r="D26"/>
  <c r="H405" i="4"/>
  <c r="E15" i="2"/>
  <c r="G332" i="4" l="1"/>
  <c r="G342" s="1"/>
  <c r="G343" s="1"/>
  <c r="G344" s="1"/>
  <c r="F20" i="2"/>
  <c r="D8" l="1"/>
  <c r="F19"/>
  <c r="F21" s="1"/>
  <c r="D17"/>
  <c r="D11"/>
  <c r="D14"/>
  <c r="E16" i="3"/>
  <c r="G165" i="4"/>
  <c r="D24" i="1" s="1"/>
  <c r="D23" s="1"/>
  <c r="H165" i="4"/>
  <c r="E24" i="1" s="1"/>
  <c r="E23" s="1"/>
  <c r="D32"/>
  <c r="H349" i="4"/>
  <c r="D312"/>
  <c r="H265"/>
  <c r="G265"/>
  <c r="D10" i="2"/>
  <c r="H411" i="4"/>
  <c r="H386"/>
  <c r="G386"/>
  <c r="H304"/>
  <c r="G294"/>
  <c r="G292"/>
  <c r="H294"/>
  <c r="H292"/>
  <c r="G176"/>
  <c r="H176"/>
  <c r="G153"/>
  <c r="D14" i="1" s="1"/>
  <c r="D13" s="1"/>
  <c r="D21"/>
  <c r="D16" s="1"/>
  <c r="G149" i="4"/>
  <c r="D11" i="1" s="1"/>
  <c r="D10" s="1"/>
  <c r="H189" i="4"/>
  <c r="D187"/>
  <c r="E187"/>
  <c r="G187"/>
  <c r="F187"/>
  <c r="H180"/>
  <c r="G394"/>
  <c r="G406"/>
  <c r="H406"/>
  <c r="H267"/>
  <c r="H273" s="1"/>
  <c r="E66" i="1" s="1"/>
  <c r="H272" i="4"/>
  <c r="G251"/>
  <c r="H250"/>
  <c r="H251" s="1"/>
  <c r="E54" i="1" s="1"/>
  <c r="E52" s="1"/>
  <c r="F250" i="4"/>
  <c r="G172"/>
  <c r="E58" i="1"/>
  <c r="E57" s="1"/>
  <c r="D58"/>
  <c r="D57" s="1"/>
  <c r="E26"/>
  <c r="H394" i="4"/>
  <c r="H350"/>
  <c r="H305"/>
  <c r="H306"/>
  <c r="H308"/>
  <c r="H309"/>
  <c r="H296"/>
  <c r="E81" i="1" s="1"/>
  <c r="E77" s="1"/>
  <c r="H286" i="4"/>
  <c r="E69" i="1" s="1"/>
  <c r="G272" i="4"/>
  <c r="G267"/>
  <c r="D197"/>
  <c r="E197"/>
  <c r="F197"/>
  <c r="G197"/>
  <c r="F218"/>
  <c r="D248" i="6"/>
  <c r="H238" i="4"/>
  <c r="E47" i="1" s="1"/>
  <c r="F243" i="4"/>
  <c r="G243"/>
  <c r="H229"/>
  <c r="E46" i="1" s="1"/>
  <c r="H212" i="4"/>
  <c r="E44" i="1" s="1"/>
  <c r="H208" i="4"/>
  <c r="H204"/>
  <c r="E43" i="1" s="1"/>
  <c r="E41"/>
  <c r="H213" i="4"/>
  <c r="H216"/>
  <c r="D195"/>
  <c r="H181"/>
  <c r="H182"/>
  <c r="H183"/>
  <c r="H184"/>
  <c r="H185"/>
  <c r="H186"/>
  <c r="E21" i="1"/>
  <c r="E16" s="1"/>
  <c r="G24" i="2"/>
  <c r="G21"/>
  <c r="G10"/>
  <c r="G12" s="1"/>
  <c r="G248" i="6"/>
  <c r="H248"/>
  <c r="G253"/>
  <c r="E248"/>
  <c r="F248"/>
  <c r="E253" s="1"/>
  <c r="C250"/>
  <c r="C248"/>
  <c r="F490" i="4"/>
  <c r="G490"/>
  <c r="H490"/>
  <c r="E490"/>
  <c r="F480"/>
  <c r="G468"/>
  <c r="H468"/>
  <c r="F468"/>
  <c r="F153"/>
  <c r="G349"/>
  <c r="G350" s="1"/>
  <c r="F251"/>
  <c r="D54" i="1" s="1"/>
  <c r="D52" s="1"/>
  <c r="H190" i="4"/>
  <c r="H191"/>
  <c r="H192"/>
  <c r="H193"/>
  <c r="H194"/>
  <c r="H205"/>
  <c r="H206"/>
  <c r="H207"/>
  <c r="H209"/>
  <c r="H214"/>
  <c r="H215"/>
  <c r="H217"/>
  <c r="H230"/>
  <c r="H231"/>
  <c r="H232"/>
  <c r="H233"/>
  <c r="H234"/>
  <c r="H235"/>
  <c r="H239"/>
  <c r="H240"/>
  <c r="H241"/>
  <c r="H242"/>
  <c r="G312"/>
  <c r="E98" i="1" s="1"/>
  <c r="F312" i="4"/>
  <c r="E92" i="1" s="1"/>
  <c r="D15" i="2"/>
  <c r="D25" i="3"/>
  <c r="D33"/>
  <c r="E10" i="2"/>
  <c r="E12" s="1"/>
  <c r="E18" s="1"/>
  <c r="E21"/>
  <c r="H289" i="4"/>
  <c r="G289"/>
  <c r="H307"/>
  <c r="H310"/>
  <c r="H311"/>
  <c r="H313"/>
  <c r="H315"/>
  <c r="H316"/>
  <c r="H317"/>
  <c r="H318"/>
  <c r="H319"/>
  <c r="G273"/>
  <c r="D66" i="1" s="1"/>
  <c r="D320" i="4"/>
  <c r="E312"/>
  <c r="E320" s="1"/>
  <c r="G198"/>
  <c r="F195"/>
  <c r="E195"/>
  <c r="E198" s="1"/>
  <c r="H149"/>
  <c r="E11" i="1" s="1"/>
  <c r="E10" s="1"/>
  <c r="G437" i="4"/>
  <c r="H372"/>
  <c r="G262"/>
  <c r="H262"/>
  <c r="G236"/>
  <c r="F236"/>
  <c r="G245"/>
  <c r="F245"/>
  <c r="G210"/>
  <c r="F210"/>
  <c r="G218"/>
  <c r="G221" s="1"/>
  <c r="G220"/>
  <c r="F220"/>
  <c r="H153"/>
  <c r="E14" i="1" s="1"/>
  <c r="E13" s="1"/>
  <c r="E251" i="4"/>
  <c r="E25" i="3"/>
  <c r="E33"/>
  <c r="H437" i="4"/>
  <c r="H402"/>
  <c r="G402"/>
  <c r="H398"/>
  <c r="G398"/>
  <c r="G372"/>
  <c r="H353"/>
  <c r="G353"/>
  <c r="H325"/>
  <c r="G325"/>
  <c r="H172"/>
  <c r="G296"/>
  <c r="D81" i="1" s="1"/>
  <c r="D77" s="1"/>
  <c r="E40"/>
  <c r="F10" i="2"/>
  <c r="F12" s="1"/>
  <c r="F18" s="1"/>
  <c r="F23" s="1"/>
  <c r="H236" i="4" l="1"/>
  <c r="D46" i="1" s="1"/>
  <c r="H245" i="4"/>
  <c r="F246"/>
  <c r="F320"/>
  <c r="D92" i="1" s="1"/>
  <c r="H210" i="4"/>
  <c r="D43" i="1" s="1"/>
  <c r="H243" i="4"/>
  <c r="D47" i="1" s="1"/>
  <c r="F198" i="4"/>
  <c r="H197"/>
  <c r="H220"/>
  <c r="F221"/>
  <c r="G246"/>
  <c r="E45" i="1"/>
  <c r="H312" i="4"/>
  <c r="D45" i="1"/>
  <c r="H218" i="4"/>
  <c r="D44" i="1" s="1"/>
  <c r="D42" s="1"/>
  <c r="D198" i="4"/>
  <c r="H187"/>
  <c r="D40" i="1" s="1"/>
  <c r="E34" i="3"/>
  <c r="E37" s="1"/>
  <c r="D12" i="2"/>
  <c r="D18" s="1"/>
  <c r="D21"/>
  <c r="E23"/>
  <c r="E26" s="1"/>
  <c r="D16" i="3"/>
  <c r="D34" s="1"/>
  <c r="G18" i="2"/>
  <c r="G23" s="1"/>
  <c r="G26" s="1"/>
  <c r="G29" s="1"/>
  <c r="H195" i="4"/>
  <c r="D41" i="1" s="1"/>
  <c r="E88"/>
  <c r="E87" s="1"/>
  <c r="H428" i="4"/>
  <c r="E29" i="2"/>
  <c r="H246" i="4"/>
  <c r="D9" i="1"/>
  <c r="D8" s="1"/>
  <c r="E65"/>
  <c r="E64" s="1"/>
  <c r="E39"/>
  <c r="E9"/>
  <c r="E8" s="1"/>
  <c r="E42"/>
  <c r="D35" i="3"/>
  <c r="E63" i="1" l="1"/>
  <c r="H221" i="4"/>
  <c r="D39" i="1"/>
  <c r="D38" s="1"/>
  <c r="D23" i="2"/>
  <c r="G286" i="4"/>
  <c r="D69" i="1" s="1"/>
  <c r="D65" s="1"/>
  <c r="D64" s="1"/>
  <c r="F26" i="2"/>
  <c r="G426" i="4" s="1"/>
  <c r="D37" i="3"/>
  <c r="D26" i="2"/>
  <c r="H198" i="4"/>
  <c r="E38" i="1"/>
  <c r="E31" s="1"/>
  <c r="E62" s="1"/>
  <c r="E105"/>
  <c r="D31" l="1"/>
  <c r="D62" s="1"/>
  <c r="D29" i="2"/>
  <c r="G428" i="4"/>
  <c r="G314"/>
  <c r="E106" i="1"/>
  <c r="H314" i="4" l="1"/>
  <c r="H320" s="1"/>
  <c r="G320"/>
  <c r="D98" i="1" l="1"/>
  <c r="D88" s="1"/>
  <c r="D87" s="1"/>
  <c r="D63" l="1"/>
  <c r="D105"/>
  <c r="D106" s="1"/>
</calcChain>
</file>

<file path=xl/sharedStrings.xml><?xml version="1.0" encoding="utf-8"?>
<sst xmlns="http://schemas.openxmlformats.org/spreadsheetml/2006/main" count="1236" uniqueCount="1013">
  <si>
    <t>Mã chỉ tiêu</t>
  </si>
  <si>
    <t>Số đầu năm</t>
  </si>
  <si>
    <t>TÀI SẢN</t>
  </si>
  <si>
    <t>A- TÀI SẢN NGẮN HẠN</t>
  </si>
  <si>
    <t>100</t>
  </si>
  <si>
    <t>I. Tiền và các khoản tương đương tiền</t>
  </si>
  <si>
    <t>110</t>
  </si>
  <si>
    <t>1. Tiền</t>
  </si>
  <si>
    <t>111</t>
  </si>
  <si>
    <t>2. Các khoản tương đương tiền</t>
  </si>
  <si>
    <t>112</t>
  </si>
  <si>
    <t>II. Các khoản đầu tư tài chính ngắn hạn</t>
  </si>
  <si>
    <t>120</t>
  </si>
  <si>
    <t>1. Đầu tư ngắn hạn</t>
  </si>
  <si>
    <t>121</t>
  </si>
  <si>
    <t>2. Dự phòng giảm giá đầu tư ngắn hạn</t>
  </si>
  <si>
    <t>129</t>
  </si>
  <si>
    <t>III. Các khoản phải thu ngắn hạn</t>
  </si>
  <si>
    <t>130</t>
  </si>
  <si>
    <t>1. Phải thu khách hàng</t>
  </si>
  <si>
    <t>131</t>
  </si>
  <si>
    <t>2. Trả trước cho người bán</t>
  </si>
  <si>
    <t>132</t>
  </si>
  <si>
    <t>3. Phải thu nội bộ ngắn hạn</t>
  </si>
  <si>
    <t>133</t>
  </si>
  <si>
    <t>4. Phải thu theo tiến độ kế hoạch hợp đồng xây dựng</t>
  </si>
  <si>
    <t>134</t>
  </si>
  <si>
    <t>5. Các khoản phải thu khác</t>
  </si>
  <si>
    <t>135</t>
  </si>
  <si>
    <t>6. Dự phòng phải thu ngắn hạn khó đòi</t>
  </si>
  <si>
    <t>139</t>
  </si>
  <si>
    <t>IV. Hàng tồn kho</t>
  </si>
  <si>
    <t>140</t>
  </si>
  <si>
    <t>1. Hàng tồn kho</t>
  </si>
  <si>
    <t>141</t>
  </si>
  <si>
    <t>2. Dự phòng giảm giá hàng tồn kho</t>
  </si>
  <si>
    <t>149</t>
  </si>
  <si>
    <t>150</t>
  </si>
  <si>
    <t>1. Chi phí trả trước ngắn hạn</t>
  </si>
  <si>
    <t>151</t>
  </si>
  <si>
    <t>2. Thuế GTGT được khấu trừ</t>
  </si>
  <si>
    <t>152</t>
  </si>
  <si>
    <t>3. Thuế và các khoản khác phải thu Nhà nước</t>
  </si>
  <si>
    <t>154</t>
  </si>
  <si>
    <t>4. Tài sản ngắn hạn khác</t>
  </si>
  <si>
    <t>158</t>
  </si>
  <si>
    <t xml:space="preserve">B. TÀI SẢN DÀI HẠN </t>
  </si>
  <si>
    <t>200</t>
  </si>
  <si>
    <t>I. Các khoản phải thu dài hạn</t>
  </si>
  <si>
    <t>210</t>
  </si>
  <si>
    <t>1. Phải thu dài hạn của khách hàng</t>
  </si>
  <si>
    <t>211</t>
  </si>
  <si>
    <t>2. Vốn kinh doanh ở đơn vị trực thuộc</t>
  </si>
  <si>
    <t>212</t>
  </si>
  <si>
    <t>3. Phải thu dài hạn nội bộ</t>
  </si>
  <si>
    <t>213</t>
  </si>
  <si>
    <t>4. Phải thu dài hạn khác</t>
  </si>
  <si>
    <t>218</t>
  </si>
  <si>
    <t>5. Dự phòng các khoản phải thu dài hạn khó đòi</t>
  </si>
  <si>
    <t>219</t>
  </si>
  <si>
    <t>220</t>
  </si>
  <si>
    <t>1. Tài sản cố định hữu hình</t>
  </si>
  <si>
    <t>221</t>
  </si>
  <si>
    <t xml:space="preserve">    - Nguyên giá</t>
  </si>
  <si>
    <t>222</t>
  </si>
  <si>
    <t xml:space="preserve">    - Giá trị hao mòn lũy kế</t>
  </si>
  <si>
    <t>223</t>
  </si>
  <si>
    <t>2. Tài sản cố định thuê tài chính</t>
  </si>
  <si>
    <t>224</t>
  </si>
  <si>
    <t>225</t>
  </si>
  <si>
    <t>226</t>
  </si>
  <si>
    <t>3. Tài sản cố định vô hình</t>
  </si>
  <si>
    <t>227</t>
  </si>
  <si>
    <t>228</t>
  </si>
  <si>
    <t>229</t>
  </si>
  <si>
    <t>4. Chi phí xây dựng cơ bản dở dang</t>
  </si>
  <si>
    <t>230</t>
  </si>
  <si>
    <t>III. Bất động sản đầu tư</t>
  </si>
  <si>
    <t>240</t>
  </si>
  <si>
    <t>241</t>
  </si>
  <si>
    <t>242</t>
  </si>
  <si>
    <t>IV. Các khoản đầu tư tài chính dài hạn</t>
  </si>
  <si>
    <t>250</t>
  </si>
  <si>
    <t>251</t>
  </si>
  <si>
    <t>252</t>
  </si>
  <si>
    <t>3. Đầu tư dài hạn khác</t>
  </si>
  <si>
    <t>258</t>
  </si>
  <si>
    <t>4. Dự phòng giảm giá đầu tư tài chính dài hạn</t>
  </si>
  <si>
    <t>259</t>
  </si>
  <si>
    <t>V. Tài sản dài hạn khác</t>
  </si>
  <si>
    <t>260</t>
  </si>
  <si>
    <t>1. Chi phí trả trước dài hạn</t>
  </si>
  <si>
    <t>261</t>
  </si>
  <si>
    <t>2. Tài sản thuế thu nhập hoàn lại</t>
  </si>
  <si>
    <t>262</t>
  </si>
  <si>
    <t>3. Tài sản dài hạn khác</t>
  </si>
  <si>
    <t>268</t>
  </si>
  <si>
    <t>VI. Lợi thế thương mại</t>
  </si>
  <si>
    <t>269</t>
  </si>
  <si>
    <t>TỔNG CỘNG TÀI SẢN</t>
  </si>
  <si>
    <t>270</t>
  </si>
  <si>
    <t>NGUỒN VỐN</t>
  </si>
  <si>
    <t>A. NỢ PHẢI TRẢ</t>
  </si>
  <si>
    <t>300</t>
  </si>
  <si>
    <t>I. Nợ ngắn hạn</t>
  </si>
  <si>
    <t>310</t>
  </si>
  <si>
    <t>1. Vay và nợ ngắn hạn</t>
  </si>
  <si>
    <t>311</t>
  </si>
  <si>
    <t>2. Phải trả người bán</t>
  </si>
  <si>
    <t>312</t>
  </si>
  <si>
    <t>3. Người mua trả tiền trước</t>
  </si>
  <si>
    <t>313</t>
  </si>
  <si>
    <t>4. Thuế và các khoản phải nộp nhà nước</t>
  </si>
  <si>
    <t>314</t>
  </si>
  <si>
    <t>5. Phải trả người lao động</t>
  </si>
  <si>
    <t>315</t>
  </si>
  <si>
    <t>6. Chi phí phải trả</t>
  </si>
  <si>
    <t>316</t>
  </si>
  <si>
    <t>7. Phải trả nội bộ</t>
  </si>
  <si>
    <t>317</t>
  </si>
  <si>
    <t>8. Phải trả theo tiến độ kế hoạch hợp đồng xây dựng</t>
  </si>
  <si>
    <t>318</t>
  </si>
  <si>
    <t>9. Các khoản phải trả, phải nộp ngắn hạn khác</t>
  </si>
  <si>
    <t>319</t>
  </si>
  <si>
    <t>10. Dự phòng phải trả ngắn hạn</t>
  </si>
  <si>
    <t>320</t>
  </si>
  <si>
    <t>11. Quỹ khen thưởng phúc lợi</t>
  </si>
  <si>
    <t>323</t>
  </si>
  <si>
    <t>II. Nợ dài hạn</t>
  </si>
  <si>
    <t>330</t>
  </si>
  <si>
    <t>1. Phải trả dài hạn người bán</t>
  </si>
  <si>
    <t>331</t>
  </si>
  <si>
    <t>2. Phải trả dài hạn nội bộ</t>
  </si>
  <si>
    <t>332</t>
  </si>
  <si>
    <t>3. Phải trả dài hạn khác</t>
  </si>
  <si>
    <t>333</t>
  </si>
  <si>
    <t>4. Vay và nợ dài hạn</t>
  </si>
  <si>
    <t>334</t>
  </si>
  <si>
    <t>5. Thuế thu nhập hoãn lại phải trả</t>
  </si>
  <si>
    <t>335</t>
  </si>
  <si>
    <t>6. Dự phòng trợ cấp mất việc làm</t>
  </si>
  <si>
    <t>336</t>
  </si>
  <si>
    <t>7. Dự phòng phải trả dài hạn</t>
  </si>
  <si>
    <t>337</t>
  </si>
  <si>
    <t>8. Doanh thu chưa thực hiện</t>
  </si>
  <si>
    <t>338</t>
  </si>
  <si>
    <t>9. Quỹ phát triển khoa học và công nghệ</t>
  </si>
  <si>
    <t>339</t>
  </si>
  <si>
    <t>B.VỐN CHỦ SỞ HỮU</t>
  </si>
  <si>
    <t>400</t>
  </si>
  <si>
    <t>I. Vốn chủ sở hữu</t>
  </si>
  <si>
    <t>410</t>
  </si>
  <si>
    <t>1. Vốn đầu tư của chủ sở hữu</t>
  </si>
  <si>
    <t>411</t>
  </si>
  <si>
    <t>2. Thặng dư vốn cổ phần</t>
  </si>
  <si>
    <t>412</t>
  </si>
  <si>
    <t>3. Vốn khác của chủ sở hữu</t>
  </si>
  <si>
    <t>413</t>
  </si>
  <si>
    <t>4. Cổ phiếu quỹ</t>
  </si>
  <si>
    <t>414</t>
  </si>
  <si>
    <t>5. Chênh lệch đánh giá lại tài sản</t>
  </si>
  <si>
    <t>415</t>
  </si>
  <si>
    <t>6. Chênh lệch tỷ giá hối đoái</t>
  </si>
  <si>
    <t>416</t>
  </si>
  <si>
    <t>7. Quỹ đầu tư phát triển</t>
  </si>
  <si>
    <t>417</t>
  </si>
  <si>
    <t>8. Quỹ dự phòng tài chính</t>
  </si>
  <si>
    <t>418</t>
  </si>
  <si>
    <t>9. Quỹ khác thuộc vốn chủ sở hữu</t>
  </si>
  <si>
    <t>419</t>
  </si>
  <si>
    <t>10. Lợi nhuận sau thuế chưa phân phối</t>
  </si>
  <si>
    <t>420</t>
  </si>
  <si>
    <t>11. Nguồn vốn đầu tư XDCB</t>
  </si>
  <si>
    <t>421</t>
  </si>
  <si>
    <t>12. Quỹ hỗ trợ sắp xếp doanh nghiệp</t>
  </si>
  <si>
    <t>422</t>
  </si>
  <si>
    <t>II. Nguồn kinh phí và quỹ khác</t>
  </si>
  <si>
    <t>430</t>
  </si>
  <si>
    <t>1. Nguồn kinh phí</t>
  </si>
  <si>
    <t>432</t>
  </si>
  <si>
    <t>2. Nguồn kinh phí đã hình thành TSCĐ</t>
  </si>
  <si>
    <t>433</t>
  </si>
  <si>
    <t>C. LỢI ÍCH CỔ ĐÔNG THIỂU SỐ</t>
  </si>
  <si>
    <t>439</t>
  </si>
  <si>
    <t>TỔNG CỘNG NGUỒN VỐN</t>
  </si>
  <si>
    <t>440</t>
  </si>
  <si>
    <t>CÁC CHỈ TIÊU NGOÀI BẢNG</t>
  </si>
  <si>
    <t>1. Tài sản thuê ngoài</t>
  </si>
  <si>
    <t>01</t>
  </si>
  <si>
    <t>2. Vật tư, hàng hóa nhận giữ hộ, nhận gia công</t>
  </si>
  <si>
    <t>02</t>
  </si>
  <si>
    <t>3. Hàng hóa nhận bán hộ, nhận ký gửi, ký cược</t>
  </si>
  <si>
    <t>03</t>
  </si>
  <si>
    <t>4. Nợ khó đòi đã xử lý</t>
  </si>
  <si>
    <t>04</t>
  </si>
  <si>
    <t>05</t>
  </si>
  <si>
    <t>6. Dự toán chi sự nghiệp, dự án</t>
  </si>
  <si>
    <t>06</t>
  </si>
  <si>
    <t>Thuyết
 minh</t>
  </si>
  <si>
    <t>CÔNG TY: CÔNG TY CỔ PHẦN HOÀNG HÀ</t>
  </si>
  <si>
    <t>Tel: (036) 3848 648      Fax: (036) 3 848 648</t>
  </si>
  <si>
    <t>Mẫu số: B01-DN</t>
  </si>
  <si>
    <t>BÁO CÁO TÀI CHÍNH</t>
  </si>
  <si>
    <t>V.01</t>
  </si>
  <si>
    <t>V.02</t>
  </si>
  <si>
    <t>V.03</t>
  </si>
  <si>
    <t>V.04</t>
  </si>
  <si>
    <t>V.05</t>
  </si>
  <si>
    <t>V.08</t>
  </si>
  <si>
    <t>V.09</t>
  </si>
  <si>
    <t>V.10</t>
  </si>
  <si>
    <t>V.11</t>
  </si>
  <si>
    <t>V.13</t>
  </si>
  <si>
    <t>V.16</t>
  </si>
  <si>
    <t>Mẫu số: B02-DN</t>
  </si>
  <si>
    <t>Năm nay</t>
  </si>
  <si>
    <t>1. Doanh thu bán hàng và cung cấp dịch vụ</t>
  </si>
  <si>
    <t>2. Các khoản giảm trừ doanh thu</t>
  </si>
  <si>
    <t>10</t>
  </si>
  <si>
    <t>4. Giá vốn hàng bán</t>
  </si>
  <si>
    <t>11</t>
  </si>
  <si>
    <t>5. Lợi nhuận gộp về bán hàng và cung cấp dịch vụ(20=10-11)</t>
  </si>
  <si>
    <t>20</t>
  </si>
  <si>
    <t>6. Doanh thu hoạt động tài chính</t>
  </si>
  <si>
    <t>21</t>
  </si>
  <si>
    <t>7. Chi phí tài chính</t>
  </si>
  <si>
    <t>22</t>
  </si>
  <si>
    <t xml:space="preserve">  - Trong đó: Chi phí lãi vay</t>
  </si>
  <si>
    <t>23</t>
  </si>
  <si>
    <t>8. Chi phí bán hàng</t>
  </si>
  <si>
    <t>24</t>
  </si>
  <si>
    <t>9. Chi phí quản lý doanh nghiệp</t>
  </si>
  <si>
    <t>25</t>
  </si>
  <si>
    <t>30</t>
  </si>
  <si>
    <t>11. Thu nhập khác</t>
  </si>
  <si>
    <t>31</t>
  </si>
  <si>
    <t>12. Chi phí khác</t>
  </si>
  <si>
    <t>32</t>
  </si>
  <si>
    <t>13. Lợi nhuận khác(40=31-32)</t>
  </si>
  <si>
    <t>40</t>
  </si>
  <si>
    <t>14. Phần lãi lỗ trong công ty liên kết, liên doanh</t>
  </si>
  <si>
    <t>45</t>
  </si>
  <si>
    <t>50</t>
  </si>
  <si>
    <t>16. Chi phí thuế TNDN hiện hành</t>
  </si>
  <si>
    <t>51</t>
  </si>
  <si>
    <t>17. Chi phí thuế TNDN hoãn lại</t>
  </si>
  <si>
    <t>52</t>
  </si>
  <si>
    <t>60</t>
  </si>
  <si>
    <t>18.1 Lợi nhuận sau thuế của cổ đông thiểu số</t>
  </si>
  <si>
    <t>61</t>
  </si>
  <si>
    <t>62</t>
  </si>
  <si>
    <t>70</t>
  </si>
  <si>
    <t>Thuyết minh</t>
  </si>
  <si>
    <t>07</t>
  </si>
  <si>
    <t>26</t>
  </si>
  <si>
    <t>27</t>
  </si>
  <si>
    <t>33</t>
  </si>
  <si>
    <t>34</t>
  </si>
  <si>
    <t>35</t>
  </si>
  <si>
    <t>36</t>
  </si>
  <si>
    <t>Đơn vị báo cáo: Công ty cổ phần Hoàng Hà</t>
  </si>
  <si>
    <t>Mẫu số: B 09 - DN</t>
  </si>
  <si>
    <t xml:space="preserve">Địa chỉ: Số 368, Phố Lý Bôn, TP Thái Bình. </t>
  </si>
  <si>
    <t>(Ban hành theo QĐ số 15/2006/QĐ-BTC</t>
  </si>
  <si>
    <t>Mã số thuế 1000272301</t>
  </si>
  <si>
    <t xml:space="preserve"> - Lãi (lỗ) trong năm trước.</t>
  </si>
  <si>
    <t xml:space="preserve"> - Mua tài sản bằng cách nhận nợ trong kỳ: </t>
  </si>
  <si>
    <t xml:space="preserve"> - Mua tài sản thông qua nghiệp vụ thuê tài chính: </t>
  </si>
  <si>
    <t xml:space="preserve"> ngày 20/03/2006 của Bộ trưởng BTC)   </t>
  </si>
  <si>
    <t>THUYẾT MINH</t>
  </si>
  <si>
    <t>Mã số thuế: 1000272301</t>
  </si>
  <si>
    <t>THUYẾT MINH BÁO CÁO TÀI CHÍNH</t>
  </si>
  <si>
    <t>I. Đặc điểm hoạt động của doanh nghiệp.</t>
  </si>
  <si>
    <t>1. Hình thức sở hữu vốn: Công ty cổ phần.</t>
  </si>
  <si>
    <t>4. Đặc điểm hoạt động của doanh nghiệp trong năm tài chính có ảnh hưởng đến báo cáo tài chính.</t>
  </si>
  <si>
    <t>II. Kỳ kế toán, đơn vị tiền tệ sử dụng trong kế toán.</t>
  </si>
  <si>
    <t>III. Chuẩn mực và Chế độ kế toán áp dụng.</t>
  </si>
  <si>
    <t>2. Tuyên bố về việc tuân thủ Chuẩn mực kế toán và Chế độ kế toán.</t>
  </si>
  <si>
    <t>IV. Các chính sách kế toán áp dụng.</t>
  </si>
  <si>
    <t>1. Nguyên tắc ghi nhận các khoản tiền và các khoản tương đương tiền.</t>
  </si>
  <si>
    <t>2. Nguyên tắc ghi nhận hàng tồn kho.</t>
  </si>
  <si>
    <t>3. Nguyên tắc ghi nhận và khấu hao TSCĐ và bất động sản đầu tư.</t>
  </si>
  <si>
    <t>V. Thông tin bổ sung cho các khoản mục trình bầy trong bảng cân đối kế toán.</t>
  </si>
  <si>
    <t>Đơn vị tính: Đồng Việt Nam</t>
  </si>
  <si>
    <t>01- Tiền</t>
  </si>
  <si>
    <t>Cuối năm</t>
  </si>
  <si>
    <t>Đầu năm</t>
  </si>
  <si>
    <t xml:space="preserve">    - Tiền mặt:</t>
  </si>
  <si>
    <t xml:space="preserve">    - Tiền gửi ngân hàng:</t>
  </si>
  <si>
    <t xml:space="preserve">    - Tiền đang chuyển:</t>
  </si>
  <si>
    <t>Cộng</t>
  </si>
  <si>
    <t>02 - Các khoản đầu tư tài chính ngắn hạn:</t>
  </si>
  <si>
    <t xml:space="preserve">    - Đầu tư ngắn hạn khác.</t>
  </si>
  <si>
    <t xml:space="preserve">    - Dự phòng giảm giá đầu tư ngắn hạn.</t>
  </si>
  <si>
    <t>03 - Các khoản đầu tư ngắn hạn khác:</t>
  </si>
  <si>
    <t xml:space="preserve">    - Phải thu khác.</t>
  </si>
  <si>
    <t>04 - Hàng tồn kho</t>
  </si>
  <si>
    <t xml:space="preserve">    - Nguyên liệu, vật liệu.</t>
  </si>
  <si>
    <t xml:space="preserve">    - Thành phẩm.</t>
  </si>
  <si>
    <t xml:space="preserve">    - Hàng hoá.</t>
  </si>
  <si>
    <t>Cộng giá gốc hàng tồn kho</t>
  </si>
  <si>
    <t xml:space="preserve"> * Giá trị ghi sổ của hàng tồn kho dùng để thế chấp, cầm cố đảm bảo các khoản nợ phải trả: ………..</t>
  </si>
  <si>
    <t xml:space="preserve"> * Giá trị hoàn nhập dự phòng giảm giá hàng tồn kho trong năm: ………..</t>
  </si>
  <si>
    <t xml:space="preserve"> * Các trường hợp hoặc sự kiện dẫn đến phải trích thêm hoặc hoàn nhập dự phòng giảm giá hàng tồn kho: ………..</t>
  </si>
  <si>
    <t>05 - Thuế và các khoản phải thu Nhà nước.</t>
  </si>
  <si>
    <t xml:space="preserve">      - Thuế thu nhập doanh nghiệp nộp thừa.</t>
  </si>
  <si>
    <t>Khoản mục</t>
  </si>
  <si>
    <t>Nhà cửa, vật kiến trúc</t>
  </si>
  <si>
    <t>Máy móc, thiết bị</t>
  </si>
  <si>
    <t>Phương tiện vận tải, truyền dẫn</t>
  </si>
  <si>
    <t>Thiết bị dụng cụ quản lý</t>
  </si>
  <si>
    <t>Tổng cộng</t>
  </si>
  <si>
    <t>Nguyên giá TSCĐ hữu hình.</t>
  </si>
  <si>
    <t>Số dư đầu năm.</t>
  </si>
  <si>
    <t xml:space="preserve"> - Mua trong năm.</t>
  </si>
  <si>
    <t xml:space="preserve"> - Đầu tư cơ bản hoàn thành.</t>
  </si>
  <si>
    <t xml:space="preserve"> - Tăng khác.</t>
  </si>
  <si>
    <t xml:space="preserve"> - Thanh lý, nhượng bán.</t>
  </si>
  <si>
    <t xml:space="preserve"> - Giảm khác.</t>
  </si>
  <si>
    <t>Số dư cuối năm.</t>
  </si>
  <si>
    <t>Giá trị hao mòn luỹ kế</t>
  </si>
  <si>
    <t xml:space="preserve"> - Khấu hao trong năm.</t>
  </si>
  <si>
    <t>Giá trị còn lại của TSCĐ hữu hình</t>
  </si>
  <si>
    <t xml:space="preserve"> - Tại ngày đầu năm.</t>
  </si>
  <si>
    <t xml:space="preserve"> - Tại ngày cuối năm.</t>
  </si>
  <si>
    <t>TSCĐ hữu hình khác</t>
  </si>
  <si>
    <t>Nguyên giá TSCĐ thuê tài chính.</t>
  </si>
  <si>
    <t xml:space="preserve"> - Thuê tài chính trong năm.</t>
  </si>
  <si>
    <t xml:space="preserve"> - Mua lại TSCĐ thuê tài chính.</t>
  </si>
  <si>
    <t>Giá trị còn lại của TSCĐ thuê TC</t>
  </si>
  <si>
    <t xml:space="preserve">   * Tiền thuê phát sinh thêm được ghi nhận là chi phi trong năm.</t>
  </si>
  <si>
    <t xml:space="preserve">   * Căn cứ để xác định tiền thuê phát sinh thêm.</t>
  </si>
  <si>
    <t xml:space="preserve">   * Điều khoản gia hạn thêm hoặc quyền được mua tài sản.</t>
  </si>
  <si>
    <t>Quyền sử dụng đất</t>
  </si>
  <si>
    <t>Phần mềm Website</t>
  </si>
  <si>
    <t>Phần mềm kế toán</t>
  </si>
  <si>
    <t>Nguyên giá TSCĐ vô hình.</t>
  </si>
  <si>
    <t xml:space="preserve"> - Tạo ra từ nội bộ doanh nghiệp.</t>
  </si>
  <si>
    <t xml:space="preserve"> - Tăng do hợp nhất kinh doanh.</t>
  </si>
  <si>
    <t>Giá trị còn lại của TSCĐ vô hình</t>
  </si>
  <si>
    <t xml:space="preserve"> * Thuyết minh số liệu và giải trình khác.</t>
  </si>
  <si>
    <t>Số cuối năm</t>
  </si>
  <si>
    <t xml:space="preserve"> - Công cụ dụng cụ xuất dùng chờ phân bổ</t>
  </si>
  <si>
    <t xml:space="preserve"> - Chi phí thành lập doanh nghiệp.</t>
  </si>
  <si>
    <t xml:space="preserve"> - Chi phí cho giai đoạn triển khai không đủ tiêu chuẩn ghi nhân là TSCĐ vô hình.</t>
  </si>
  <si>
    <t xml:space="preserve"> - Vay ngắn hạn.</t>
  </si>
  <si>
    <t>Trong đó:</t>
  </si>
  <si>
    <t>Ngân hàng TMCP ngoại thương Việt Nam - CNTB</t>
  </si>
  <si>
    <t>Ngân hàng ĐT&amp;PT Việt Nam - CNTB</t>
  </si>
  <si>
    <t xml:space="preserve"> - Nợ dài hạn đến hạn trả.</t>
  </si>
  <si>
    <t xml:space="preserve"> + Nợ thuê tài chính</t>
  </si>
  <si>
    <t xml:space="preserve"> - Thuế GTGT.</t>
  </si>
  <si>
    <t xml:space="preserve"> - Thuế tiêu thụ đặc biệt.</t>
  </si>
  <si>
    <t xml:space="preserve"> - Thuế xuất, nhập khẩu.</t>
  </si>
  <si>
    <t xml:space="preserve"> - Thuế thu nhập doanh nghiệp.</t>
  </si>
  <si>
    <t xml:space="preserve"> - Thuế thu nhập cá nhân.</t>
  </si>
  <si>
    <t xml:space="preserve"> - Thuế tài nguyên.</t>
  </si>
  <si>
    <t xml:space="preserve"> - Thuế nhà đất và tiền thuê đất.</t>
  </si>
  <si>
    <t xml:space="preserve"> - Các loại thuế khác.</t>
  </si>
  <si>
    <t xml:space="preserve"> - Các loại phí, lệ phí và các khoản phải nộp khác.</t>
  </si>
  <si>
    <t>a. Vay dài hạn.</t>
  </si>
  <si>
    <t xml:space="preserve"> - Vay ngân hàng.</t>
  </si>
  <si>
    <t>b. Nợ dài hạn.</t>
  </si>
  <si>
    <t xml:space="preserve"> - Thuê tài chính.</t>
  </si>
  <si>
    <t xml:space="preserve"> - Nợ dài hạn khác.</t>
  </si>
  <si>
    <t>a. Bảng đối chiếu biến động của vốn chủ sở hữu.</t>
  </si>
  <si>
    <t>Quỹ khác thuộc vốn chủ sở hữu</t>
  </si>
  <si>
    <t>Vốn đầu tư của chủ sở hữu</t>
  </si>
  <si>
    <t>Quỹ dự phòng tài chính</t>
  </si>
  <si>
    <t>Cổ phiếu quỹ</t>
  </si>
  <si>
    <t>Lợi nhuận sau thuế chưa phân phối</t>
  </si>
  <si>
    <t>A</t>
  </si>
  <si>
    <t>Số dư đầu năm trước.</t>
  </si>
  <si>
    <t xml:space="preserve"> - Giảm vốn trong năm trước.</t>
  </si>
  <si>
    <t xml:space="preserve"> - Phân phối lợi nhuận năm trước</t>
  </si>
  <si>
    <t xml:space="preserve"> - Lãi trong năm nay.</t>
  </si>
  <si>
    <t xml:space="preserve"> - Mua lại cổ phiếu quỹ</t>
  </si>
  <si>
    <t>Só dư cuối năm nay</t>
  </si>
  <si>
    <t>b. Chi tiết vốn đầu tư của chủ sở hữu.</t>
  </si>
  <si>
    <t xml:space="preserve"> - Vốn góp của Nhà nước.</t>
  </si>
  <si>
    <t xml:space="preserve"> - Vốn góp của các đối cổ đông.</t>
  </si>
  <si>
    <t xml:space="preserve"> * Giá trái phiếu đã chuyển thành cổ phiếu trong năm.</t>
  </si>
  <si>
    <t>c. Các giao dịch về vốn với các chủ sở hữu và phân phối cổ tức, chia lợi nhuận.</t>
  </si>
  <si>
    <t xml:space="preserve"> - Vốn đầu tư của chủ sở hữu.</t>
  </si>
  <si>
    <t xml:space="preserve"> + Vốn góp đầu năm.</t>
  </si>
  <si>
    <t xml:space="preserve"> + Vốn góp tăng trong năm.</t>
  </si>
  <si>
    <t xml:space="preserve"> + Vốn góp cuối năm.</t>
  </si>
  <si>
    <t xml:space="preserve"> - Cổ tức, lợi nhuận đã chia.</t>
  </si>
  <si>
    <t xml:space="preserve"> - Số lượng cổ phiếu đăng ký phát hành.</t>
  </si>
  <si>
    <t xml:space="preserve"> - Số lượng cổ phiếu đã bán ra công chúng.</t>
  </si>
  <si>
    <t xml:space="preserve"> + Cổ phiếu phổ thông.</t>
  </si>
  <si>
    <t xml:space="preserve"> + Cổ phiếu ưu đãi.</t>
  </si>
  <si>
    <t xml:space="preserve"> - Số lượng cổ phiếu được mua lại.</t>
  </si>
  <si>
    <t xml:space="preserve"> - Số lượng cổ phiếu đang lưu hành.</t>
  </si>
  <si>
    <t xml:space="preserve"> * Mệnh giá cổ phiếu đang lưu hành………….</t>
  </si>
  <si>
    <t>10.000 đồng/CP</t>
  </si>
  <si>
    <t>e. Các quỹ của doanh nghiệp.</t>
  </si>
  <si>
    <t xml:space="preserve"> - Quỹ đầu tư phát triển.</t>
  </si>
  <si>
    <t xml:space="preserve"> - Quỹ dự phòng tài chính.</t>
  </si>
  <si>
    <t xml:space="preserve"> - Quỹ khen thưởng, phúc lợi.</t>
  </si>
  <si>
    <t xml:space="preserve"> * Mục đích trích lập và sử dụng các quỹ của doanh nghiệp.</t>
  </si>
  <si>
    <t xml:space="preserve"> - Lợi nhuận kế toán sau thuế TNDN</t>
  </si>
  <si>
    <t xml:space="preserve"> - Các khoản điều chỉnh tăng hoặc giảm lợi nhuận kế toán để xác định lợi nhuận hoặc lỗ phân bổ cho các cổ đông sở hữu cổ phần phổ thông.</t>
  </si>
  <si>
    <t xml:space="preserve"> - Lợi nhuận hoặc lỗ phân bổ cho cổ đông sở hữu cổ phiếu phổ thông.</t>
  </si>
  <si>
    <t xml:space="preserve"> - Cổ phiếu phổ thông đang lưu hành bình quân trong kỳ.</t>
  </si>
  <si>
    <t>Lãi cơ bản trên cổ phiếu (mệnh giá cổ phiếu là: 10.000 đồng).</t>
  </si>
  <si>
    <t>Đơn vị tính: đồng.</t>
  </si>
  <si>
    <t xml:space="preserve">Trong đó: </t>
  </si>
  <si>
    <t xml:space="preserve"> - Doanh thu bán hàng.</t>
  </si>
  <si>
    <t xml:space="preserve"> - Doanh thu cung cấp dịch vụ.</t>
  </si>
  <si>
    <t xml:space="preserve"> + Doanh thu của hợp đồng xây dựng được ghi nhận trong kỳ.</t>
  </si>
  <si>
    <t>26. Các khoản giảm trừ doanh thu (mã số: 02)</t>
  </si>
  <si>
    <t xml:space="preserve"> - Chiết khấu thương mại.</t>
  </si>
  <si>
    <t xml:space="preserve"> - Giảm giá hàng bán.</t>
  </si>
  <si>
    <t xml:space="preserve"> - Hàng bán bị trả lại.</t>
  </si>
  <si>
    <t xml:space="preserve"> - Thuế GTGT phải nộp (phương pháp trực tiếp).</t>
  </si>
  <si>
    <t xml:space="preserve"> - Doanh thu thuần trao đổi sản phẩm, hàng hoá.</t>
  </si>
  <si>
    <t xml:space="preserve"> - Doanh thu thuần trao đổi dịch vụ.</t>
  </si>
  <si>
    <t xml:space="preserve"> - Giá vốn của hàng hoá đã bán.</t>
  </si>
  <si>
    <t xml:space="preserve"> - Giá vốn của thành phẩm đã bán.</t>
  </si>
  <si>
    <t xml:space="preserve"> - Giá vốn của dịch vụ đã cung cấp.</t>
  </si>
  <si>
    <t xml:space="preserve"> - Giá trị còn lại, chi phí nhượng bán, thanh lý của BĐS đầu tư đã bán.</t>
  </si>
  <si>
    <t xml:space="preserve"> - Chi phí kinh doanh BĐS đầu tư.</t>
  </si>
  <si>
    <t xml:space="preserve"> - Dự phòng giảm giá hàng tồn kho.</t>
  </si>
  <si>
    <t xml:space="preserve"> - Lãi tiền gửi, tiền cho vay.</t>
  </si>
  <si>
    <t xml:space="preserve"> - Chi phí lãi vay.</t>
  </si>
  <si>
    <t xml:space="preserve"> - Chi phí tài chính khác.</t>
  </si>
  <si>
    <t xml:space="preserve"> - Chi phí nguyên liệu, vật liệu.</t>
  </si>
  <si>
    <t xml:space="preserve"> - Chi phí nhân công.</t>
  </si>
  <si>
    <t xml:space="preserve"> - Chi phí khấu hao tài sản cố định.</t>
  </si>
  <si>
    <t xml:space="preserve"> - Chi phí dịch vụ mua ngoài.</t>
  </si>
  <si>
    <t xml:space="preserve"> - Chi phí bằng tiền khác.</t>
  </si>
  <si>
    <t>VII. Thông tin bổ xung cho các khoản mục trình bầy trong Báo cáo lưu chuyển tiền tệ.</t>
  </si>
  <si>
    <t>34- Các giao dịch không bằng tiền ảnh hưởng đến báo cáo lưu chuyển tiền tệ và các khoản tiền do doanh nghiệp năm giữ nhưng không được sử dụng.</t>
  </si>
  <si>
    <t>a. Mua tài sản bằng cách nhận các khoản nợ liên quan trực tiếp hoặc thông qua nghiệp vụ cho thuê tài chính:</t>
  </si>
  <si>
    <t xml:space="preserve"> - Mua doanh nghiệp thông qua phát hành cổ phiếu.</t>
  </si>
  <si>
    <t xml:space="preserve"> - Chuyển nợ thành vốn chủ sở hữu.</t>
  </si>
  <si>
    <t>b. Mua và thanh lý Công ty con hoặc đơn vị kinh doanh khác trong kỳ báo cáo.</t>
  </si>
  <si>
    <t xml:space="preserve"> - Tổng giá trị mua hoặc thanh lý.</t>
  </si>
  <si>
    <t xml:space="preserve"> - Phần giá trị mua hoặc thanh lý được thanh toán bằng tiền và các khoản tương đương tiền.</t>
  </si>
  <si>
    <t xml:space="preserve"> - Số tiền và các khoản tương đương tiền thực có trong Công ty con hoặc đơn vị kinh doanh khác được mua hoặc thanh lý.</t>
  </si>
  <si>
    <t xml:space="preserve"> - Phần giá tài sản (tổng hợp theo từng loại tài sản) và nợ phải trả không phải là tiền và các khoản tương đương tiền trong Công ty con hoặc đơn vị kinh doanh khác được mua hoặc thanh lý trong kỳ.</t>
  </si>
  <si>
    <t>VIII. Những thông tin khác.</t>
  </si>
  <si>
    <t>Người lập biểu</t>
  </si>
  <si>
    <t>Kế toán trưởng</t>
  </si>
  <si>
    <t>CÔNG TY CỔ PHẦN HOÀNG HÀ</t>
  </si>
  <si>
    <t>(Ký, họ tên)</t>
  </si>
  <si>
    <t>Năm 2010</t>
  </si>
  <si>
    <t>15. Tổng lợi nhuận kế toán trước thuế(50=30+40)</t>
  </si>
  <si>
    <t>3. Doanh thu thuần về bán hàng và cung cấp dịch vụ 
(10 = 01 - 02)</t>
  </si>
  <si>
    <t>VI.25</t>
  </si>
  <si>
    <t>VI.28</t>
  </si>
  <si>
    <t>VI.30</t>
  </si>
  <si>
    <t>10. Lợi nhuận thuần từ hoạt động kinh doanh
{30=20+(21-22) - (24+25)}</t>
  </si>
  <si>
    <t>Người lập biểu                                                    Kế toán trưởng</t>
  </si>
  <si>
    <t>Số dư cuối năm trước; Số dư đầu năm nay.</t>
  </si>
  <si>
    <t>Địa chỉ:  Số 368, Lý Bôn, Tiền Phong, TP Thái Bình, Tỉnh Thái Bình</t>
  </si>
  <si>
    <t>Địa chỉ: Số 368, Lý Bôn, Tiền Phong, TP Thái Bình, tỉnh Thái Bình</t>
  </si>
  <si>
    <t>Số lượng</t>
  </si>
  <si>
    <t>Giá trị</t>
  </si>
  <si>
    <t xml:space="preserve"> - Ký quỹ, ký cược dài hạn</t>
  </si>
  <si>
    <t>Mã chỉ
 tiêu</t>
  </si>
  <si>
    <t>V. Tài sản ngắn hạn khác</t>
  </si>
  <si>
    <t>II. Tài sản cố định</t>
  </si>
  <si>
    <t>2. Đầu tư vào Công ty liên kết, liên doanh</t>
  </si>
  <si>
    <t>1. Đầu tư vào Công ty con</t>
  </si>
  <si>
    <t>18.2 Lợi nhuận sau thuế của cổ đông Công ty mẹ</t>
  </si>
  <si>
    <t>19. Lãi cơ bản trên cổ phiếu (*)</t>
  </si>
  <si>
    <t>18. Lợi nhuận sau thuế thu nhập doanh nghiệp (60=50-51-52)</t>
  </si>
  <si>
    <t>I. Lưu chuyển tiền từ hoạt động kinh doanh</t>
  </si>
  <si>
    <t>1. Tiền thu từ bán hàng, cung cấp dịch vụ và doanh thu khác</t>
  </si>
  <si>
    <t>2. Tiền chi trả cho người cung cấp hàng hóa và dịch vụ</t>
  </si>
  <si>
    <t>3. Tiền chi trả cho người lao động</t>
  </si>
  <si>
    <t>4. Tiền chi trả lãi vay</t>
  </si>
  <si>
    <t xml:space="preserve">5. Tiền chi nộp thuế thu nhập doanh nghiệp </t>
  </si>
  <si>
    <t>6. Tiền thu khác từ hoạt động kinh doanh</t>
  </si>
  <si>
    <t>7. Tiền chi khác cho hoạt động kinh doanh</t>
  </si>
  <si>
    <t>Lưu chuyển tiền thuần từ hoạt động kinh doanh</t>
  </si>
  <si>
    <t>II. Lưu chuyển tiền từ hoạt động đầu tư</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</si>
  <si>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</si>
  <si>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</si>
  <si>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</si>
  <si>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</si>
  <si>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5.Tiền chi đầu tư góp vốn vào đơn vị khác</t>
  </si>
  <si>
    <t>6.Tiền thu hồi đầu tư góp vốn vào đơn vị khác</t>
  </si>
  <si>
    <t>7.Tiền thu lãi cho vay, cổ tức và lợi nhuận được chia</t>
  </si>
  <si>
    <t>Lưu chuyển tiền thuần từ hoạt động đầu tư</t>
  </si>
  <si>
    <t>III. Lưu chuyển tiền từ hoạt động tài chính</t>
  </si>
  <si>
    <t>1.Tiền thu từ phát hành cổ phiếu, nhận vốn góp của chủ sở hữu</t>
  </si>
  <si>
    <t>2.Tiền chi trả vốn góp cho các chủ sở hữu, mua lại cổ phiếu của doanh nghiệp đã phát hành</t>
  </si>
  <si>
    <t>3.Tiền vay ngắn hạn, dài hạn nhận được</t>
  </si>
  <si>
    <t>4.Tiền chi trả nợ gốc vay</t>
  </si>
  <si>
    <t>5.Tiền chi trả nợ thuê tài chính</t>
  </si>
  <si>
    <t>6. Cổ tức, lợi nhuận đã trả cho chủ sở hữu</t>
  </si>
  <si>
    <t>Lưu chuyển tiền thuần từ hoạt động tài chính</t>
  </si>
  <si>
    <t>Lưu chuyển tiền thuần trong kỳ (50 = 20+30+40)</t>
  </si>
  <si>
    <t>Tiền và tương đương tiền đầu kỳ</t>
  </si>
  <si>
    <t>Ảnh hưởng của thay đổi tỷ giá hối đoái quy đổi ngoại tệ</t>
  </si>
  <si>
    <t>Tiền và tương đương tiền cuối kỳ (70 = 50+60+61)</t>
  </si>
  <si>
    <t>Số cuối kỳ</t>
  </si>
  <si>
    <t xml:space="preserve"> - Tăng do chuyển từ TSCĐ thuê TC.</t>
  </si>
  <si>
    <t xml:space="preserve"> - Giảm do chuyển sang TSCĐHH</t>
  </si>
  <si>
    <t xml:space="preserve"> - Đ/c giảm nhượng bán tài sản hạch toán sang doanh thu.</t>
  </si>
  <si>
    <t>Phần mềm
 khác</t>
  </si>
  <si>
    <t>1. Doanh thu bán hàng và cung cấp dịch vụ (Mã số: 01).</t>
  </si>
  <si>
    <t>2. Doanh thu thuần về bán hàng và cung cấp dịch vụ (Mã số: 10).</t>
  </si>
  <si>
    <t>3. Giá vốn hàng bán (Mã số 11).</t>
  </si>
  <si>
    <t>4. Doanh thu tài chính.</t>
  </si>
  <si>
    <t>5. Chi phí tài chính</t>
  </si>
  <si>
    <t>VI. THÔNG TIN BỔ SUNG CHO CÁC KHOẢN MỤC TRÌNH BẦY TRÊN BÁO CÁO KẾT QUẢ HOẠT ĐỘNG KINH DOANH.</t>
  </si>
  <si>
    <t>1. Những thông tin về các bên liên quan:</t>
  </si>
  <si>
    <t>Trong kỳ kế toán, không có hoạt động hoặc sự kiện phát sinh nào có ảnh hưởng đáng kể đến khả năng hoạt động liên tục trong Công ty. Vì vậy, Báo cáo tài chính của Công ty được lập trên cơ sở giả định Công ty sẽ hoạt động liên tục.</t>
  </si>
  <si>
    <t>-</t>
  </si>
  <si>
    <t>Địa chỉ: Số 368, phố Lý Bôn, Thành phố Thái Bình, tỉnh Thái Bình.</t>
  </si>
  <si>
    <t xml:space="preserve">DN - BÁO CÁO LƯU CHUYỂN TIỀN TỆ - PPTT </t>
  </si>
  <si>
    <t>Số lũy kế từ đầu năm đến cuối quý này (Năm nay)</t>
  </si>
  <si>
    <t>Số lũy kế từ đầu năm đến cuối quý này (Năm trước)</t>
  </si>
  <si>
    <t xml:space="preserve"> - Lãi chênh lệch tỷ giá đã thực hiện</t>
  </si>
  <si>
    <t>Phạm Ngọc Thắng</t>
  </si>
  <si>
    <t>Trần Thị Hằng</t>
  </si>
  <si>
    <t>V.06</t>
  </si>
  <si>
    <t>V.07</t>
  </si>
  <si>
    <t>V.12</t>
  </si>
  <si>
    <t>V.17</t>
  </si>
  <si>
    <t>5. Ngoại tệ các loại (USD)</t>
  </si>
  <si>
    <t xml:space="preserve">3. Ngành nghề kinh doanh: </t>
  </si>
  <si>
    <t xml:space="preserve"> - Kinh doanh vận tải hành khách theo tuyến cố định và theo hợp đồng;</t>
  </si>
  <si>
    <t xml:space="preserve"> - Kinh doanh vận tải hành khách bằng xe buýt, xe taxi;</t>
  </si>
  <si>
    <t xml:space="preserve"> - Kinh doanh vận tải hàng hoá bằng xe tải liên tỉnh và nội tỉnh;</t>
  </si>
  <si>
    <t xml:space="preserve"> -Bảo dưỡng và sửa chữa xe có động cơ, đại lý kinh doanh xăng dầu;</t>
  </si>
  <si>
    <t xml:space="preserve"> - Kinh doanh dịch vụ quảng cáo;</t>
  </si>
  <si>
    <t xml:space="preserve"> - Kinh doanh dịch vụ chuyển phát;</t>
  </si>
  <si>
    <t xml:space="preserve"> - Cho thuê văn phòng và cho thuê nhà;</t>
  </si>
  <si>
    <t xml:space="preserve"> - Mua bán ô tô, xe máy (cũ, mới);</t>
  </si>
  <si>
    <t xml:space="preserve"> ………………….</t>
  </si>
  <si>
    <r>
      <t xml:space="preserve">1. Kỳ kế toán năm: </t>
    </r>
    <r>
      <rPr>
        <sz val="9"/>
        <rFont val="Arial"/>
        <family val="2"/>
      </rPr>
      <t>Năm tài chính của Công ty bắt đầu từ ngày 01 tháng 01 đến ngày 31 tháng 12 hàng năm.</t>
    </r>
  </si>
  <si>
    <r>
      <t>2. Đơn vị tiền tệ sử dụng trong kế toán:</t>
    </r>
    <r>
      <rPr>
        <sz val="9"/>
        <rFont val="Arial"/>
        <family val="2"/>
      </rPr>
      <t xml:space="preserve"> Tiền Việt nam đồng.</t>
    </r>
  </si>
  <si>
    <t xml:space="preserve">1. Chế độ kế toán áp dụng: </t>
  </si>
  <si>
    <t>Công ty áp dụng chế độ kế toán Việt Nam ban hành theo Quyết định số 15/2006/QĐ-BTC ngày 20/3/2006, Thông tư số 244/2009/TT-BTC ngày 31/12/2009 của Bộ Tài chính, các chuẩn mực kế toán Việt Nam do Bộ tài chính ban hành và các văn bản sửa đổi, bổ sung, hướng dẫn thực hiện kèm theo.</t>
  </si>
  <si>
    <t>Báo cáo tài chính được lập và trình bày phù hợp với các chuẩn mực kế toán, chế độ kế toán doanh nghiệp Việt Nam hiện hành.</t>
  </si>
  <si>
    <t xml:space="preserve">3. Hình thức kế toán áp dụng: </t>
  </si>
  <si>
    <t>Công ty áp dụng chế độ kế toán trên máy vi tính.</t>
  </si>
  <si>
    <t>Các khoản  tiền bao gồm tiền mặt, tiền gửi ngân hàng, tiền đang chuyển.</t>
  </si>
  <si>
    <t>Các khoản  tương đương tiền là các khoản đầu tư ngắn hạn không quá 3 tháng có khả năng chuyển đổi dễ dàng thành tiền và không có nhiều rủi ro trong chuyển đổi thành tiền kể từ ngày mua khoản đầu tư đó tại thời điểm báo cáo.</t>
  </si>
  <si>
    <t>Hàng tồn kho được ghi nhận theo giá gốc. Trường hợp giá trị thuần có thể thực hiện thấp hơn giá gốc thì phải tính theo giá trị thuần có thể thực hiện được. Giá gốc hàng hoá tồn kho bao gồm chi phí mua, chi phí chế biến và các chi phí liên quan trực tiếp khác phát sinh để được hàng tồn kho ở địa điểm và trạng thái hiện tại.</t>
  </si>
  <si>
    <t>Giá trị hàng tồn kho được xác định theo phương pháp bình quân gia quyền.</t>
  </si>
  <si>
    <t>Hàng tồn kho được hạch toán theo phương pháp kê khai thường xuyên.</t>
  </si>
  <si>
    <t xml:space="preserve">   - Nguyên tắc ghi nhận TSCĐ hữu hình, vô hình, thuê tài chính</t>
  </si>
  <si>
    <t>TSCĐ hữu hình, vô hình được ghi nhận theo giá gốc. Trong quá trình sử dụng, TSCĐ hữu hình, TSCĐ vô hình được ghi nhận theo nguyên giá, giá trị hao mòn luỹ kế và giá trị còn lại.</t>
  </si>
  <si>
    <t>Tài sản cố định thuê tài chính được ghi nhận nguyên giá theo giá trị hợp lý hoặc giá trị hiện tại của khoản thanh toán tiền thuê tối thiểu (không bao gồm thuế GTGT) và các chi phí trực tiếp phát sinh ban đầu liên quan đến TSCĐ thuê tài chính. Trong quá trình sử dụng, tài sản cố định thuê tài chính được ghi nhận theo nguyên giá, hao mòn luỹ kế và giá trị còn lại.</t>
  </si>
  <si>
    <t xml:space="preserve">   - Phương pháp khấu hao TSCĐ hữu hình, vô hình, thuê tài chính</t>
  </si>
  <si>
    <t>Khấu hao TSCĐ hữu hình, vô hình được trích theo phương pháp đường thẳng. Thời gian khấu hao được xác định phù hợp với quy định tại Thông tư số 203/2009/TT-BTC ngày 20 tháng 10 năm 2009 của Bộ Tài chính, cụ thể như sau:</t>
  </si>
  <si>
    <t>- Nhà xưởng</t>
  </si>
  <si>
    <t xml:space="preserve">- Thiết bị sản xuất: </t>
  </si>
  <si>
    <t>6 – 10 năm</t>
  </si>
  <si>
    <t>- Phương tiện vận tải</t>
  </si>
  <si>
    <t>- Thiết bị văn phòng</t>
  </si>
  <si>
    <t>3 – 5 năm</t>
  </si>
  <si>
    <t>- Phần mềm máy tính</t>
  </si>
  <si>
    <t>8 năm</t>
  </si>
  <si>
    <t>5 năm</t>
  </si>
  <si>
    <t>TSCĐ thuê tài chính được trích khấu hao như TSCĐ của Công ty. Đối với TSCĐ thuê tài chính không chắc chắn sẽ được mua lại thì sẽ được trích khấu hao theo thời hạn thuê khi thời hạn thuê ngắn hơn thời gian sử dụng hữu ích của nó.</t>
  </si>
  <si>
    <t>- Phần mềm Đ.hành taxi và phần mềm chuyển phát nhanh</t>
  </si>
  <si>
    <t>2. Lĩnh vực kinh doanh: Kinh doanh dịch vụ vận tải hành khách theo tuyến cố định và hợp đồng; Sửa chữa và bảo dưỡng xe ôtô,  …</t>
  </si>
  <si>
    <t xml:space="preserve"> -  Phần lớn rủi ro và lợi ích gắn liền với quyền sở hữu sản phẩm hoặc hàng hóa đã được chuyển giao cho người mua;</t>
  </si>
  <si>
    <t xml:space="preserve"> -  Công ty không còn nắm giữ quyền quản lý hàng hóa như người sở hữu hàng hóa hoặc quyền kiểm soát hàng hóa;</t>
  </si>
  <si>
    <t xml:space="preserve"> -  Doanh thu được xác định tương đối chắc chắn;</t>
  </si>
  <si>
    <t xml:space="preserve"> -  Công ty đã thu được hoặc sẽ thu được lợi ích kinh tế từ giao dịch bán hàng;</t>
  </si>
  <si>
    <t xml:space="preserve"> -   Doanh thu được xác định tương đối chắc chắn;</t>
  </si>
  <si>
    <t xml:space="preserve"> -   Có khả năng thu được lợi ích kinh tế từ giao dịch cung cấp dịch vụ đó;</t>
  </si>
  <si>
    <t xml:space="preserve"> -   Xác định được phần công việc đã hoàn thành vào ngày lập Bảng cân đối kế toán;</t>
  </si>
  <si>
    <t xml:space="preserve"> -  Xác định được chi phí phát sinh cho giao dịch và chi phí để hoàn thành giao dịch cung cấp dịch vụ đó.</t>
  </si>
  <si>
    <t xml:space="preserve"> -   Có khả năng thu được lợi ích kinh tế từ giao dịch đó;</t>
  </si>
  <si>
    <t xml:space="preserve"> -  Doanh thu được xác định tương đối chắc chắn.</t>
  </si>
  <si>
    <t>Doanh thu thuần, bán hàng và cung cấp dịch vụ và thu nhập khác</t>
  </si>
  <si>
    <t>Chi phí trực tiếp</t>
  </si>
  <si>
    <t>Các chi phí phân bổ</t>
  </si>
  <si>
    <t>Lợi nhuận trước thuế</t>
  </si>
  <si>
    <t>Chi phí thuế TNDN</t>
  </si>
  <si>
    <t>Đầu tư ngắn hạn khác (*)</t>
  </si>
  <si>
    <t>Phải thu khách hàng và các khoản phải thu khác</t>
  </si>
  <si>
    <r>
      <t>04.</t>
    </r>
    <r>
      <rPr>
        <b/>
        <sz val="7"/>
        <rFont val="Times New Roman"/>
        <family val="1"/>
      </rPr>
      <t xml:space="preserve">  </t>
    </r>
    <r>
      <rPr>
        <b/>
        <sz val="11"/>
        <rFont val="Times New Roman"/>
        <family val="1"/>
      </rPr>
      <t>Tài sản tài chính và nợ phải trả tài chính</t>
    </r>
  </si>
  <si>
    <t xml:space="preserve"> (*) Giá trị hợp lý của các khoản này được trình bầy theo giá trị sổ sách do không đủ thông tin để xác định hợp lý.</t>
  </si>
  <si>
    <t>4. Thông tin về hoạt động liên tục.</t>
  </si>
  <si>
    <r>
      <t xml:space="preserve">Mẫu số: </t>
    </r>
    <r>
      <rPr>
        <sz val="12"/>
        <rFont val="Times New Roman"/>
        <family val="1"/>
      </rPr>
      <t>03-1A/TNDN</t>
    </r>
  </si>
  <si>
    <t>5. Phụ lục kết quả SXKD</t>
  </si>
  <si>
    <t>6. Tờ khai quyết toán thuế TNDN</t>
  </si>
  <si>
    <r>
      <t xml:space="preserve">Mẫu số: </t>
    </r>
    <r>
      <rPr>
        <sz val="12"/>
        <rFont val="Times New Roman"/>
        <family val="1"/>
      </rPr>
      <t>03/TNDN</t>
    </r>
  </si>
  <si>
    <t>BẢNG CÂN ĐỐI PHÁT SINH CÁC TÀI KHOẢN</t>
  </si>
  <si>
    <t>NĂM 2011</t>
  </si>
  <si>
    <t>Đơn vị tính: Đồng Việt nam</t>
  </si>
  <si>
    <t>Tài
 khoản</t>
  </si>
  <si>
    <t>Tên tài khoản</t>
  </si>
  <si>
    <t>Dư đầu kỳ</t>
  </si>
  <si>
    <t>Phát sinh</t>
  </si>
  <si>
    <t>Dư cuối kỳ</t>
  </si>
  <si>
    <t>Nợ</t>
  </si>
  <si>
    <t>Có</t>
  </si>
  <si>
    <t xml:space="preserve">Tiền mặt                                        </t>
  </si>
  <si>
    <t xml:space="preserve">Tiền mặt Việt Nam                               </t>
  </si>
  <si>
    <t xml:space="preserve">Tiền mặt Việt Nam: Công ty                      </t>
  </si>
  <si>
    <t xml:space="preserve">Tiền mặt Việt Nam: Hưng Yên                     </t>
  </si>
  <si>
    <t xml:space="preserve">Tiền mặt Việt Nam: Xe Buýt                      </t>
  </si>
  <si>
    <t xml:space="preserve">Tiền mặt Việt Nam: Hà Nội                       </t>
  </si>
  <si>
    <t xml:space="preserve">Tiền gửi ngân hàng                              </t>
  </si>
  <si>
    <t xml:space="preserve">Tiền VND gửi ngân hàng                          </t>
  </si>
  <si>
    <t xml:space="preserve">Tiền VND gửi NH Công Thương                     </t>
  </si>
  <si>
    <t xml:space="preserve">Tiền VND gửi NH Ngoại Thương                    </t>
  </si>
  <si>
    <t xml:space="preserve">Tiền VND gửi NH ĐT&amp;PT VN                        </t>
  </si>
  <si>
    <t xml:space="preserve">Tiền VND gửi NH ngoài Q.doanh VPBank            </t>
  </si>
  <si>
    <t xml:space="preserve">Tiền VND gửi Ngân hàng TMCP Quốc tế (VIB)       </t>
  </si>
  <si>
    <t xml:space="preserve">Tiền VND gửi C.ty chứng khoán FPT (TK: 306888)  </t>
  </si>
  <si>
    <t xml:space="preserve">Tiền duy trì trong thẻ ATM                      </t>
  </si>
  <si>
    <t xml:space="preserve">Tiền ngoại tệ gửi ngân hàng                     </t>
  </si>
  <si>
    <t xml:space="preserve">Tiền ngoại tệ gửi ngân hàng: Công ty            </t>
  </si>
  <si>
    <t xml:space="preserve">Đầu tư ngắn hạn khác                            </t>
  </si>
  <si>
    <t xml:space="preserve">Đầu tư ngắn hạn khác: Công ty                   </t>
  </si>
  <si>
    <t xml:space="preserve">Phải thu của khách hàng                         </t>
  </si>
  <si>
    <t xml:space="preserve">Phải thu của khách hàng: Công ty                </t>
  </si>
  <si>
    <t xml:space="preserve">Phải thu của khách hàng: Hưng Yên               </t>
  </si>
  <si>
    <t xml:space="preserve">Phải thu của khách hàng: Xe Buýt                </t>
  </si>
  <si>
    <t xml:space="preserve">Thuế GTGT được khấu trừ                         </t>
  </si>
  <si>
    <t xml:space="preserve">Thuế VAT đầu vào được khấu trừ                  </t>
  </si>
  <si>
    <t xml:space="preserve">Thuế VAT đầu vào được khấu trừ: Công ty         </t>
  </si>
  <si>
    <t xml:space="preserve">Thuế VAT đầu vào được khấu trừ: HY              </t>
  </si>
  <si>
    <t xml:space="preserve">Thuế VAT đầu vào được khấu trừ: Hà Nội          </t>
  </si>
  <si>
    <t xml:space="preserve">Phải thu khác                                   </t>
  </si>
  <si>
    <t xml:space="preserve">Phải thu khác: Công ty                          </t>
  </si>
  <si>
    <t xml:space="preserve">Phải thu khác: Xe Buýt                          </t>
  </si>
  <si>
    <t xml:space="preserve">Tạm ứng                                         </t>
  </si>
  <si>
    <t xml:space="preserve">Tạm ứng: Công ty                                </t>
  </si>
  <si>
    <t xml:space="preserve">Chi phí trả trước ngắn hạn                      </t>
  </si>
  <si>
    <t xml:space="preserve">Chi phí trả trước ngắn hạn: Công ty             </t>
  </si>
  <si>
    <t xml:space="preserve">Chi phí trả trước ngắn hạn: Hưng Yên            </t>
  </si>
  <si>
    <t xml:space="preserve">Chi phí trả trước ngắn hạn: Xe Buýt             </t>
  </si>
  <si>
    <t xml:space="preserve">Chi phí trả trước ngắn hạn: Hà Nội              </t>
  </si>
  <si>
    <t xml:space="preserve">Nguyên liệu, vật liệu                           </t>
  </si>
  <si>
    <t xml:space="preserve">Nguyên liệu, vật liệu:                          </t>
  </si>
  <si>
    <t xml:space="preserve">Xăng dầu, nhớt: Công ty                         </t>
  </si>
  <si>
    <t xml:space="preserve">Xăng dầu, nhớt: Buýt                            </t>
  </si>
  <si>
    <t xml:space="preserve">Xăng dầu, nhớt: Hà Nội                          </t>
  </si>
  <si>
    <t xml:space="preserve">Vật tư, phụ tùng ôtô                            </t>
  </si>
  <si>
    <t xml:space="preserve">Vật tư, phụ tùng ôtô: Công ty                   </t>
  </si>
  <si>
    <t xml:space="preserve">Vật tư, phụ tùng ôtô: Buýt                      </t>
  </si>
  <si>
    <t xml:space="preserve">Vật liệu xây dựng                               </t>
  </si>
  <si>
    <t xml:space="preserve">Công cụ, dụng cụ                                </t>
  </si>
  <si>
    <t xml:space="preserve">Công cụ, dụng cụ: Công ty                       </t>
  </si>
  <si>
    <t xml:space="preserve">Chi phí SX, KD dở dang                          </t>
  </si>
  <si>
    <t xml:space="preserve">Chi phí SX, KD dở dang: Công ty                 </t>
  </si>
  <si>
    <t xml:space="preserve">Chi phí SX, KD dở dang: Hưng Yên                </t>
  </si>
  <si>
    <t xml:space="preserve">Chi phí SX, KD dở dang: Xe Buýt                 </t>
  </si>
  <si>
    <t xml:space="preserve">Chi phí SX, KD dở dang: Hà Nội                  </t>
  </si>
  <si>
    <t xml:space="preserve">Thành phẩm                                      </t>
  </si>
  <si>
    <t xml:space="preserve">Thành phẩm: Công ty                             </t>
  </si>
  <si>
    <t xml:space="preserve">Hàng hoá                                        </t>
  </si>
  <si>
    <t xml:space="preserve">Hàng hoá: Công ty                               </t>
  </si>
  <si>
    <t xml:space="preserve">Hàng hoá: Hưng Yên                              </t>
  </si>
  <si>
    <t xml:space="preserve">Hàng hoá: Xe Buýt                               </t>
  </si>
  <si>
    <t xml:space="preserve">Hàng hoá: Hà Nội                                </t>
  </si>
  <si>
    <t xml:space="preserve">Tài sản cố định                                 </t>
  </si>
  <si>
    <t xml:space="preserve">TSCĐ hữu hình                                   </t>
  </si>
  <si>
    <t xml:space="preserve">TSCĐ hữu hình: Công ty                          </t>
  </si>
  <si>
    <t xml:space="preserve">TSCĐ hữu hình: Nhà cửa, VKT - Công ty           </t>
  </si>
  <si>
    <t xml:space="preserve">TSCĐ hữu hình: Máy móc, Thiết bị - Công ty      </t>
  </si>
  <si>
    <t xml:space="preserve">TSCĐ hữu hình: Ptvt, Truyền dẫn - Công ty       </t>
  </si>
  <si>
    <t xml:space="preserve">TSCĐ hữu hình: TBDC Quản lý - Công ty           </t>
  </si>
  <si>
    <t xml:space="preserve">TSCĐ hữu hình: TSCĐ Khác - Công ty              </t>
  </si>
  <si>
    <t xml:space="preserve">TSCĐ hữu hình: Hưng Yên                         </t>
  </si>
  <si>
    <t xml:space="preserve">TSCĐ hữu hình: Hưng Yên: Ptvt, Truyền dẫn       </t>
  </si>
  <si>
    <t xml:space="preserve">TSCĐ hữu hình: Xe Buýt                          </t>
  </si>
  <si>
    <t xml:space="preserve">TSCĐ hữu hình: Xe Buýt: Ptvt, Truyền dẫn        </t>
  </si>
  <si>
    <t xml:space="preserve">TSCĐ thuê tài chính                             </t>
  </si>
  <si>
    <t xml:space="preserve">TSCĐ thuê tài chính: Công ty                    </t>
  </si>
  <si>
    <t xml:space="preserve">TSCĐ thuê tài chính: Xe Buýt                    </t>
  </si>
  <si>
    <t xml:space="preserve">TSCĐ vô hình                                    </t>
  </si>
  <si>
    <t xml:space="preserve">TSCĐ vô hình: Công ty                           </t>
  </si>
  <si>
    <t xml:space="preserve">Hao mòn TSCĐ                                    </t>
  </si>
  <si>
    <t xml:space="preserve">Hao mòn TSCĐ hữu hình                           </t>
  </si>
  <si>
    <t xml:space="preserve">Hao mòn TSCĐ hữu hình: Công ty                  </t>
  </si>
  <si>
    <t xml:space="preserve">Hao mòn TSCĐ hữu hình: Đất - Công ty            </t>
  </si>
  <si>
    <t xml:space="preserve">Hao mòn TSCĐ hữu hình: Nhà cửa, VKT - Công ty   </t>
  </si>
  <si>
    <t xml:space="preserve">Hao mòn TSCĐ hữu hình: Máy móc, Thiết bị - C.ty </t>
  </si>
  <si>
    <t xml:space="preserve">Hao mòn TSCĐ hữu hình: Ptvt, Truyền dẫn - C.ty  </t>
  </si>
  <si>
    <t xml:space="preserve">Hao mòn TSCĐ hữu hình: TBDC Quản lý - Công ty   </t>
  </si>
  <si>
    <t xml:space="preserve">Hao mòn TSCĐ hữu hình: TSCĐ Khác - Công ty      </t>
  </si>
  <si>
    <t xml:space="preserve">Hao mòn TSCĐ hữu hình: Hưng Yên                 </t>
  </si>
  <si>
    <t xml:space="preserve">Hao mòn TSCĐ hữu hình: Hưng Yên: Nhà cửa, VKT   </t>
  </si>
  <si>
    <t>Hao mòn TSCĐ hữu hình: Hưng Yên: Ptvt, Truyền dẫ</t>
  </si>
  <si>
    <t xml:space="preserve">Hao mòn TSCĐ hữu hình: Xe Buýt                  </t>
  </si>
  <si>
    <t>Hao mòn TSCĐ hữu hình: Xe Buýt: Ptvt, Truyền dẫn</t>
  </si>
  <si>
    <t xml:space="preserve">Hao mòn TSCĐ  thuê tài chính                    </t>
  </si>
  <si>
    <t xml:space="preserve">Hao mòn TSCĐ  thuê tài chính: Công ty           </t>
  </si>
  <si>
    <t xml:space="preserve">Hao mòn TSCĐ  thuê tài chính: Hưng Yên          </t>
  </si>
  <si>
    <t xml:space="preserve">Hao mòn TSCĐ  thuê tài chính: Xe Buýt           </t>
  </si>
  <si>
    <t xml:space="preserve">Hao mòn TSCĐ  thuê tài chính: Hà Nội            </t>
  </si>
  <si>
    <t xml:space="preserve">Hao mòn TSCĐ vô hình                            </t>
  </si>
  <si>
    <t xml:space="preserve">Hao mòn TSCĐ vô hình: Công ty                   </t>
  </si>
  <si>
    <t xml:space="preserve">Đầu tư vào công ty liên kết                     </t>
  </si>
  <si>
    <t xml:space="preserve">Đầu tư vào công ty liên kết: Công ty            </t>
  </si>
  <si>
    <t xml:space="preserve">Đầu tư vào công ty liên kết: Xe buýt            </t>
  </si>
  <si>
    <t xml:space="preserve">Đầu tư dài hạn khác                             </t>
  </si>
  <si>
    <t xml:space="preserve">Đầu tư dài hạn khác: Công ty                    </t>
  </si>
  <si>
    <t xml:space="preserve">Đầu tư dài hạn khác: xe Buýt                    </t>
  </si>
  <si>
    <t xml:space="preserve">Xây dựng cơ bản dở dang                         </t>
  </si>
  <si>
    <t xml:space="preserve">Xây dựng cơ bản dở dang: Công ty                </t>
  </si>
  <si>
    <t xml:space="preserve">Chi phí trả trước dài hạn                       </t>
  </si>
  <si>
    <t xml:space="preserve">Chi phí trả trước dài hạn: Công ty              </t>
  </si>
  <si>
    <t xml:space="preserve">Chi phí trả trước dài hạn: Hưng Yên             </t>
  </si>
  <si>
    <t xml:space="preserve">Chi phí trả trước dài hạn: Xe Buýt              </t>
  </si>
  <si>
    <t xml:space="preserve">Chi phí trả trước dài hạn: Hà Nội               </t>
  </si>
  <si>
    <t xml:space="preserve">Ký quỹ, ký cược dài hạn                         </t>
  </si>
  <si>
    <t xml:space="preserve">Ký quỹ, ký cược dài hạn: Công ty                </t>
  </si>
  <si>
    <t xml:space="preserve">Vay ngắn hạn                                    </t>
  </si>
  <si>
    <t xml:space="preserve">Vay ngắn hạn ngân hàng Đầu tư TB                </t>
  </si>
  <si>
    <t xml:space="preserve">Vay ngắn hạn ngân hàng TMCP ngoại thương VN     </t>
  </si>
  <si>
    <t xml:space="preserve">Nợ dài hạn đến hạn trả                          </t>
  </si>
  <si>
    <t xml:space="preserve">Nợ dài hạn đến hạn trả: Công ty                 </t>
  </si>
  <si>
    <t xml:space="preserve">Nợ dài hạn đến hạn trả: Xe Buýt                 </t>
  </si>
  <si>
    <t xml:space="preserve">Phải trả cho người bán                          </t>
  </si>
  <si>
    <t xml:space="preserve">Phải trả cho người bán: Công ty                 </t>
  </si>
  <si>
    <t xml:space="preserve">Phải trả cho người bán: Hưng Yên                </t>
  </si>
  <si>
    <t xml:space="preserve">Phải trả cho người bán: Xe Buýt                 </t>
  </si>
  <si>
    <t xml:space="preserve">Phải trả cho người bán: Hà Nội                  </t>
  </si>
  <si>
    <t xml:space="preserve">Thuế và các khoản phải nộp Nhà nước             </t>
  </si>
  <si>
    <t xml:space="preserve">Thuế GTGT phải nộp                              </t>
  </si>
  <si>
    <t xml:space="preserve">Thuế GTGT đầu ra phải nộp                       </t>
  </si>
  <si>
    <t xml:space="preserve">Thuế GTGT đầu ra phải nộp: Công ty              </t>
  </si>
  <si>
    <t xml:space="preserve">Thuế GTGT đầu ra phải nộp: Hưng Yên             </t>
  </si>
  <si>
    <t xml:space="preserve">Thuế GTGT đầu ra phải nộp: Hà Nội               </t>
  </si>
  <si>
    <t xml:space="preserve">Thuế thu nhập doanh nghiệp                      </t>
  </si>
  <si>
    <t xml:space="preserve">Thuế thu nhập doanh nghiệp: Công ty             </t>
  </si>
  <si>
    <t xml:space="preserve">Thuế thu nhập doanh nghiệp: Xe Buýt             </t>
  </si>
  <si>
    <t xml:space="preserve">Thuế nhà đất, tiền thuê đất                     </t>
  </si>
  <si>
    <t xml:space="preserve">Thuế nhà đất, tiền thuê đất: Công ty            </t>
  </si>
  <si>
    <t xml:space="preserve">Thuế nhà đất, tiền thuê đất: Hưng Yên           </t>
  </si>
  <si>
    <t xml:space="preserve">Thuế nhà đất, tiền thuê đất: Hà Nội             </t>
  </si>
  <si>
    <t xml:space="preserve">Các loại thuế khác                              </t>
  </si>
  <si>
    <t xml:space="preserve">Các loại thuế khác: Công ty                     </t>
  </si>
  <si>
    <t xml:space="preserve">Phải trả người lao động                         </t>
  </si>
  <si>
    <t xml:space="preserve">Phải trả người lao động: Công ty                </t>
  </si>
  <si>
    <t xml:space="preserve">Chi lương bộ phận HC - Công ty                  </t>
  </si>
  <si>
    <t xml:space="preserve">Chi lương lái xe, tổ sửa chữa - Công ty         </t>
  </si>
  <si>
    <t xml:space="preserve">Phải trả người lao động - Hưng Yên              </t>
  </si>
  <si>
    <t xml:space="preserve">Chi lương bộ phận HC - Hưng Yên                 </t>
  </si>
  <si>
    <t xml:space="preserve">Chi lương lái xe - Hưng Yên                     </t>
  </si>
  <si>
    <t xml:space="preserve">Phải trả người lao động - Xe Buýt               </t>
  </si>
  <si>
    <t xml:space="preserve">Chi lương bộ phận HC - Xe Buýt                  </t>
  </si>
  <si>
    <t xml:space="preserve">Chi lương bộ phận lái xe - Xe Buýt              </t>
  </si>
  <si>
    <t xml:space="preserve">Phải trả người lao động - Hà Nội                </t>
  </si>
  <si>
    <t xml:space="preserve">Chi lương bộ phận HC - Hà Nội                   </t>
  </si>
  <si>
    <t xml:space="preserve">Chi lương bộ phận lái xe - Hà Nội               </t>
  </si>
  <si>
    <t xml:space="preserve">Chi phí phải trả                                </t>
  </si>
  <si>
    <t xml:space="preserve">Chi phí phải trả: Công ty                       </t>
  </si>
  <si>
    <t xml:space="preserve">Phải trả, phải nộp khác                         </t>
  </si>
  <si>
    <t xml:space="preserve">Bảo hiểm xã hội                                 </t>
  </si>
  <si>
    <t xml:space="preserve">Bảo hiểm xã hội: Công ty                        </t>
  </si>
  <si>
    <t xml:space="preserve">Bảo hiểm y tế                                   </t>
  </si>
  <si>
    <t xml:space="preserve">Bảo hiểm y tế: Công ty                          </t>
  </si>
  <si>
    <t xml:space="preserve">Phải trả, phải nộp khác: Công ty                </t>
  </si>
  <si>
    <t xml:space="preserve">Phải trả, phải nộp khác: Hưng Yên               </t>
  </si>
  <si>
    <t xml:space="preserve">Phải trả, phải nộp khác: Xe Buýt                </t>
  </si>
  <si>
    <t xml:space="preserve">Phải trả, phải nộp khác (BH thất nghiệp)        </t>
  </si>
  <si>
    <t xml:space="preserve">Phải trả, phải nộp khác (BHTN): Công ty         </t>
  </si>
  <si>
    <t xml:space="preserve">Vay dài hạn                                     </t>
  </si>
  <si>
    <t xml:space="preserve">Vay dài hạn:                                    </t>
  </si>
  <si>
    <t xml:space="preserve">Vay dài hạn: Công ty                            </t>
  </si>
  <si>
    <t xml:space="preserve">Vay dài hạn: Xe Buýt                            </t>
  </si>
  <si>
    <t xml:space="preserve">Nợ dài hạn                                      </t>
  </si>
  <si>
    <t xml:space="preserve">Nợ dài hạn: Công ty                             </t>
  </si>
  <si>
    <t xml:space="preserve">Nợ dài hạn: Xe Buýt                             </t>
  </si>
  <si>
    <t xml:space="preserve">Nhận ký quỹ, ký cược dài hạn                    </t>
  </si>
  <si>
    <t xml:space="preserve">Nhận ký quỹ, ký cược dài hạn: Công ty           </t>
  </si>
  <si>
    <t xml:space="preserve">Quỹ khen thưởng, phúc lợi                       </t>
  </si>
  <si>
    <t xml:space="preserve">Quỹ khen thưởng                                 </t>
  </si>
  <si>
    <t xml:space="preserve">Quỹ phúc lợi                                    </t>
  </si>
  <si>
    <t xml:space="preserve">Nguồn vốn kinh doanh                            </t>
  </si>
  <si>
    <t xml:space="preserve">Vốn đầu tư của chủ sở hữu                       </t>
  </si>
  <si>
    <t xml:space="preserve">Vốn đầu tư của chủ sở hữu: Công ty              </t>
  </si>
  <si>
    <t xml:space="preserve">Vốn đầu tư của chủ sở hữu: Xe Buýt              </t>
  </si>
  <si>
    <t xml:space="preserve">Chênh lệch tỷ giá hối đoái                      </t>
  </si>
  <si>
    <t xml:space="preserve">Chênh lệch tỷ giá hối đoái: Công ty             </t>
  </si>
  <si>
    <t xml:space="preserve">Quỹ dự phòng tài chính                          </t>
  </si>
  <si>
    <t xml:space="preserve">Quỹ dự phòng tài chính: Công ty                 </t>
  </si>
  <si>
    <t xml:space="preserve">Cổ phiếu quỹ                                    </t>
  </si>
  <si>
    <t xml:space="preserve">Cổ phiếu quỹ: Công ty                           </t>
  </si>
  <si>
    <t xml:space="preserve">Lợi nhuận chưa phân phối                        </t>
  </si>
  <si>
    <t xml:space="preserve">Lợi nhuận chưa phân phối: Công ty               </t>
  </si>
  <si>
    <t xml:space="preserve">Lợi nhuận chưa phân phối: Hưng Yên              </t>
  </si>
  <si>
    <t xml:space="preserve">Lợi nhuận chưa phân phối: XB                    </t>
  </si>
  <si>
    <t xml:space="preserve">Lợi nhuận chưa phân phối: Hà Nội                </t>
  </si>
  <si>
    <t xml:space="preserve">D.thu bán hàng hoá và cung cấp dịch vụ          </t>
  </si>
  <si>
    <t xml:space="preserve">D.thu bán hàng hoá hoá                          </t>
  </si>
  <si>
    <t xml:space="preserve">D.thu bán hàng hoá hoá: Công ty                 </t>
  </si>
  <si>
    <t xml:space="preserve">Doanh thu cung cấp dịch vụ                      </t>
  </si>
  <si>
    <t xml:space="preserve">Doanh thu cung cấp dịch vụ: Công ty             </t>
  </si>
  <si>
    <t xml:space="preserve">Doanh thu cung cấp dịch vụ: Hưng Yên            </t>
  </si>
  <si>
    <t xml:space="preserve">Doanh thu cung cấp dịch vụ: Xe Buýt             </t>
  </si>
  <si>
    <t xml:space="preserve">Doanh thu cung cấp dịch vụ: Hà Nội              </t>
  </si>
  <si>
    <t xml:space="preserve">Doanh thu bán vé tuyến trên xe buýt             </t>
  </si>
  <si>
    <t xml:space="preserve">Doanh thu hoạt động tài chính                   </t>
  </si>
  <si>
    <t xml:space="preserve">Doanh thu hoạt động tài chính: Công ty          </t>
  </si>
  <si>
    <t xml:space="preserve">Doanh thu hoạt động tài chính: Xe Buýt          </t>
  </si>
  <si>
    <t xml:space="preserve">Giá vốn hàng bán                                </t>
  </si>
  <si>
    <t xml:space="preserve">Giá vốn hàng bán: Công ty                       </t>
  </si>
  <si>
    <t xml:space="preserve">Giá vốn hàng bán: Hưng Yên                      </t>
  </si>
  <si>
    <t xml:space="preserve">Giá vốn hàng bán: Xe Buýt                       </t>
  </si>
  <si>
    <t xml:space="preserve">Giá vốn hàng bán: Hà nội                        </t>
  </si>
  <si>
    <t xml:space="preserve">Chi phí tài chính                               </t>
  </si>
  <si>
    <t xml:space="preserve">Chi phí tài chính: Công ty                      </t>
  </si>
  <si>
    <t xml:space="preserve">Chi phí tài chính: Xe Buýt                      </t>
  </si>
  <si>
    <t xml:space="preserve">Chi phí tài chính: Hà nội                       </t>
  </si>
  <si>
    <t xml:space="preserve">Chi phí quản lý doanh nghiệp                    </t>
  </si>
  <si>
    <t xml:space="preserve">Chi phí quản lý doanh nghiệp: Công ty           </t>
  </si>
  <si>
    <t xml:space="preserve">Chi phí quản lý doanh nghiệp: Hưng Yên          </t>
  </si>
  <si>
    <t xml:space="preserve">Chi phí quản lý doanh nghiệp: Xe Buýt           </t>
  </si>
  <si>
    <t xml:space="preserve">Chi phí quản lý doanh nghiệp: Hà Nội            </t>
  </si>
  <si>
    <t xml:space="preserve">Thu nhập khác                                   </t>
  </si>
  <si>
    <t xml:space="preserve">Thu nhập khác: Công ty                          </t>
  </si>
  <si>
    <t xml:space="preserve">Thu từ nhượng bán TSCĐ: Công ty                 </t>
  </si>
  <si>
    <t xml:space="preserve">Thu nhập khác: Xe Buýt                          </t>
  </si>
  <si>
    <t xml:space="preserve">Chi phí khác                                    </t>
  </si>
  <si>
    <t xml:space="preserve">Chi phí khác: Công ty                           </t>
  </si>
  <si>
    <t xml:space="preserve">Chi phí khác: Hưng Yên                          </t>
  </si>
  <si>
    <t xml:space="preserve">Chi phí khác: Xe Buýt                           </t>
  </si>
  <si>
    <t xml:space="preserve">Chi phí khác: Hà Nội                            </t>
  </si>
  <si>
    <t xml:space="preserve">Chi phí khác: (tiền phạt, bỏ nốt, không có HĐ)  </t>
  </si>
  <si>
    <t xml:space="preserve">Chi phí thuế TNDN                               </t>
  </si>
  <si>
    <t xml:space="preserve">Chi phí thuế TNDN hiện hành                     </t>
  </si>
  <si>
    <t xml:space="preserve">Chi phí thuế TNDN hiện hành: Công ty            </t>
  </si>
  <si>
    <t xml:space="preserve">Chi phí thuế TNDN hiện hành: Xe Buýt            </t>
  </si>
  <si>
    <t xml:space="preserve">Xác định kết quả kinh doanh                     </t>
  </si>
  <si>
    <t xml:space="preserve">Xác định kết quả kinh doanh: Công ty            </t>
  </si>
  <si>
    <t xml:space="preserve">Xác định kết quả kinh doanh: Hưng Yên           </t>
  </si>
  <si>
    <t xml:space="preserve">Xác định kết quả kinh doanh: Xe Buýt            </t>
  </si>
  <si>
    <t xml:space="preserve">Xác định kết quả kinh doanh: Hà Nội             </t>
  </si>
  <si>
    <t>Thái Bình, ngày 9/3/2012</t>
  </si>
  <si>
    <t xml:space="preserve">Công ty cổ phần Hoàng Hà </t>
  </si>
  <si>
    <t>(Ký, ghi rõ họ tên)</t>
  </si>
  <si>
    <t>7. Bảng cân đối phát sinh các tài khoản</t>
  </si>
  <si>
    <r>
      <t xml:space="preserve">Mẫu số: </t>
    </r>
    <r>
      <rPr>
        <sz val="12"/>
        <rFont val="Times New Roman"/>
        <family val="1"/>
      </rPr>
      <t>F-01/DN</t>
    </r>
  </si>
  <si>
    <t>Chi phí đi vay được ghi nhận vào chi phí sản xuất, kinh doanh trong kỳ khi phát sinh, trừ chi phí đi vay liên quan trực tiếp đến việc đầu tư xây dựng hoặc sản xuất tài sản dở dang được tính vào giá trị của tài sản đó (được vốn hoá) khi có đủ các điều kiện quy định trong Chuẩn mực Kế toán Việt Nam số 16 “Chi phí đi vay”.</t>
  </si>
  <si>
    <t xml:space="preserve">Chi phí đi vay liên quan trực tiếp đến việc đầu tư xây dựng hoặc sản xuất tài sản dở dang được tính vào giá trị của tài sản đó (được vốn hoá), bao gồm các khoản lãi tiền vay, phân bổ các khoản chiết khấu hoặc phụ trội khi phát hành trái phiếu, các khoản chi phí phụ phát sinh liên quan tới quá trình làm thủ tục vay. </t>
  </si>
  <si>
    <t>Chi phí trả trước</t>
  </si>
  <si>
    <t>Các khoản chi phí trả trước được vốn hóa để phân bổ dần vào kết quả hoạt động kinh doanh là công cụ dụng cụ xuất dùng phân bổ cho nhiều năm tài chính.</t>
  </si>
  <si>
    <t>Phương pháp phân bổ chi phí trả trước</t>
  </si>
  <si>
    <t>Chi phí trả trước được phân bổ theo phương pháp đường thẳng.</t>
  </si>
  <si>
    <t>Vốn đầu tư của chủ sở hữu được ghi nhận theo số vốn thực góp của chủ sở hữu.</t>
  </si>
  <si>
    <t>Cổ phiếu qũy là cổ phiếu do Công ty phát hành và sau đó mua lại. Cổ phiếu quỹ được ghi nhận theo giá trị thực tế và trình bày trên Bảng Cân đối kế toán là một khoản ghi giảm vốn chủ sở hữu.</t>
  </si>
  <si>
    <t>Lợi nhuận sau thuế chưa phân phối là số lợi nhuận từ các hoạt động của doanh nghiệp sau khi trừ (-) các khoản điều chỉnh do áp dụng hồi tố thay đổi chính sách kế toán và điều chỉnh hồi tố sai sót trọng yếu của các năm trước.</t>
  </si>
  <si>
    <t>Doanh thu bán hàng được ghi nhận khi đồng thời thỏa mãn các điều kiện sau:</t>
  </si>
  <si>
    <t>Doanh thu bán hàng được xác định theo giá trị hợp lý của các khoản tiền đã thu hoặc sẽ thu được theo nguyên tắc kế toán dồn tích. Các khoản nhận trước của khách hàng không được ghi nhận là doanh thu trong năm.</t>
  </si>
  <si>
    <t xml:space="preserve"> Doanh thu bán hàng: </t>
  </si>
  <si>
    <t xml:space="preserve"> - Xác định được chi phí liên quan đến giao dịch bán hàng.</t>
  </si>
  <si>
    <t xml:space="preserve">Doanh thu cung cấp dịch vụ: </t>
  </si>
  <si>
    <t>Doanh thu cung cấp dịch vụ: được ghi nhận khi kết quả của giao dịch đó được xác định một cách đáng tin cậy. Trường hợp việc cung cấp dịch vụ liên quan đến nhiều kỳ thì doanh thu được ghi nhận trong kỳ theo kết quả phần công việc đã hoàn thành vào ngày lập Bảng cân đối kế toán của kỳ đó. Kết quả của giao dịch cung cấp dịch vụ được xác định khi thỏa mãn tất cả các điều kiện sau:</t>
  </si>
  <si>
    <t xml:space="preserve">Doanh thu hoạt động tài chính: </t>
  </si>
  <si>
    <t>Doanh thu phát sinh từ tiền lãi, tiền bản quyền, cổ tức, lợi nhuận được chia và các khoản doanh thu hoạt động tài chính khác được ghi nhận khi thỏa mãn đồng thời hai (02) điều kiện sau:</t>
  </si>
  <si>
    <t xml:space="preserve">Doanh thu hợp đồng xây dựng: </t>
  </si>
  <si>
    <t>Các khoản chi phí được ghi nhận vào chi phí tài chính gồm:</t>
  </si>
  <si>
    <t xml:space="preserve">- Chi phí hoặc các khoản lỗ liên quan đến các hoạt động đầu tư tài chính; </t>
  </si>
  <si>
    <t>- Chi phí đi vay vốn;</t>
  </si>
  <si>
    <t>Các khoản trên được ghi nhận theo tổng số phát sinh trong kỳ, không bù trừ với doanh thu hoạt động tài chính.</t>
  </si>
  <si>
    <t>Chi phí thuế thu nhập doanh nghiệp hiện hành được xác định trên cơ sở thu nhập chịu thuế và thuế suất thuế TNDN trong năm hiện hành.</t>
  </si>
  <si>
    <t xml:space="preserve">Chi phí thuế thu nhập doanh nghiệp hoãn lại được xác định trên cơ sở số chênh lệch tạm thời được khấu trừ, số chênh lệch tạm thời chịu thuế và thuế suất thuế TNDN. </t>
  </si>
  <si>
    <t>Thông tin bộ phận được trình bày theo lĩnh vực kinh doanh và khu vực địa lý. Báo cáo bộ phận chính yếu là theo lĩnh vực kinh doanh.</t>
  </si>
  <si>
    <t>Thông tin bộ phận theo khu vực địa lý:</t>
  </si>
  <si>
    <t>Toàn bộ hoạt động của Công ty chỉ diễn ra trên lãnh thổ Việt Nam.</t>
  </si>
  <si>
    <t xml:space="preserve">Lĩnh vực kinh doanh: </t>
  </si>
  <si>
    <t>Công ty có các lĩnh vực kinh doanh chính là dịch vụ vận tải.</t>
  </si>
  <si>
    <t>Thông tin về kết quả kinh doanh, tài sản cố định và các tài sản dài hạn khác và giá trị các khoản chi phí lớn không bằng tiền của bộ phận theo lĩnh vực kinh doanh của Công ty cụ thể như sau:</t>
  </si>
  <si>
    <t>Dịch vụ vận tải</t>
  </si>
  <si>
    <t xml:space="preserve">Khác </t>
  </si>
  <si>
    <t>Cộng</t>
  </si>
  <si>
    <t>Lợi nhuận sau thuế thu nhập doanh nghiệp</t>
  </si>
  <si>
    <t>Tổng chi phí đã phát sinh để mua tài sản cố định và các tài sản dài hạn khác</t>
  </si>
  <si>
    <t>Tổng chi phí khấu hao và phân bổ chi phí trả trước dài hạn</t>
  </si>
  <si>
    <t>Tài sản trực tiếp của bộ phận</t>
  </si>
  <si>
    <t>Tài sản phân bổ cho bộ phận</t>
  </si>
  <si>
    <t>Các tài sản không phân bổ theo bộ phận</t>
  </si>
  <si>
    <t>Tổng tài sản</t>
  </si>
  <si>
    <t>Nợ phải trả trực tiếp của bộ phận</t>
  </si>
  <si>
    <t>Nợ phải trả phân bổ cho bộ phận</t>
  </si>
  <si>
    <t>Nợ phải trả không phân bổ theo bộ phận</t>
  </si>
  <si>
    <t>Tổng nợ phải trả</t>
  </si>
  <si>
    <t>Giá trị sổ sách</t>
  </si>
  <si>
    <t>Giá trị hợp lý</t>
  </si>
  <si>
    <t>Tài sản tài chính</t>
  </si>
  <si>
    <t>Tiền và các khoản tương đương tiền</t>
  </si>
  <si>
    <t>Tài sản tài chính được ghi nhận theo giá trị hợp lý thông qua Báo cáo kết quả hoạt động kinh doanh</t>
  </si>
  <si>
    <t>Nợ phải trả tài chính</t>
  </si>
  <si>
    <t>Phải trả cho người bán</t>
  </si>
  <si>
    <t>Vay và nợ</t>
  </si>
  <si>
    <t>Chi phí phải trả</t>
  </si>
  <si>
    <t>Phải trả dài hạn khác</t>
  </si>
  <si>
    <t>Các khoản phải trả khác</t>
  </si>
  <si>
    <t>3. Báo cáo kết quả sản xuất kinh doanh</t>
  </si>
  <si>
    <t>Mẫu số: B01/DN</t>
  </si>
  <si>
    <t>Mẫu số: B09/DN</t>
  </si>
  <si>
    <t>Mẫu số: B03/DN</t>
  </si>
  <si>
    <t>Mẫu số: B03-DN</t>
  </si>
  <si>
    <t>4. Báo cáo lưu chuyển tiền tệ</t>
  </si>
  <si>
    <t>Gồm các biểu:</t>
  </si>
  <si>
    <t>1. Bảng cân đối kế toán.</t>
  </si>
  <si>
    <t>Tên đơn vị: Công ty cổ phần Hoàng Hà.</t>
  </si>
  <si>
    <t>2. Thuyết minh báo cáo tài chính</t>
  </si>
  <si>
    <t>BÁO CÁO</t>
  </si>
  <si>
    <t>TÀI CHÍNH</t>
  </si>
  <si>
    <t>DOANH NGHIỆP</t>
  </si>
  <si>
    <t>DN - BẢNG CÂN ĐỐI KẾ TOÁN</t>
  </si>
  <si>
    <t>Chỉ tiêu</t>
  </si>
  <si>
    <t>10 – 50 năm</t>
  </si>
  <si>
    <t>Khoản đầu tư vào công ty liên kết được kế toán theo phương pháp giá gốc. Lợi nhuận thuần được chia từ công ty liên kết phát sinh sau ngày đầu tư được ghi nhận vào Báo cáo Kết quả hoạt động kinh doanh. Các khoản được chia khác (ngoài lợi nhuận thuần) được coi là phần thu hồi các khoản đầu tư và được ghi nhận là khoản giảm trừ giá gốc đầu tư</t>
  </si>
  <si>
    <t>4. Nguyên tắc ghi nhận các khoản đầu tư tài chính.</t>
  </si>
  <si>
    <t>5. Nguyên tắc ghi nhận và vốn hoá các khoản chi phí đi vay.</t>
  </si>
  <si>
    <t>6. Nguyên tắc ghi nhận và vốn hoá các khoản chi phí khác:</t>
  </si>
  <si>
    <t>Khoản chi phí thực tế chưa phát sinh nhưng được trích trước vào chi phí sản xuất, kinh doanh trong kỳ để đảm bảo khi chi phí phát sinh thực tế không gây đột biến cho chi phí sản xuất kinh doanh trên cơ sở đảm bảo nguyên tắc phù hợp giữa doanh thu và chi phí. Khi các chi phí đó phát sinh, nếu có chênh lệch với số đã trích, kế toán tiến hành ghi bổ sung hoặc ghi giảm chi phí tương ứng với phần chênh lệch.</t>
  </si>
  <si>
    <t>7. Nguyên tắc ghi nhận chi phí phải trả.</t>
  </si>
  <si>
    <t>8. Nguyên tắc và phương pháp ghi nhận các khoản dự phòng phải trả.</t>
  </si>
  <si>
    <t>9. Nguyên tắc ghi nhận vốn chủ sở hữu.</t>
  </si>
  <si>
    <t>10. Nguyên tắc và phương pháp ghi nhận doanh thu.</t>
  </si>
  <si>
    <t>11. Nguyên tắc và phương pháp ghi nhận chi phí tài chính.</t>
  </si>
  <si>
    <t>12. Nguyên tắc và phương pháp ghi nhận chi phí thuế TNDN hiện hành, chi phí thuế TNDN hoãn lại.</t>
  </si>
  <si>
    <t>13. Các nghiệp vụ dự phòng rủi ro hối đoái.</t>
  </si>
  <si>
    <t>14. Các nguyên tắc và phương pháp kế toán khác.</t>
  </si>
  <si>
    <t>17 - Vay và nợ dài hạn</t>
  </si>
  <si>
    <t>18 - Vốn chủ sở hữu.</t>
  </si>
  <si>
    <t xml:space="preserve"> - Doanh thu kinh doanh bất động sản</t>
  </si>
  <si>
    <t>6. Thu nhập khác</t>
  </si>
  <si>
    <t xml:space="preserve"> - Thu thanh lý nhượng bán tài sản</t>
  </si>
  <si>
    <t xml:space="preserve"> - Thu nhập khác</t>
  </si>
  <si>
    <t>7. Chi phí khác</t>
  </si>
  <si>
    <t xml:space="preserve"> - Giá trị còn lại của tài sản thanh lý</t>
  </si>
  <si>
    <t xml:space="preserve"> - Giá trị còn lại của công cụ dụng cụ thanh lý.</t>
  </si>
  <si>
    <t xml:space="preserve"> - Chi phí khác</t>
  </si>
  <si>
    <r>
      <t>02.</t>
    </r>
    <r>
      <rPr>
        <b/>
        <sz val="7"/>
        <rFont val="Times New Roman"/>
        <family val="1"/>
      </rPr>
      <t xml:space="preserve">  </t>
    </r>
    <r>
      <rPr>
        <b/>
        <sz val="11"/>
        <rFont val="Times New Roman"/>
        <family val="1"/>
      </rPr>
      <t>Thông tin về bộ phận</t>
    </r>
  </si>
  <si>
    <t xml:space="preserve">      - Tiền thuế nhà đất.</t>
  </si>
  <si>
    <t>06 - Tài sản ngắn hạn khác</t>
  </si>
  <si>
    <t xml:space="preserve">     - Tạm ứng.</t>
  </si>
  <si>
    <t xml:space="preserve">     - Các khoản cầm cố, ký cược ký quỹ ngắn hạn.</t>
  </si>
  <si>
    <t>Nghiêm Thị Hiếu</t>
  </si>
  <si>
    <t>Nghiêm Thị Hiếu                                               Phạm Ngọc Thắng</t>
  </si>
  <si>
    <t>Nghiêm Thị Hiếu                                                 Phạm Ngọc Thắng</t>
  </si>
  <si>
    <t xml:space="preserve"> - Góp vốn xây dựng bến xe Cẩm Phả </t>
  </si>
  <si>
    <t xml:space="preserve"> - Ký cược, ký quỹ dài hạn </t>
  </si>
  <si>
    <t xml:space="preserve"> - Thặng dư vốn cổ phần</t>
  </si>
  <si>
    <t>Điện thoại: (036) 3 658 999 - 124</t>
  </si>
  <si>
    <t>Quý 02 năm tài chính 2015</t>
  </si>
  <si>
    <t xml:space="preserve"> - Tăng do phát hành cổ phiếu.</t>
  </si>
  <si>
    <t>Quý 02/2015</t>
  </si>
  <si>
    <t xml:space="preserve"> - Giảm do chưa được chấp thuận phát hành CP</t>
  </si>
  <si>
    <t xml:space="preserve"> - Phát hành CP để tăng vốn cổ phần từ nguồn vốn CSH</t>
  </si>
  <si>
    <t xml:space="preserve"> - Phát hành cổ phiếu để trả cổ tức (248.910 CP)                                                                                   </t>
  </si>
  <si>
    <t>Từ 01/01/2014 đến 30/06/2014</t>
  </si>
  <si>
    <t>Từ 01/01/2015 đến 30/06/2015</t>
  </si>
  <si>
    <t>Quý 02/2014</t>
  </si>
  <si>
    <t xml:space="preserve"> * Số lượng cổ phiếu quỹ tại ngày 30/6/2015.</t>
  </si>
  <si>
    <t>6 tháng đầu năm 2015</t>
  </si>
  <si>
    <t xml:space="preserve">DN - BÁO CÁO KẾT QUẢ KINH DOANH QUÝ </t>
  </si>
  <si>
    <t xml:space="preserve">    + Thuế GTGT của TSCĐ thuê tài chính.</t>
  </si>
  <si>
    <t xml:space="preserve">    + Công ty TNHH xây dựng và chuyển giao Hoàng Long.</t>
  </si>
  <si>
    <t xml:space="preserve">    + Công ty cổ phần chứng khoán FPT</t>
  </si>
  <si>
    <t xml:space="preserve">    + Các đối tượng khác</t>
  </si>
  <si>
    <t xml:space="preserve"> - Phân loại khoản mục</t>
  </si>
  <si>
    <t>07 - Tăng, giảm tài sản cố định hữu hình.</t>
  </si>
  <si>
    <t>08- Tăng, giảm tài sản cố định thuê tài chính.</t>
  </si>
  <si>
    <t>09 - Tài sản cố định vô hình.</t>
  </si>
  <si>
    <t>10 - Đầu tư vào Công ty liên kết, liên doanh:</t>
  </si>
  <si>
    <r>
      <t xml:space="preserve">(*) Công ty đầu tư góp vốn vào Công ty cổ phần bến xe khách trung tâm Cẩm Phả (được tách ra từ Công ty Cổ phần Hồng Vân)   </t>
    </r>
    <r>
      <rPr>
        <b/>
        <sz val="9"/>
        <rFont val="Arial"/>
        <family val="2"/>
      </rPr>
      <t>17.332.570.000 VND</t>
    </r>
    <r>
      <rPr>
        <sz val="9"/>
        <rFont val="Arial"/>
        <family val="2"/>
      </rPr>
      <t xml:space="preserve">, tương đương 34,67% vốn điều lệ. Công ty đã góp đủ vốn theo Giấy chứng nhận đăng ký doanh nghiệp. </t>
    </r>
  </si>
  <si>
    <t>11. Đầu tư dài hạn khác:</t>
  </si>
  <si>
    <t xml:space="preserve"> - Công ty cổ phần đầu tư  xuất nhập khẩu Thăng Long</t>
  </si>
  <si>
    <t xml:space="preserve"> (*) Khoản đầu tư theo hợp đồng số 148/2015/HĐKT giữa Công ty Cổ phần Hoàng Hà với Công ty Cổ phần Xuất nhập khẩu Thăng Long để thực hiện dự án “Phát triển khu nhà ở hai bên đường Kỳ Đồng kéo dài và khu dân cư mới xã Vũ Phúc thành phố Thái Bình’’, Công ty Cổ phần Hoàng Hà góp vốn đầu tư dự án bằng 15% tổng vốn đầu tư thực hiện dự án.</t>
  </si>
  <si>
    <t>12. Chi phí trả trước dài hạn.</t>
  </si>
  <si>
    <t>13. Phải trả dài hạn khác.</t>
  </si>
  <si>
    <t>14. Vay và nợ ngắn hạn.</t>
  </si>
  <si>
    <t>15. Thuế và các khoản phải nộp Nhà nước.</t>
  </si>
  <si>
    <t>Nguyên giá tài sản cố định đã khấu hao hết nhưng vẫn sử dụng là 15.274.084.073 đồng.</t>
  </si>
  <si>
    <t>Một số tài sản cố định hữu hình có nguyên giá và giá trị còn lại theo sổ sách lần lượt là 237.074.716.771 đồng và 165.664.158.913 đồng đã được thế chấp để đảm bảo cho các khoản vay của Ngân hàng TMCP Ngoại thương Việt Nam - Chi nhánh Thái Bình và Ngân hàng TMCP Đầu tư và Phát triển Việt Nam- Chi nhánh Thái Bình.</t>
  </si>
  <si>
    <t>(a): Khoản vay Ngân hàng Thương mại Cổ phần Ngoại thương Việt Nam - Chi nhánh Thái Bình để thực hiện phương án kinh doanh vận tải hành khách và các dịch vụ khác. Khoản vay này được đảm bảo bằng việc thế chấp một phần tài sản cố định là phương tiện vận tải của bên vay có nguyên giá và giá trị còn lại lần lượt là 44.789.516.381 đồng và 12.726.609.772 đồng.</t>
  </si>
  <si>
    <t>(b): Khoản vay Ngân hàng Thương mại Cổ phần Đầu tư và Phát triển Việt Nam - Chi nhánh Thái Bình để bổ sung vốn lưu động. Khoản vay này được đảm bảo bằng việc thế chấp một phần tài sản cố định là phương tiện vận tải của bên vay có nguyên giá và giá trị còn lại lần lượt là 25.805.046.749đồng và 8.650.751.597 đồng.</t>
  </si>
  <si>
    <t>16 - Phải trả dài hạn khác.</t>
  </si>
  <si>
    <t xml:space="preserve"> - Nhận ký quỹ, ký cược dài hạn.</t>
  </si>
  <si>
    <t>(a): Khoản vay Ngân hàng Thương mại Cổ phần Đầu tư và Phát triển Việt Nam - Chi nhánh Thái Bình để đầu tư bổ sung tài sản cố định. Khoản vay này được đảm bảo bằng việc thế chấp một phần tài sản cố định là phương tiện vận tải của bên vay có nguyên giá và giá trị còn lại lần lượt là 15.768.922.729 đồng và 11.810.942.260 đồng.</t>
  </si>
  <si>
    <t>(b): Khoản vay Ngân hàng Thương mại Cổ phần Ngoại thương Việt Nam - Chi nhánh Thái Bình để thực hiện phương án kinh doanh vận tải hành khách và các dịch vụ khác. Khoản vay này được đảm bảo bằng việc thế chấp một phần tài sản cố định là phương tiện vận tải, tòa nhà văn phòng – bến xe khách Hoàng Hà của bên vay có nguyên giá và giá trị còn lại lần lượt là 150.711.230.912 đồng và 132.475.855.284 đồng.</t>
  </si>
  <si>
    <t xml:space="preserve"> (d) Chi tiết vốn góp tăng thêm trong kỳ.</t>
  </si>
  <si>
    <t xml:space="preserve"> - Bán cổ phần thu bằng tiền cho nhà đầu tư chiến lược (a).</t>
  </si>
  <si>
    <t xml:space="preserve"> - Tăng vốn từ nguồn thặng dư vốn cổ phần (b).</t>
  </si>
  <si>
    <t xml:space="preserve"> - Tăng vốn bằng phát hành cổ phiếu để chi trả cổ tức từ nguồn lợi nhuận sau thuế chưa phân phối năm 2014 (b)</t>
  </si>
  <si>
    <t>Số tiền</t>
  </si>
  <si>
    <t>(a) Cổ phần bán cho nhà đầu tư chiến lược bị hạn chế chuyển nhượng 01 năm theo nghị quyết Đại hội đồng cổ đông bất thường năm 2015 số 32.15/NQ-ĐHĐCĐ và Quyết định Hội đồng Quản trị số 69.15/NQ-HĐQT.</t>
  </si>
  <si>
    <t>(b) Phát hành Cổ phiếu để tăng vốn cổ phần từ nguồn thặng dư vốn cổ phần và phát hành cổ phiếu để chi trả cổ tức từ nguồn lợi nhuận sau thuế chưa phân phối năm 2014 cho các cổ đông hiện hữu phù hợp với Nghị quyết Đại hội đồng cổ đông thường niên năm 2015 số 125.15/NQ-HH ngày 25 tháng 4 năm 2015 và Nghị Quyết Hội đồng Quản trị số 211.15/NQ-HĐQT ngày 25 tháng 6 năm 2015.</t>
  </si>
  <si>
    <t>d. Cổ phiếu</t>
  </si>
  <si>
    <t>8. Chi phí thuế TNDN hiện hành.</t>
  </si>
  <si>
    <t xml:space="preserve"> - Chi phí thuế thu nhập doanh nghiệp tính trên thu nhập chịu thuế năm hiện hành</t>
  </si>
  <si>
    <t xml:space="preserve"> - Điều chỉnh chi phí thuế TNDN của các năm trước vào chi phí thuế TNDN hiện hành năm nay</t>
  </si>
  <si>
    <t>Tổng chi phí thuế TNDN hiện hành</t>
  </si>
  <si>
    <t>Kỳ này</t>
  </si>
  <si>
    <t>Kỳ trước</t>
  </si>
  <si>
    <t>Chi tiết cách xác định thuế thu nhập doanh nghiệp hiện hành</t>
  </si>
  <si>
    <t>Lợi nhuận kế toán trước thuế</t>
  </si>
  <si>
    <t>Các khoản điều chỉnh tăng</t>
  </si>
  <si>
    <t>Các khoản điều chỉnh giảm</t>
  </si>
  <si>
    <t>Lỗ năm trước kết chuyển năm nay</t>
  </si>
  <si>
    <t>Thu nhập tính thuế TNDN</t>
  </si>
  <si>
    <t>Thuế suất thuế TNDN</t>
  </si>
  <si>
    <t>Thuế TNDN</t>
  </si>
  <si>
    <t>Chi phí thuế thu nhập hiện hành</t>
  </si>
  <si>
    <t>9. Lãi cơ bản trên cổ phiếu.</t>
  </si>
  <si>
    <t>10. Chi phí sản xuất kinh doanh theo yếu tố.</t>
  </si>
  <si>
    <t>Từ ngày 01/01/2015 đến ngày 30/06/2015 (1)</t>
  </si>
  <si>
    <t>1959,1</t>
  </si>
  <si>
    <t>Thái Bình, ngày 06/08/2015</t>
  </si>
  <si>
    <t>Từ ngày 01/01/2015 đến ngày 30/06/2015</t>
  </si>
  <si>
    <t>Lập, ngày 06 tháng 08 năm 2015.</t>
  </si>
</sst>
</file>

<file path=xl/styles.xml><?xml version="1.0" encoding="utf-8"?>
<styleSheet xmlns="http://schemas.openxmlformats.org/spreadsheetml/2006/main">
  <numFmts count="82">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quot;R&quot;\ * #,##0_ ;_ &quot;R&quot;\ * \-#,##0_ ;_ &quot;R&quot;\ * &quot;-&quot;_ ;_ @_ "/>
    <numFmt numFmtId="167" formatCode="_ * #,##0_ ;_ * \-#,##0_ ;_ * &quot;-&quot;_ ;_ @_ "/>
    <numFmt numFmtId="168" formatCode="_ * #,##0.00_ ;_ * \-#,##0.00_ ;_ * &quot;-&quot;??_ ;_ @_ "/>
    <numFmt numFmtId="169" formatCode="&quot;£&quot;#,##0;\-&quot;£&quot;#,##0"/>
    <numFmt numFmtId="170" formatCode="&quot;£&quot;#,##0;[Red]\-&quot;£&quot;#,##0"/>
    <numFmt numFmtId="171" formatCode="_-&quot;£&quot;* #,##0_-;\-&quot;£&quot;* #,##0_-;_-&quot;£&quot;* &quot;-&quot;_-;_-@_-"/>
    <numFmt numFmtId="172" formatCode="_-* #,##0_-;\-* #,##0_-;_-* &quot;-&quot;_-;_-@_-"/>
    <numFmt numFmtId="173" formatCode="_-&quot;£&quot;* #,##0.00_-;\-&quot;£&quot;* #,##0.00_-;_-&quot;£&quot;* &quot;-&quot;??_-;_-@_-"/>
    <numFmt numFmtId="174" formatCode="_-* #,##0.00_-;\-* #,##0.00_-;_-* &quot;-&quot;??_-;_-@_-"/>
    <numFmt numFmtId="175" formatCode="_(* #,##0_);_(* \(#,##0\);_(* &quot;-&quot;??_);_(@_)"/>
    <numFmt numFmtId="176" formatCode="0.000"/>
    <numFmt numFmtId="177" formatCode="0.0%"/>
    <numFmt numFmtId="178" formatCode="\$#,##0\ ;\(\$#,##0\)"/>
    <numFmt numFmtId="179" formatCode="_-&quot;$&quot;* #,##0_-;\-&quot;$&quot;* #,##0_-;_-&quot;$&quot;* &quot;-&quot;_-;_-@_-"/>
    <numFmt numFmtId="180" formatCode="_-&quot;$&quot;* #,##0.00_-;\-&quot;$&quot;* #,##0.00_-;_-&quot;$&quot;* &quot;-&quot;??_-;_-@_-"/>
    <numFmt numFmtId="181" formatCode="&quot;\&quot;#,##0;[Red]&quot;\&quot;\-#,##0"/>
    <numFmt numFmtId="182" formatCode="&quot;\&quot;#,##0.00;[Red]&quot;\&quot;\-#,##0.00"/>
    <numFmt numFmtId="183" formatCode="&quot;\&quot;#,##0;[Red]&quot;\&quot;&quot;\&quot;\-#,##0"/>
    <numFmt numFmtId="184" formatCode="#,##0\ &quot;$&quot;;[Red]\-#,##0\ &quot;$&quot;"/>
    <numFmt numFmtId="185" formatCode="&quot;VND&quot;#,##0_);[Red]\(&quot;VND&quot;#,##0\)"/>
    <numFmt numFmtId="186" formatCode="&quot;$&quot;#,##0.00"/>
    <numFmt numFmtId="187" formatCode="#\ ###\ ##0.0"/>
    <numFmt numFmtId="188" formatCode="#\ ###\ ###\ .00"/>
    <numFmt numFmtId="189" formatCode="#\ ###\ ###"/>
    <numFmt numFmtId="190" formatCode="0\ \ \ \ "/>
    <numFmt numFmtId="191" formatCode=";;;"/>
    <numFmt numFmtId="192" formatCode="&quot;L.&quot;\ #,##0;[Red]\-&quot;L.&quot;\ #,##0"/>
    <numFmt numFmtId="193" formatCode="&quot;L.&quot;\ #,##0.00;[Red]\-&quot;L.&quot;\ #,##0.00"/>
    <numFmt numFmtId="194" formatCode="_ * #,##0_)_L_._ ;_ * \(#,##0\)_L_._ ;_ * &quot;-&quot;_)_L_._ ;_ @_ "/>
    <numFmt numFmtId="195" formatCode="#,##0.00\ \ \ "/>
    <numFmt numFmtId="196" formatCode="&quot;￥&quot;#,##0;&quot;￥&quot;\-#,##0"/>
    <numFmt numFmtId="197" formatCode="#,##0.00\ "/>
    <numFmt numFmtId="198" formatCode="#,##0.00\ \ "/>
    <numFmt numFmtId="199" formatCode="_-* #,##0.0\ _F_-;\-* #,##0.0\ _F_-;_-* &quot;-&quot;??\ _F_-;_-@_-"/>
    <numFmt numFmtId="200" formatCode="&quot;€&quot;#,##0_);\(&quot;€&quot;#,##0\)"/>
    <numFmt numFmtId="201" formatCode="#,##0.00\ &quot;F&quot;;[Red]\-#,##0.00\ &quot;F&quot;"/>
    <numFmt numFmtId="202" formatCode="##,###.##"/>
    <numFmt numFmtId="203" formatCode="##.##%"/>
    <numFmt numFmtId="204" formatCode="##,##0.##"/>
    <numFmt numFmtId="205" formatCode="#0.##"/>
    <numFmt numFmtId="206" formatCode="##,###.####"/>
    <numFmt numFmtId="207" formatCode="###.###"/>
    <numFmt numFmtId="208" formatCode="###,###"/>
    <numFmt numFmtId="209" formatCode="#,###%"/>
    <numFmt numFmtId="210" formatCode="##,##0%"/>
    <numFmt numFmtId="211" formatCode="##.##"/>
    <numFmt numFmtId="212" formatCode="_ &quot;\&quot;* #,##0_ ;_ &quot;\&quot;* \-#,##0_ ;_ &quot;\&quot;* &quot;-&quot;_ ;_ @_ "/>
    <numFmt numFmtId="213" formatCode="_ &quot;\&quot;* #,##0.00_ ;_ &quot;\&quot;* \-#,##0.00_ ;_ &quot;\&quot;* &quot;-&quot;??_ ;_ @_ "/>
    <numFmt numFmtId="214" formatCode="#,##0.00\ &quot;F&quot;;\-#,##0.00\ &quot;F&quot;"/>
    <numFmt numFmtId="215" formatCode="_-* #,##0\ _F_-;\-* #,##0\ _F_-;_-* &quot;-&quot;\ _F_-;_-@_-"/>
    <numFmt numFmtId="216" formatCode="_-* #,##0.00\ &quot;F&quot;_-;\-* #,##0.00\ &quot;F&quot;_-;_-* &quot;-&quot;??\ &quot;F&quot;_-;_-@_-"/>
    <numFmt numFmtId="217" formatCode="#,##0.0_);\(#,##0.0\)"/>
    <numFmt numFmtId="218" formatCode="_-&quot;\&quot;* #,##0_-;\-&quot;\&quot;* #,##0_-;_-&quot;\&quot;* &quot;-&quot;_-;_-@_-"/>
    <numFmt numFmtId="219" formatCode="_-&quot;\&quot;* #,##0.00_-;\-&quot;\&quot;* #,##0.00_-;_-&quot;\&quot;* &quot;-&quot;??_-;_-@_-"/>
    <numFmt numFmtId="220" formatCode="\$#,##0.00_);\(\$#,##0.00\)"/>
    <numFmt numFmtId="221" formatCode="\$#,##0.00_);[Red]\(\$#,##0.00\)"/>
    <numFmt numFmtId="222" formatCode="_-&quot;IR£&quot;* #,##0.00_-;\-&quot;IR£&quot;* #,##0.00_-;_-&quot;IR£&quot;* &quot;-&quot;??_-;_-@_-"/>
    <numFmt numFmtId="223" formatCode="_(* #,##0,_);_(* \(#,##0,\);_(* &quot;-&quot;_);_(@_)"/>
    <numFmt numFmtId="224" formatCode="&quot;\&quot;#,##0.00;[Red]&quot;\&quot;&quot;\&quot;&quot;\&quot;&quot;\&quot;&quot;\&quot;&quot;\&quot;\-#,##0.00"/>
    <numFmt numFmtId="225" formatCode="_-* ###,0&quot;.&quot;00\ _F_B_-;\-* ###,0&quot;.&quot;00\ _F_B_-;_-* &quot;-&quot;??\ _F_B_-;_-@_-"/>
    <numFmt numFmtId="226" formatCode="&quot;\&quot;#,##0;&quot;\&quot;\-#,##0"/>
    <numFmt numFmtId="227" formatCode="0.00000000"/>
    <numFmt numFmtId="228" formatCode="_(&quot;.&quot;* #&quot;$&quot;##0_);_(&quot;.&quot;* \(#&quot;$&quot;##0\);_(&quot;.&quot;* &quot;-&quot;_);_(@_)"/>
    <numFmt numFmtId="229" formatCode="&quot;$&quot;#&quot;$&quot;##0_);\(&quot;$&quot;#&quot;$&quot;##0\)"/>
    <numFmt numFmtId="230" formatCode="&quot;$&quot;#&quot;$&quot;##0_);[Red]\(&quot;$&quot;#&quot;$&quot;##0\)"/>
    <numFmt numFmtId="231" formatCode="_-&quot;F&quot;\ * #,##0.0_-;_-&quot;F&quot;\ * #,##0.0\-;_-&quot;F&quot;\ * &quot;-&quot;??_-;_-@_-"/>
    <numFmt numFmtId="232" formatCode="###0"/>
    <numFmt numFmtId="233" formatCode="&quot;$&quot;#,##0.000_);[Red]\(&quot;$&quot;#,##0.00\)"/>
    <numFmt numFmtId="234" formatCode="&quot;¡Ì&quot;#,##0;[Red]\-&quot;¡Ì&quot;#,##0"/>
    <numFmt numFmtId="235" formatCode="#"/>
    <numFmt numFmtId="236" formatCode="_-* #,##0\ _V_N_D_-;\-* #,##0\ _V_N_D_-;_-* &quot;-&quot;\ _V_N_D_-;_-@_-"/>
    <numFmt numFmtId="237" formatCode="_-* #,##0.00\ _V_N_D_-;\-* #,##0.00\ _V_N_D_-;_-* &quot;-&quot;??\ _V_N_D_-;_-@_-"/>
    <numFmt numFmtId="238" formatCode="_ &quot;SFr.&quot;\ * #,##0_ ;_ &quot;SFr.&quot;\ * \-#,##0_ ;_ &quot;SFr.&quot;\ * &quot;-&quot;_ ;_ @_ "/>
    <numFmt numFmtId="239" formatCode="&quot;$&quot;#,##0;\-&quot;$&quot;#,##0"/>
    <numFmt numFmtId="240" formatCode="_-* #,##0\ _₫_-;\-* #,##0\ _₫_-;_-* &quot;-&quot;??\ _₫_-;_-@_-"/>
  </numFmts>
  <fonts count="221">
    <font>
      <sz val="10"/>
      <name val="Arial"/>
    </font>
    <font>
      <sz val="10"/>
      <name val="Arial"/>
    </font>
    <font>
      <b/>
      <sz val="9"/>
      <name val="Arial"/>
      <family val="2"/>
      <charset val="163"/>
    </font>
    <font>
      <b/>
      <sz val="9"/>
      <name val="Arial"/>
      <family val="2"/>
    </font>
    <font>
      <b/>
      <sz val="16"/>
      <name val="Arial"/>
      <family val="2"/>
      <charset val="163"/>
    </font>
    <font>
      <sz val="8"/>
      <name val="Arial"/>
      <family val="2"/>
      <charset val="163"/>
    </font>
    <font>
      <sz val="9"/>
      <name val="Arial"/>
      <family val="2"/>
    </font>
    <font>
      <sz val="8"/>
      <name val="Arial"/>
      <family val="2"/>
    </font>
    <font>
      <sz val="11"/>
      <name val="Times New Roman"/>
      <family val="1"/>
    </font>
    <font>
      <sz val="12"/>
      <name val="Times New Roman"/>
      <family val="1"/>
    </font>
    <font>
      <sz val="9"/>
      <name val="Times New Roman"/>
      <family val="1"/>
    </font>
    <font>
      <b/>
      <sz val="16"/>
      <name val="Times New Roman"/>
      <family val="1"/>
    </font>
    <font>
      <b/>
      <sz val="9"/>
      <name val="Times New Roman"/>
      <family val="1"/>
    </font>
    <font>
      <b/>
      <i/>
      <sz val="9"/>
      <name val="Times New Roman"/>
      <family val="1"/>
    </font>
    <font>
      <sz val="9"/>
      <name val="Arial"/>
      <family val="2"/>
      <charset val="163"/>
    </font>
    <font>
      <b/>
      <i/>
      <sz val="9"/>
      <name val="Arial"/>
      <family val="2"/>
    </font>
    <font>
      <sz val="12"/>
      <name val="VNI-Times"/>
    </font>
    <font>
      <sz val="12"/>
      <name val=".VnTime"/>
      <family val="2"/>
    </font>
    <font>
      <sz val="12"/>
      <name val="돋움체"/>
      <family val="3"/>
      <charset val="129"/>
    </font>
    <font>
      <sz val="11"/>
      <name val="VNI-Times"/>
    </font>
    <font>
      <b/>
      <sz val="10"/>
      <name val="SVNtimes new roman"/>
      <family val="2"/>
    </font>
    <font>
      <sz val="9"/>
      <name val="ﾀﾞｯﾁ"/>
      <family val="3"/>
      <charset val="128"/>
    </font>
    <font>
      <sz val="12"/>
      <name val="????"/>
      <charset val="136"/>
    </font>
    <font>
      <sz val="10"/>
      <name val="AngsanaUPC"/>
      <family val="1"/>
    </font>
    <font>
      <sz val="10"/>
      <name val="Arial"/>
      <family val="2"/>
    </font>
    <font>
      <sz val="10"/>
      <name val="??"/>
      <family val="3"/>
      <charset val="129"/>
    </font>
    <font>
      <sz val="12"/>
      <name val="????"/>
      <family val="1"/>
      <charset val="136"/>
    </font>
    <font>
      <sz val="12"/>
      <name val="Courier"/>
      <family val="3"/>
    </font>
    <font>
      <sz val="12"/>
      <name val="|??¢¥¢¬¨Ï"/>
      <family val="1"/>
      <charset val="129"/>
    </font>
    <font>
      <sz val="14"/>
      <name val="??"/>
      <family val="3"/>
      <charset val="129"/>
    </font>
    <font>
      <sz val="14"/>
      <name val="뼻뮝"/>
      <family val="3"/>
      <charset val="129"/>
    </font>
    <font>
      <sz val="10"/>
      <name val="MS Sans Serif"/>
      <family val="2"/>
    </font>
    <font>
      <sz val="10"/>
      <name val=".VnTime"/>
      <family val="2"/>
    </font>
    <font>
      <sz val="10"/>
      <name val="VNI-Times"/>
    </font>
    <font>
      <sz val="10"/>
      <name val="MS Sans Serif"/>
      <family val="2"/>
    </font>
    <font>
      <sz val="12"/>
      <name val="???"/>
    </font>
    <font>
      <sz val="12"/>
      <name val=".VnArial"/>
      <family val="2"/>
    </font>
    <font>
      <sz val="11"/>
      <name val="‚l‚r ‚oƒSƒVƒbƒN"/>
      <family val="3"/>
      <charset val="128"/>
    </font>
    <font>
      <sz val="12"/>
      <name val="???"/>
      <family val="1"/>
      <charset val="129"/>
    </font>
    <font>
      <sz val="14"/>
      <name val="Terminal"/>
      <family val="3"/>
      <charset val="128"/>
    </font>
    <font>
      <sz val="11"/>
      <name val="–¾’©"/>
      <family val="1"/>
      <charset val="128"/>
    </font>
    <font>
      <sz val="14"/>
      <name val="VnTime"/>
    </font>
    <font>
      <sz val="11"/>
      <name val="돋움"/>
      <family val="3"/>
      <charset val="129"/>
    </font>
    <font>
      <b/>
      <u/>
      <sz val="14"/>
      <color indexed="8"/>
      <name val=".VnBook-AntiquaH"/>
      <family val="2"/>
    </font>
    <font>
      <sz val="11"/>
      <name val=".VnTime"/>
      <family val="2"/>
    </font>
    <font>
      <b/>
      <sz val="10"/>
      <name val=".VnTimeH"/>
      <family val="2"/>
    </font>
    <font>
      <b/>
      <sz val="10"/>
      <name val=".VnArial"/>
      <family val="2"/>
    </font>
    <font>
      <sz val="12"/>
      <name val="???"/>
      <family val="3"/>
    </font>
    <font>
      <sz val="12"/>
      <name val="바탕체"/>
      <family val="3"/>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4"/>
      <name val=".VnTimeH"/>
      <family val="2"/>
    </font>
    <font>
      <sz val="11"/>
      <color indexed="9"/>
      <name val="Calibri"/>
      <family val="2"/>
    </font>
    <font>
      <sz val="11"/>
      <color indexed="8"/>
      <name val="Calibri"/>
      <family val="2"/>
    </font>
    <font>
      <sz val="11"/>
      <color indexed="9"/>
      <name val="Calibri"/>
      <family val="2"/>
    </font>
    <font>
      <sz val="11"/>
      <name val="µ¸¿ò"/>
      <charset val="129"/>
    </font>
    <font>
      <sz val="12"/>
      <name val="¹UAAA¼"/>
      <family val="3"/>
      <charset val="129"/>
    </font>
    <font>
      <sz val="11"/>
      <name val="±¼¸²Ã¼"/>
      <family val="3"/>
      <charset val="129"/>
    </font>
    <font>
      <sz val="9"/>
      <name val="ＭＳ ゴシック"/>
      <family val="3"/>
      <charset val="128"/>
    </font>
    <font>
      <sz val="8"/>
      <name val="Times New Roman"/>
      <family val="1"/>
      <charset val="163"/>
    </font>
    <font>
      <sz val="12"/>
      <name val="¹ÙÅÁÃ¼"/>
      <charset val="129"/>
    </font>
    <font>
      <sz val="11"/>
      <color indexed="20"/>
      <name val="Calibri"/>
      <family val="2"/>
    </font>
    <font>
      <sz val="11"/>
      <name val=".VnArial"/>
      <family val="2"/>
    </font>
    <font>
      <sz val="12"/>
      <name val="Tms Rmn"/>
    </font>
    <font>
      <sz val="12"/>
      <name val="System"/>
      <family val="1"/>
      <charset val="129"/>
    </font>
    <font>
      <sz val="12"/>
      <name val="¹UAAA¼"/>
      <family val="3"/>
      <charset val="128"/>
    </font>
    <font>
      <sz val="12"/>
      <name val="µ¸¿òÃ¼"/>
      <family val="3"/>
      <charset val="129"/>
    </font>
    <font>
      <b/>
      <sz val="11"/>
      <color indexed="10"/>
      <name val="Calibri"/>
      <family val="2"/>
    </font>
    <font>
      <b/>
      <sz val="10"/>
      <name val="VNI-Times"/>
    </font>
    <font>
      <b/>
      <sz val="8"/>
      <color indexed="12"/>
      <name val="Arial"/>
      <family val="2"/>
    </font>
    <font>
      <sz val="8"/>
      <color indexed="8"/>
      <name val="Arial"/>
      <family val="2"/>
    </font>
    <font>
      <sz val="8"/>
      <name val="SVNtimes new roman"/>
      <family val="2"/>
    </font>
    <font>
      <b/>
      <sz val="11"/>
      <color indexed="9"/>
      <name val="Calibri"/>
      <family val="2"/>
    </font>
    <font>
      <sz val="10"/>
      <name val=".VnArial"/>
      <family val="2"/>
    </font>
    <font>
      <sz val="12"/>
      <name val="VNI-Aptima"/>
    </font>
    <font>
      <sz val="10"/>
      <name val="MS Serif"/>
      <family val="1"/>
    </font>
    <font>
      <b/>
      <sz val="10"/>
      <name val="VNI-Helve-Condense"/>
    </font>
    <font>
      <sz val="13"/>
      <name val=".VnTime"/>
      <family val="2"/>
    </font>
    <font>
      <sz val="11"/>
      <name val="VNcentury Gothic"/>
    </font>
    <font>
      <b/>
      <sz val="15"/>
      <name val="VNcentury Gothic"/>
    </font>
    <font>
      <sz val="12"/>
      <name val="SVNtimes new roman"/>
      <family val="2"/>
    </font>
    <font>
      <sz val="10"/>
      <name val="SVNtimes new roman"/>
    </font>
    <font>
      <sz val="10"/>
      <color indexed="8"/>
      <name val="Arial"/>
      <family val="2"/>
    </font>
    <font>
      <sz val="11"/>
      <name val="VNtimes new roman"/>
    </font>
    <font>
      <sz val="10"/>
      <name val="Arial CE"/>
      <charset val="238"/>
    </font>
    <font>
      <sz val="12"/>
      <name val=".VnTime"/>
      <family val="2"/>
    </font>
    <font>
      <b/>
      <sz val="11"/>
      <color indexed="8"/>
      <name val="Calibri"/>
      <family val="2"/>
    </font>
    <font>
      <sz val="10"/>
      <color indexed="16"/>
      <name val="MS Serif"/>
      <family val="1"/>
    </font>
    <font>
      <i/>
      <sz val="11"/>
      <color indexed="23"/>
      <name val="Calibri"/>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6"/>
      <color indexed="14"/>
      <name val="VNottawa"/>
      <family val="2"/>
    </font>
    <font>
      <sz val="11"/>
      <color indexed="17"/>
      <name val="Calibri"/>
      <family val="2"/>
    </font>
    <font>
      <sz val="10"/>
      <name val=".VnArialH"/>
      <family val="2"/>
    </font>
    <font>
      <b/>
      <sz val="12"/>
      <name val=".VnBook-AntiquaH"/>
      <family val="2"/>
    </font>
    <font>
      <b/>
      <sz val="12"/>
      <color indexed="9"/>
      <name val="Tms Rmn"/>
    </font>
    <font>
      <b/>
      <sz val="12"/>
      <name val="Arial"/>
      <family val="2"/>
    </font>
    <font>
      <b/>
      <sz val="15"/>
      <color indexed="62"/>
      <name val="Calibri"/>
      <family val="2"/>
    </font>
    <font>
      <b/>
      <sz val="13"/>
      <color indexed="62"/>
      <name val="Calibri"/>
      <family val="2"/>
    </font>
    <font>
      <b/>
      <sz val="11"/>
      <color indexed="62"/>
      <name val="Calibri"/>
      <family val="2"/>
    </font>
    <font>
      <b/>
      <sz val="18"/>
      <name val="Arial"/>
      <family val="2"/>
      <charset val="163"/>
    </font>
    <font>
      <b/>
      <sz val="12"/>
      <name val="Arial"/>
      <family val="2"/>
      <charset val="163"/>
    </font>
    <font>
      <b/>
      <sz val="8"/>
      <name val="MS Sans Serif"/>
      <family val="2"/>
    </font>
    <font>
      <b/>
      <sz val="10"/>
      <name val=".VnTime"/>
      <family val="2"/>
    </font>
    <font>
      <b/>
      <sz val="14"/>
      <name val=".VnTimeH"/>
      <family val="2"/>
    </font>
    <font>
      <sz val="12"/>
      <name val="??"/>
      <family val="1"/>
      <charset val="129"/>
    </font>
    <font>
      <sz val="10"/>
      <name val="?? ??"/>
      <family val="1"/>
      <charset val="136"/>
    </font>
    <font>
      <sz val="10"/>
      <name val=" "/>
      <family val="1"/>
      <charset val="136"/>
    </font>
    <font>
      <sz val="11"/>
      <color indexed="62"/>
      <name val="Calibri"/>
      <family val="2"/>
    </font>
    <font>
      <sz val="10"/>
      <name val="VNI-Helve"/>
    </font>
    <font>
      <sz val="12"/>
      <name val="VNTime"/>
      <family val="2"/>
    </font>
    <font>
      <sz val="11"/>
      <color indexed="10"/>
      <name val="Calibri"/>
      <family val="2"/>
    </font>
    <font>
      <sz val="8"/>
      <name val="VNarial"/>
      <family val="2"/>
    </font>
    <font>
      <sz val="10"/>
      <name val="Helv"/>
    </font>
    <font>
      <sz val="9"/>
      <color indexed="8"/>
      <name val="Arial"/>
      <family val="2"/>
      <charset val="163"/>
    </font>
    <font>
      <sz val="12"/>
      <name val="Arial"/>
      <family val="2"/>
    </font>
    <font>
      <sz val="9"/>
      <name val="Tahoma"/>
      <family val="2"/>
    </font>
    <font>
      <sz val="11"/>
      <color indexed="19"/>
      <name val="Calibri"/>
      <family val="2"/>
    </font>
    <font>
      <sz val="13"/>
      <name val=".VnTime"/>
      <family val="2"/>
    </font>
    <font>
      <sz val="10"/>
      <name val="Times New Roman"/>
      <family val="1"/>
      <charset val="163"/>
    </font>
    <font>
      <sz val="7"/>
      <name val="Small Fonts"/>
      <family val="2"/>
    </font>
    <font>
      <sz val="10"/>
      <name val="VNtimes new roman"/>
      <family val="1"/>
    </font>
    <font>
      <sz val="12"/>
      <name val="바탕체"/>
      <family val="1"/>
      <charset val="129"/>
    </font>
    <font>
      <b/>
      <sz val="11"/>
      <name val="Arial"/>
      <family val="2"/>
    </font>
    <font>
      <sz val="10"/>
      <name val="Times New Roman"/>
      <family val="1"/>
    </font>
    <font>
      <b/>
      <sz val="11"/>
      <color indexed="63"/>
      <name val="Calibri"/>
      <family val="2"/>
    </font>
    <font>
      <sz val="12"/>
      <name val="Helv"/>
      <family val="2"/>
    </font>
    <font>
      <b/>
      <sz val="10"/>
      <name val="MS Sans Serif"/>
      <family val="2"/>
    </font>
    <font>
      <sz val="8"/>
      <name val="Wingdings"/>
      <charset val="2"/>
    </font>
    <font>
      <sz val="8"/>
      <name val="Helv"/>
    </font>
    <font>
      <b/>
      <sz val="12"/>
      <color indexed="8"/>
      <name val="Arial"/>
      <family val="2"/>
      <charset val="163"/>
    </font>
    <font>
      <b/>
      <i/>
      <sz val="12"/>
      <color indexed="8"/>
      <name val="Arial"/>
      <family val="2"/>
      <charset val="163"/>
    </font>
    <font>
      <sz val="12"/>
      <color indexed="8"/>
      <name val="Arial"/>
      <family val="2"/>
      <charset val="163"/>
    </font>
    <font>
      <sz val="10"/>
      <color indexed="8"/>
      <name val="Arial"/>
      <family val="2"/>
      <charset val="163"/>
    </font>
    <font>
      <i/>
      <sz val="12"/>
      <color indexed="8"/>
      <name val="Arial"/>
      <family val="2"/>
      <charset val="163"/>
    </font>
    <font>
      <sz val="19"/>
      <color indexed="48"/>
      <name val="Arial"/>
      <family val="2"/>
      <charset val="163"/>
    </font>
    <font>
      <sz val="12"/>
      <color indexed="14"/>
      <name val="Arial"/>
      <family val="2"/>
      <charset val="163"/>
    </font>
    <font>
      <sz val="11"/>
      <name val="3C_Times_T"/>
    </font>
    <font>
      <b/>
      <sz val="18"/>
      <color indexed="62"/>
      <name val="Cambria"/>
      <family val="1"/>
    </font>
    <font>
      <u/>
      <sz val="11"/>
      <color indexed="12"/>
      <name val=".VnArial"/>
      <family val="2"/>
    </font>
    <font>
      <sz val="8"/>
      <name val="MS Sans Serif"/>
      <family val="2"/>
    </font>
    <font>
      <b/>
      <sz val="10.5"/>
      <name val=".VnAvantH"/>
      <family val="2"/>
    </font>
    <font>
      <b/>
      <sz val="18"/>
      <name val="Arial"/>
      <family val="2"/>
    </font>
    <font>
      <sz val="10"/>
      <name val="3C_Times_T"/>
    </font>
    <font>
      <sz val="11"/>
      <color indexed="32"/>
      <name val="VNI-Times"/>
    </font>
    <font>
      <b/>
      <sz val="8"/>
      <color indexed="8"/>
      <name val="Helv"/>
    </font>
    <font>
      <sz val="14"/>
      <name val=".VnTime"/>
      <family val="2"/>
    </font>
    <font>
      <sz val="10"/>
      <name val="VNI-Centur"/>
    </font>
    <font>
      <b/>
      <sz val="13"/>
      <name val=".VnTimeH"/>
      <family val="2"/>
    </font>
    <font>
      <sz val="10"/>
      <name val="VNI-Univer"/>
    </font>
    <font>
      <sz val="10"/>
      <name val=".VnArial"/>
      <family val="2"/>
    </font>
    <font>
      <sz val="11"/>
      <name val=".VnAvant"/>
      <family val="2"/>
    </font>
    <font>
      <b/>
      <sz val="13"/>
      <color indexed="8"/>
      <name val=".VnTimeH"/>
      <family val="2"/>
    </font>
    <font>
      <sz val="9.5"/>
      <name val=".VnBlackH"/>
      <family val="2"/>
    </font>
    <font>
      <b/>
      <sz val="10"/>
      <name val=".VnBahamasBH"/>
      <family val="2"/>
    </font>
    <font>
      <b/>
      <sz val="11"/>
      <name val=".VnArialH"/>
      <family val="2"/>
    </font>
    <font>
      <b/>
      <sz val="18"/>
      <color indexed="62"/>
      <name val="Cambria"/>
      <family val="2"/>
    </font>
    <font>
      <b/>
      <sz val="10"/>
      <name val=".VnArialH"/>
      <family val="2"/>
    </font>
    <font>
      <b/>
      <sz val="11"/>
      <color indexed="8"/>
      <name val="Calibri"/>
      <family val="2"/>
    </font>
    <font>
      <sz val="9"/>
      <name val="VNswitzerlandCondensed"/>
      <family val="2"/>
    </font>
    <font>
      <sz val="10"/>
      <name val="VNI-Helve-Condense"/>
    </font>
    <font>
      <sz val="10"/>
      <name val="VNtimes new roman"/>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10"/>
      <name val=".VnTime"/>
      <family val="2"/>
    </font>
    <font>
      <sz val="9"/>
      <name val=".VnTime"/>
      <family val="2"/>
    </font>
    <font>
      <b/>
      <sz val="14"/>
      <color indexed="17"/>
      <name val=".VnAvantH"/>
      <family val="2"/>
    </font>
    <font>
      <b/>
      <i/>
      <sz val="12"/>
      <name val=".VnTime"/>
      <family val="2"/>
    </font>
    <font>
      <sz val="14"/>
      <name val=".VnArial"/>
      <family val="2"/>
    </font>
    <font>
      <sz val="12"/>
      <name val="뼻뮝"/>
      <family val="1"/>
      <charset val="129"/>
    </font>
    <font>
      <sz val="10"/>
      <name val="명조"/>
      <family val="3"/>
      <charset val="129"/>
    </font>
    <font>
      <sz val="10"/>
      <name val="Helv"/>
      <family val="2"/>
    </font>
    <font>
      <sz val="10"/>
      <name val="明朝"/>
      <family val="1"/>
      <charset val="128"/>
    </font>
    <font>
      <sz val="10"/>
      <name val="ＭＳ Ｐゴシック"/>
      <family val="3"/>
      <charset val="128"/>
    </font>
    <font>
      <sz val="10"/>
      <name val=" "/>
      <family val="1"/>
    </font>
    <font>
      <b/>
      <sz val="8"/>
      <name val="Arial"/>
      <family val="2"/>
    </font>
    <font>
      <b/>
      <u val="singleAccounting"/>
      <sz val="8"/>
      <name val="Arial"/>
      <family val="2"/>
    </font>
    <font>
      <sz val="8.5"/>
      <name val="Arial"/>
      <family val="2"/>
    </font>
    <font>
      <i/>
      <sz val="9"/>
      <name val="Arial"/>
      <family val="2"/>
    </font>
    <font>
      <b/>
      <u/>
      <sz val="9"/>
      <name val="Arial"/>
      <family val="2"/>
    </font>
    <font>
      <b/>
      <u/>
      <sz val="12"/>
      <name val="Times New Roman"/>
      <family val="1"/>
    </font>
    <font>
      <b/>
      <sz val="12"/>
      <name val="Times New Roman"/>
      <family val="1"/>
    </font>
    <font>
      <b/>
      <sz val="36"/>
      <name val="Times New Roman"/>
      <family val="1"/>
    </font>
    <font>
      <sz val="36"/>
      <name val="Times New Roman"/>
      <family val="1"/>
    </font>
    <font>
      <b/>
      <sz val="13"/>
      <name val="Times New Roman"/>
      <family val="1"/>
    </font>
    <font>
      <sz val="13"/>
      <name val="Times New Roman"/>
      <family val="1"/>
    </font>
    <font>
      <sz val="13"/>
      <color indexed="9"/>
      <name val="Times New Roman"/>
      <family val="1"/>
    </font>
    <font>
      <b/>
      <sz val="11"/>
      <name val="Times New Roman"/>
      <family val="1"/>
    </font>
    <font>
      <b/>
      <sz val="7"/>
      <name val="Times New Roman"/>
      <family val="1"/>
    </font>
    <font>
      <i/>
      <sz val="9"/>
      <name val="Times New Roman"/>
      <family val="1"/>
    </font>
    <font>
      <b/>
      <u val="singleAccounting"/>
      <sz val="9"/>
      <name val="Times New Roman"/>
      <family val="1"/>
    </font>
    <font>
      <b/>
      <sz val="14"/>
      <name val="Times New Roman"/>
      <family val="1"/>
    </font>
    <font>
      <i/>
      <sz val="12"/>
      <name val="Times New Roman"/>
      <family val="1"/>
    </font>
    <font>
      <b/>
      <sz val="10"/>
      <name val="Times New Roman"/>
      <family val="1"/>
    </font>
    <font>
      <b/>
      <u val="singleAccounting"/>
      <sz val="8.5"/>
      <name val="Arial"/>
      <family val="2"/>
    </font>
    <font>
      <b/>
      <i/>
      <sz val="11"/>
      <name val="Times New Roman"/>
      <family val="1"/>
    </font>
    <font>
      <i/>
      <sz val="11"/>
      <name val="Times New Roman"/>
      <family val="1"/>
    </font>
    <font>
      <b/>
      <sz val="14"/>
      <name val="Arial"/>
      <family val="2"/>
      <charset val="163"/>
    </font>
    <font>
      <b/>
      <u/>
      <sz val="9"/>
      <name val="Arial"/>
      <family val="2"/>
      <charset val="163"/>
    </font>
    <font>
      <b/>
      <sz val="8"/>
      <name val="Arial"/>
      <family val="2"/>
      <charset val="163"/>
    </font>
    <font>
      <b/>
      <u val="singleAccounting"/>
      <sz val="8"/>
      <name val="Arial"/>
      <family val="2"/>
      <charset val="163"/>
    </font>
    <font>
      <b/>
      <sz val="9"/>
      <name val="Times New Roman"/>
      <family val="1"/>
      <charset val="163"/>
    </font>
    <font>
      <sz val="8"/>
      <name val="Times New Roman"/>
      <family val="1"/>
    </font>
    <font>
      <b/>
      <u val="singleAccounting"/>
      <sz val="8"/>
      <name val="Times New Roman"/>
      <family val="1"/>
    </font>
    <font>
      <sz val="11"/>
      <color theme="1"/>
      <name val="Calibri"/>
      <family val="2"/>
      <charset val="163"/>
      <scheme val="minor"/>
    </font>
    <font>
      <sz val="8"/>
      <name val="Calibri"/>
      <family val="2"/>
      <scheme val="minor"/>
    </font>
    <font>
      <sz val="8"/>
      <name val="Calibri"/>
      <family val="2"/>
      <charset val="163"/>
      <scheme val="minor"/>
    </font>
    <font>
      <u val="singleAccounting"/>
      <sz val="9"/>
      <name val="Times New Roman"/>
      <family val="1"/>
    </font>
    <font>
      <b/>
      <sz val="9"/>
      <color rgb="FFFF0000"/>
      <name val="Arial"/>
      <family val="2"/>
      <charset val="163"/>
    </font>
    <font>
      <sz val="9"/>
      <color rgb="FFFF0000"/>
      <name val="Arial"/>
      <family val="2"/>
    </font>
  </fonts>
  <fills count="57">
    <fill>
      <patternFill patternType="none"/>
    </fill>
    <fill>
      <patternFill patternType="gray125"/>
    </fill>
    <fill>
      <patternFill patternType="solid">
        <fgColor indexed="22"/>
        <bgColor indexed="64"/>
      </patternFill>
    </fill>
    <fill>
      <patternFill patternType="solid">
        <fgColor indexed="22"/>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54"/>
      </patternFill>
    </fill>
    <fill>
      <patternFill patternType="solid">
        <fgColor indexed="49"/>
      </patternFill>
    </fill>
    <fill>
      <patternFill patternType="solid">
        <fgColor indexed="27"/>
        <bgColor indexed="27"/>
      </patternFill>
    </fill>
    <fill>
      <patternFill patternType="solid">
        <fgColor indexed="10"/>
      </patternFill>
    </fill>
    <fill>
      <patternFill patternType="solid">
        <fgColor indexed="47"/>
        <bgColor indexed="47"/>
      </patternFill>
    </fill>
    <fill>
      <patternFill patternType="solid">
        <fgColor indexed="46"/>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58"/>
        <bgColor indexed="64"/>
      </patternFill>
    </fill>
    <fill>
      <patternFill patternType="solid">
        <fgColor indexed="55"/>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hair">
        <color indexed="64"/>
      </left>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bottom style="double">
        <color indexed="1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right style="medium">
        <color indexed="0"/>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56"/>
      </top>
      <bottom style="double">
        <color indexed="56"/>
      </bottom>
      <diagonal/>
    </border>
    <border>
      <left style="medium">
        <color indexed="64"/>
      </left>
      <right style="thin">
        <color indexed="64"/>
      </right>
      <top/>
      <bottom/>
      <diagonal/>
    </border>
    <border>
      <left style="thin">
        <color indexed="64"/>
      </left>
      <right style="thin">
        <color indexed="64"/>
      </right>
      <top/>
      <bottom/>
      <diagonal/>
    </border>
    <border>
      <left style="hair">
        <color indexed="13"/>
      </left>
      <right style="hair">
        <color indexed="13"/>
      </right>
      <top style="hair">
        <color indexed="13"/>
      </top>
      <bottom style="hair">
        <color indexed="13"/>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style="hair">
        <color indexed="8"/>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style="thin">
        <color indexed="8"/>
      </top>
      <bottom/>
      <diagonal/>
    </border>
  </borders>
  <cellStyleXfs count="1330">
    <xf numFmtId="0" fontId="0" fillId="0" borderId="0"/>
    <xf numFmtId="179" fontId="16" fillId="0" borderId="0" applyFont="0" applyFill="0" applyBorder="0" applyAlignment="0" applyProtection="0"/>
    <xf numFmtId="0" fontId="17" fillId="0" borderId="0" applyNumberFormat="0" applyFill="0" applyBorder="0" applyAlignment="0" applyProtection="0"/>
    <xf numFmtId="3" fontId="18" fillId="0" borderId="1"/>
    <xf numFmtId="0" fontId="19" fillId="0" borderId="0"/>
    <xf numFmtId="203" fontId="20" fillId="0" borderId="2">
      <alignment horizontal="center"/>
      <protection hidden="1"/>
    </xf>
    <xf numFmtId="38" fontId="21" fillId="0" borderId="0" applyFont="0" applyFill="0" applyBorder="0" applyAlignment="0" applyProtection="0"/>
    <xf numFmtId="180" fontId="22" fillId="0" borderId="0" applyFont="0" applyFill="0" applyBorder="0" applyAlignment="0" applyProtection="0"/>
    <xf numFmtId="0" fontId="23" fillId="0" borderId="0" applyFont="0" applyFill="0" applyBorder="0" applyAlignment="0" applyProtection="0"/>
    <xf numFmtId="183" fontId="24" fillId="0" borderId="0" applyFont="0" applyFill="0" applyBorder="0" applyAlignment="0" applyProtection="0"/>
    <xf numFmtId="0" fontId="24" fillId="0" borderId="0" applyNumberFormat="0" applyFill="0" applyBorder="0" applyAlignment="0" applyProtection="0"/>
    <xf numFmtId="168" fontId="23" fillId="0" borderId="0" applyFont="0" applyFill="0" applyBorder="0" applyAlignment="0" applyProtection="0"/>
    <xf numFmtId="0" fontId="25" fillId="0" borderId="3"/>
    <xf numFmtId="167" fontId="23" fillId="0" borderId="0" applyFont="0" applyFill="0" applyBorder="0" applyAlignment="0" applyProtection="0"/>
    <xf numFmtId="172" fontId="26" fillId="0" borderId="0" applyFont="0" applyFill="0" applyBorder="0" applyAlignment="0" applyProtection="0"/>
    <xf numFmtId="174" fontId="26" fillId="0" borderId="0" applyFont="0" applyFill="0" applyBorder="0" applyAlignment="0" applyProtection="0"/>
    <xf numFmtId="174" fontId="22" fillId="0" borderId="0" applyFont="0" applyFill="0" applyBorder="0" applyAlignment="0" applyProtection="0"/>
    <xf numFmtId="6" fontId="27" fillId="0" borderId="0" applyFont="0" applyFill="0" applyBorder="0" applyAlignment="0" applyProtection="0"/>
    <xf numFmtId="0" fontId="23"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8" fillId="0" borderId="0"/>
    <xf numFmtId="40" fontId="29" fillId="0" borderId="0" applyFont="0" applyFill="0" applyBorder="0" applyAlignment="0" applyProtection="0"/>
    <xf numFmtId="38" fontId="30" fillId="0" borderId="0" applyFont="0" applyFill="0" applyBorder="0" applyAlignment="0" applyProtection="0"/>
    <xf numFmtId="0" fontId="24" fillId="0" borderId="0" applyNumberFormat="0" applyFill="0" applyBorder="0" applyAlignment="0" applyProtection="0"/>
    <xf numFmtId="0" fontId="24" fillId="0" borderId="0"/>
    <xf numFmtId="215" fontId="17" fillId="0" borderId="0" applyFont="0" applyFill="0" applyBorder="0" applyAlignment="0" applyProtection="0"/>
    <xf numFmtId="0" fontId="31" fillId="0" borderId="0"/>
    <xf numFmtId="0" fontId="31" fillId="0" borderId="0" applyFont="0" applyFill="0" applyBorder="0" applyAlignment="0" applyProtection="0"/>
    <xf numFmtId="0" fontId="32" fillId="0" borderId="0" applyNumberFormat="0" applyFill="0" applyBorder="0" applyAlignment="0" applyProtection="0"/>
    <xf numFmtId="42" fontId="3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9" fillId="0" borderId="0"/>
    <xf numFmtId="0" fontId="34" fillId="0" borderId="0"/>
    <xf numFmtId="42" fontId="33" fillId="0" borderId="0" applyFont="0" applyFill="0" applyBorder="0" applyAlignment="0" applyProtection="0"/>
    <xf numFmtId="179" fontId="16" fillId="0" borderId="0" applyFont="0" applyFill="0" applyBorder="0" applyAlignment="0" applyProtection="0"/>
    <xf numFmtId="174" fontId="16" fillId="0" borderId="0" applyFont="0" applyFill="0" applyBorder="0" applyAlignment="0" applyProtection="0"/>
    <xf numFmtId="237" fontId="33" fillId="0" borderId="0" applyFont="0" applyFill="0" applyBorder="0" applyAlignment="0" applyProtection="0"/>
    <xf numFmtId="172" fontId="16" fillId="0" borderId="0" applyFont="0" applyFill="0" applyBorder="0" applyAlignment="0" applyProtection="0"/>
    <xf numFmtId="42" fontId="33" fillId="0" borderId="0" applyFont="0" applyFill="0" applyBorder="0" applyAlignment="0" applyProtection="0"/>
    <xf numFmtId="237" fontId="33" fillId="0" borderId="0" applyFont="0" applyFill="0" applyBorder="0" applyAlignment="0" applyProtection="0"/>
    <xf numFmtId="174" fontId="16" fillId="0" borderId="0" applyFont="0" applyFill="0" applyBorder="0" applyAlignment="0" applyProtection="0"/>
    <xf numFmtId="236" fontId="33" fillId="0" borderId="0" applyFont="0" applyFill="0" applyBorder="0" applyAlignment="0" applyProtection="0"/>
    <xf numFmtId="172" fontId="16" fillId="0" borderId="0" applyFont="0" applyFill="0" applyBorder="0" applyAlignment="0" applyProtection="0"/>
    <xf numFmtId="174" fontId="16" fillId="0" borderId="0" applyFont="0" applyFill="0" applyBorder="0" applyAlignment="0" applyProtection="0"/>
    <xf numFmtId="236" fontId="33" fillId="0" borderId="0" applyFont="0" applyFill="0" applyBorder="0" applyAlignment="0" applyProtection="0"/>
    <xf numFmtId="237" fontId="33" fillId="0" borderId="0" applyFont="0" applyFill="0" applyBorder="0" applyAlignment="0" applyProtection="0"/>
    <xf numFmtId="172" fontId="16" fillId="0" borderId="0" applyFont="0" applyFill="0" applyBorder="0" applyAlignment="0" applyProtection="0"/>
    <xf numFmtId="179" fontId="16" fillId="0" borderId="0" applyFont="0" applyFill="0" applyBorder="0" applyAlignment="0" applyProtection="0"/>
    <xf numFmtId="172" fontId="16" fillId="0" borderId="0" applyFont="0" applyFill="0" applyBorder="0" applyAlignment="0" applyProtection="0"/>
    <xf numFmtId="236" fontId="33" fillId="0" borderId="0" applyFont="0" applyFill="0" applyBorder="0" applyAlignment="0" applyProtection="0"/>
    <xf numFmtId="237" fontId="33" fillId="0" borderId="0" applyFont="0" applyFill="0" applyBorder="0" applyAlignment="0" applyProtection="0"/>
    <xf numFmtId="179" fontId="16" fillId="0" borderId="0" applyFont="0" applyFill="0" applyBorder="0" applyAlignment="0" applyProtection="0"/>
    <xf numFmtId="174" fontId="16" fillId="0" borderId="0" applyFont="0" applyFill="0" applyBorder="0" applyAlignment="0" applyProtection="0"/>
    <xf numFmtId="0" fontId="32" fillId="0" borderId="0" applyNumberFormat="0" applyFill="0" applyBorder="0" applyAlignment="0" applyProtection="0"/>
    <xf numFmtId="212" fontId="35" fillId="0" borderId="0" applyFont="0" applyFill="0" applyBorder="0" applyAlignment="0" applyProtection="0"/>
    <xf numFmtId="232" fontId="36" fillId="0" borderId="0" applyFont="0" applyFill="0" applyBorder="0" applyAlignment="0" applyProtection="0"/>
    <xf numFmtId="6" fontId="27" fillId="0" borderId="0" applyFont="0" applyFill="0" applyBorder="0" applyAlignment="0" applyProtection="0"/>
    <xf numFmtId="180" fontId="6" fillId="0" borderId="0" applyFont="0" applyFill="0" applyBorder="0" applyAlignment="0" applyProtection="0"/>
    <xf numFmtId="179" fontId="6" fillId="0" borderId="0" applyFont="0" applyFill="0" applyBorder="0" applyAlignment="0" applyProtection="0"/>
    <xf numFmtId="6" fontId="27" fillId="0" borderId="0" applyFont="0" applyFill="0" applyBorder="0" applyAlignment="0" applyProtection="0"/>
    <xf numFmtId="180" fontId="6" fillId="0" borderId="0" applyFont="0" applyFill="0" applyBorder="0" applyAlignment="0" applyProtection="0"/>
    <xf numFmtId="182" fontId="37" fillId="0" borderId="0" applyFont="0" applyFill="0" applyBorder="0" applyAlignment="0" applyProtection="0"/>
    <xf numFmtId="181" fontId="37" fillId="0" borderId="0" applyFont="0" applyFill="0" applyBorder="0" applyAlignment="0" applyProtection="0"/>
    <xf numFmtId="229" fontId="32" fillId="0" borderId="0" applyFont="0" applyFill="0" applyBorder="0" applyAlignment="0" applyProtection="0"/>
    <xf numFmtId="181" fontId="38" fillId="0" borderId="0" applyFont="0" applyFill="0" applyBorder="0" applyAlignment="0" applyProtection="0"/>
    <xf numFmtId="0" fontId="40" fillId="0" borderId="0"/>
    <xf numFmtId="0" fontId="39" fillId="0" borderId="0"/>
    <xf numFmtId="0" fontId="131" fillId="0" borderId="0"/>
    <xf numFmtId="1" fontId="41" fillId="0" borderId="1" applyBorder="0" applyAlignment="0">
      <alignment horizontal="center"/>
    </xf>
    <xf numFmtId="0" fontId="42" fillId="0" borderId="0"/>
    <xf numFmtId="3" fontId="18" fillId="0" borderId="1"/>
    <xf numFmtId="3" fontId="18" fillId="0" borderId="1"/>
    <xf numFmtId="212" fontId="35" fillId="0" borderId="0" applyFont="0" applyFill="0" applyBorder="0" applyAlignment="0" applyProtection="0"/>
    <xf numFmtId="0" fontId="43" fillId="2" borderId="0"/>
    <xf numFmtId="0" fontId="43" fillId="2" borderId="0"/>
    <xf numFmtId="0" fontId="44" fillId="2" borderId="0"/>
    <xf numFmtId="0" fontId="43" fillId="2" borderId="0"/>
    <xf numFmtId="0" fontId="43" fillId="2" borderId="0"/>
    <xf numFmtId="0" fontId="44" fillId="2" borderId="0"/>
    <xf numFmtId="0" fontId="45" fillId="0" borderId="4" applyFont="0" applyAlignment="0">
      <alignment horizontal="left"/>
    </xf>
    <xf numFmtId="0" fontId="44" fillId="2" borderId="0"/>
    <xf numFmtId="0" fontId="44" fillId="2" borderId="0"/>
    <xf numFmtId="0" fontId="44" fillId="2" borderId="0"/>
    <xf numFmtId="0" fontId="44" fillId="2" borderId="0"/>
    <xf numFmtId="0" fontId="44"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3" fillId="2" borderId="0"/>
    <xf numFmtId="0" fontId="44" fillId="2" borderId="0"/>
    <xf numFmtId="0" fontId="44" fillId="2" borderId="0"/>
    <xf numFmtId="0" fontId="44" fillId="2" borderId="0"/>
    <xf numFmtId="0" fontId="43" fillId="2" borderId="0"/>
    <xf numFmtId="0" fontId="44" fillId="2" borderId="0"/>
    <xf numFmtId="0" fontId="44"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4" fillId="2" borderId="0"/>
    <xf numFmtId="0" fontId="43" fillId="2" borderId="0"/>
    <xf numFmtId="0" fontId="44" fillId="2" borderId="0"/>
    <xf numFmtId="0" fontId="43" fillId="2" borderId="0"/>
    <xf numFmtId="0" fontId="44" fillId="2" borderId="0"/>
    <xf numFmtId="0" fontId="17" fillId="2" borderId="0"/>
    <xf numFmtId="0" fontId="44" fillId="2" borderId="0"/>
    <xf numFmtId="0" fontId="45" fillId="0" borderId="4" applyFont="0" applyAlignment="0">
      <alignment horizontal="left"/>
    </xf>
    <xf numFmtId="0" fontId="43" fillId="2" borderId="0"/>
    <xf numFmtId="0" fontId="43" fillId="2" borderId="0"/>
    <xf numFmtId="0" fontId="43" fillId="2" borderId="0"/>
    <xf numFmtId="0" fontId="43" fillId="2" borderId="0"/>
    <xf numFmtId="0" fontId="44" fillId="2" borderId="0"/>
    <xf numFmtId="0" fontId="44" fillId="2" borderId="0"/>
    <xf numFmtId="0" fontId="44"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4" fillId="2" borderId="0"/>
    <xf numFmtId="0" fontId="44" fillId="2" borderId="0"/>
    <xf numFmtId="0" fontId="43" fillId="2" borderId="0"/>
    <xf numFmtId="0" fontId="44" fillId="2" borderId="0"/>
    <xf numFmtId="0" fontId="44" fillId="2" borderId="0"/>
    <xf numFmtId="0" fontId="44" fillId="2" borderId="0"/>
    <xf numFmtId="0" fontId="43" fillId="2" borderId="0"/>
    <xf numFmtId="0" fontId="44" fillId="2" borderId="0"/>
    <xf numFmtId="0" fontId="44" fillId="2" borderId="0"/>
    <xf numFmtId="0" fontId="44" fillId="2" borderId="0"/>
    <xf numFmtId="0" fontId="43" fillId="2" borderId="0"/>
    <xf numFmtId="0" fontId="43" fillId="2" borderId="0"/>
    <xf numFmtId="0" fontId="44" fillId="2" borderId="0"/>
    <xf numFmtId="0" fontId="44" fillId="2" borderId="0"/>
    <xf numFmtId="0" fontId="43" fillId="2" borderId="0"/>
    <xf numFmtId="0" fontId="44" fillId="2" borderId="0"/>
    <xf numFmtId="0" fontId="43" fillId="2" borderId="0"/>
    <xf numFmtId="0" fontId="44" fillId="2" borderId="0"/>
    <xf numFmtId="0" fontId="43" fillId="2" borderId="0"/>
    <xf numFmtId="0" fontId="43" fillId="2" borderId="0"/>
    <xf numFmtId="0" fontId="44" fillId="2" borderId="0"/>
    <xf numFmtId="0" fontId="44" fillId="2" borderId="0"/>
    <xf numFmtId="0" fontId="44" fillId="2" borderId="0"/>
    <xf numFmtId="0" fontId="44" fillId="2" borderId="0"/>
    <xf numFmtId="0" fontId="44" fillId="2" borderId="0"/>
    <xf numFmtId="0" fontId="44" fillId="2" borderId="0"/>
    <xf numFmtId="0" fontId="45" fillId="0" borderId="4" applyFont="0" applyAlignment="0">
      <alignment horizontal="left"/>
    </xf>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3" fillId="2" borderId="0"/>
    <xf numFmtId="0" fontId="44" fillId="2" borderId="0"/>
    <xf numFmtId="0" fontId="44" fillId="2" borderId="0"/>
    <xf numFmtId="0" fontId="44" fillId="2" borderId="0"/>
    <xf numFmtId="0" fontId="44" fillId="2" borderId="0"/>
    <xf numFmtId="0" fontId="44" fillId="2" borderId="0"/>
    <xf numFmtId="0" fontId="45" fillId="0" borderId="4" applyFont="0" applyAlignment="0">
      <alignment horizontal="left"/>
    </xf>
    <xf numFmtId="0" fontId="43"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3" fillId="3" borderId="0"/>
    <xf numFmtId="0" fontId="44" fillId="2" borderId="0"/>
    <xf numFmtId="0" fontId="44" fillId="2" borderId="0"/>
    <xf numFmtId="0" fontId="44" fillId="2" borderId="0"/>
    <xf numFmtId="0" fontId="43" fillId="3" borderId="0"/>
    <xf numFmtId="0" fontId="44" fillId="2" borderId="0"/>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3" fillId="3" borderId="0"/>
    <xf numFmtId="0" fontId="43" fillId="3" borderId="0"/>
    <xf numFmtId="0" fontId="43" fillId="2" borderId="0"/>
    <xf numFmtId="0" fontId="43" fillId="2" borderId="0"/>
    <xf numFmtId="0" fontId="43" fillId="2" borderId="0"/>
    <xf numFmtId="0" fontId="44" fillId="2" borderId="0"/>
    <xf numFmtId="0" fontId="43" fillId="2" borderId="0"/>
    <xf numFmtId="0" fontId="44" fillId="2" borderId="0"/>
    <xf numFmtId="0" fontId="44" fillId="2" borderId="0"/>
    <xf numFmtId="0" fontId="44" fillId="2" borderId="0"/>
    <xf numFmtId="0" fontId="44" fillId="2" borderId="0"/>
    <xf numFmtId="0" fontId="43" fillId="2" borderId="0"/>
    <xf numFmtId="0" fontId="43" fillId="2" borderId="0"/>
    <xf numFmtId="0" fontId="43" fillId="2" borderId="0"/>
    <xf numFmtId="0" fontId="43" fillId="2" borderId="0"/>
    <xf numFmtId="0" fontId="43" fillId="2" borderId="0"/>
    <xf numFmtId="0" fontId="44" fillId="2" borderId="0"/>
    <xf numFmtId="0" fontId="44" fillId="2" borderId="0"/>
    <xf numFmtId="0" fontId="44" fillId="2" borderId="0"/>
    <xf numFmtId="0" fontId="43" fillId="2" borderId="0"/>
    <xf numFmtId="0" fontId="44" fillId="2" borderId="0"/>
    <xf numFmtId="0" fontId="46" fillId="0" borderId="1" applyNumberFormat="0" applyFont="0" applyBorder="0">
      <alignment horizontal="left" indent="2"/>
    </xf>
    <xf numFmtId="0" fontId="46" fillId="0" borderId="1" applyNumberFormat="0" applyFont="0" applyBorder="0">
      <alignment horizontal="left" indent="2"/>
    </xf>
    <xf numFmtId="0" fontId="43" fillId="2" borderId="0"/>
    <xf numFmtId="0" fontId="43" fillId="2" borderId="0"/>
    <xf numFmtId="0" fontId="46" fillId="0" borderId="1" applyNumberFormat="0" applyFont="0" applyBorder="0">
      <alignment horizontal="left" indent="2"/>
    </xf>
    <xf numFmtId="0" fontId="46" fillId="0" borderId="1" applyNumberFormat="0" applyFont="0" applyBorder="0">
      <alignment horizontal="left" indent="2"/>
    </xf>
    <xf numFmtId="0" fontId="46" fillId="0" borderId="1" applyNumberFormat="0" applyFont="0" applyBorder="0">
      <alignment horizontal="left" indent="2"/>
    </xf>
    <xf numFmtId="0" fontId="43" fillId="2" borderId="0"/>
    <xf numFmtId="0" fontId="46" fillId="0" borderId="1" applyNumberFormat="0" applyFont="0" applyBorder="0">
      <alignment horizontal="left" indent="2"/>
    </xf>
    <xf numFmtId="0" fontId="46" fillId="0" borderId="1" applyNumberFormat="0" applyFont="0" applyBorder="0">
      <alignment horizontal="left" indent="2"/>
    </xf>
    <xf numFmtId="0" fontId="43" fillId="2" borderId="0"/>
    <xf numFmtId="0" fontId="43" fillId="2" borderId="0"/>
    <xf numFmtId="0" fontId="43" fillId="2" borderId="0"/>
    <xf numFmtId="0" fontId="46" fillId="0" borderId="1" applyNumberFormat="0" applyFont="0" applyBorder="0">
      <alignment horizontal="left" indent="2"/>
    </xf>
    <xf numFmtId="9" fontId="47" fillId="0" borderId="0" applyFont="0" applyFill="0" applyBorder="0" applyAlignment="0" applyProtection="0"/>
    <xf numFmtId="9" fontId="48" fillId="0" borderId="0" applyFont="0" applyFill="0" applyBorder="0" applyAlignment="0" applyProtection="0"/>
    <xf numFmtId="9" fontId="49" fillId="0" borderId="0" applyBorder="0" applyAlignment="0" applyProtection="0"/>
    <xf numFmtId="0" fontId="50" fillId="2" borderId="0"/>
    <xf numFmtId="0" fontId="50" fillId="2" borderId="0"/>
    <xf numFmtId="0" fontId="50" fillId="2" borderId="0"/>
    <xf numFmtId="0" fontId="44" fillId="2" borderId="0"/>
    <xf numFmtId="0" fontId="50" fillId="2" borderId="0"/>
    <xf numFmtId="0" fontId="50" fillId="2" borderId="0"/>
    <xf numFmtId="0" fontId="44" fillId="2" borderId="0"/>
    <xf numFmtId="0" fontId="44" fillId="2" borderId="0"/>
    <xf numFmtId="0" fontId="44" fillId="2" borderId="0"/>
    <xf numFmtId="0" fontId="44" fillId="2" borderId="0"/>
    <xf numFmtId="0" fontId="44" fillId="2" borderId="0"/>
    <xf numFmtId="0" fontId="44"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50" fillId="2" borderId="0"/>
    <xf numFmtId="0" fontId="44" fillId="2" borderId="0"/>
    <xf numFmtId="0" fontId="44" fillId="2" borderId="0"/>
    <xf numFmtId="0" fontId="44" fillId="2" borderId="0"/>
    <xf numFmtId="0" fontId="50" fillId="2" borderId="0"/>
    <xf numFmtId="0" fontId="44" fillId="2" borderId="0"/>
    <xf numFmtId="0" fontId="44" fillId="2" borderId="0"/>
    <xf numFmtId="0" fontId="50" fillId="2" borderId="0"/>
    <xf numFmtId="0" fontId="50" fillId="2" borderId="0"/>
    <xf numFmtId="0" fontId="50" fillId="2" borderId="0"/>
    <xf numFmtId="0" fontId="50" fillId="2" borderId="0"/>
    <xf numFmtId="0" fontId="50"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50" fillId="2" borderId="0"/>
    <xf numFmtId="0" fontId="50"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44" fillId="2" borderId="0"/>
    <xf numFmtId="0" fontId="50" fillId="2" borderId="0"/>
    <xf numFmtId="0" fontId="44" fillId="2" borderId="0"/>
    <xf numFmtId="0" fontId="50" fillId="2" borderId="0"/>
    <xf numFmtId="0" fontId="44" fillId="2" borderId="0"/>
    <xf numFmtId="0" fontId="17" fillId="2" borderId="0"/>
    <xf numFmtId="0" fontId="44" fillId="2" borderId="0"/>
    <xf numFmtId="0" fontId="50" fillId="2" borderId="0"/>
    <xf numFmtId="0" fontId="50" fillId="2" borderId="0"/>
    <xf numFmtId="0" fontId="50" fillId="2" borderId="0"/>
    <xf numFmtId="0" fontId="44" fillId="2" borderId="0"/>
    <xf numFmtId="0" fontId="44" fillId="2" borderId="0"/>
    <xf numFmtId="0" fontId="44"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44" fillId="2" borderId="0"/>
    <xf numFmtId="0" fontId="44" fillId="2" borderId="0"/>
    <xf numFmtId="0" fontId="50" fillId="2" borderId="0"/>
    <xf numFmtId="0" fontId="44" fillId="2" borderId="0"/>
    <xf numFmtId="0" fontId="44" fillId="2" borderId="0"/>
    <xf numFmtId="0" fontId="44" fillId="2" borderId="0"/>
    <xf numFmtId="0" fontId="50" fillId="2" borderId="0"/>
    <xf numFmtId="0" fontId="44" fillId="2" borderId="0"/>
    <xf numFmtId="0" fontId="44" fillId="2" borderId="0"/>
    <xf numFmtId="0" fontId="44" fillId="2" borderId="0"/>
    <xf numFmtId="0" fontId="50" fillId="2" borderId="0"/>
    <xf numFmtId="0" fontId="50" fillId="2" borderId="0"/>
    <xf numFmtId="0" fontId="44" fillId="2" borderId="0"/>
    <xf numFmtId="0" fontId="44" fillId="2" borderId="0"/>
    <xf numFmtId="0" fontId="50" fillId="2" borderId="0"/>
    <xf numFmtId="0" fontId="44" fillId="2" borderId="0"/>
    <xf numFmtId="0" fontId="50" fillId="2" borderId="0"/>
    <xf numFmtId="0" fontId="44" fillId="2" borderId="0"/>
    <xf numFmtId="0" fontId="50" fillId="2" borderId="0"/>
    <xf numFmtId="0" fontId="50" fillId="2" borderId="0"/>
    <xf numFmtId="0" fontId="44" fillId="2" borderId="0"/>
    <xf numFmtId="0" fontId="44" fillId="2" borderId="0"/>
    <xf numFmtId="0" fontId="44" fillId="2" borderId="0"/>
    <xf numFmtId="0" fontId="44" fillId="2" borderId="0"/>
    <xf numFmtId="0" fontId="44" fillId="2" borderId="0"/>
    <xf numFmtId="0" fontId="44" fillId="2" borderId="0"/>
    <xf numFmtId="0" fontId="50" fillId="2" borderId="0"/>
    <xf numFmtId="0" fontId="50" fillId="2" borderId="0"/>
    <xf numFmtId="0" fontId="50" fillId="2" borderId="0"/>
    <xf numFmtId="0" fontId="44" fillId="2" borderId="0"/>
    <xf numFmtId="0" fontId="50" fillId="2" borderId="0"/>
    <xf numFmtId="0" fontId="50" fillId="2" borderId="0"/>
    <xf numFmtId="0" fontId="50" fillId="2" borderId="0"/>
    <xf numFmtId="0" fontId="50" fillId="2" borderId="0"/>
    <xf numFmtId="0" fontId="44" fillId="2" borderId="0"/>
    <xf numFmtId="0" fontId="44" fillId="2" borderId="0"/>
    <xf numFmtId="0" fontId="44" fillId="2" borderId="0"/>
    <xf numFmtId="0" fontId="44" fillId="2" borderId="0"/>
    <xf numFmtId="0" fontId="44" fillId="2" borderId="0"/>
    <xf numFmtId="0" fontId="50"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0" fillId="3" borderId="0"/>
    <xf numFmtId="0" fontId="44" fillId="2" borderId="0"/>
    <xf numFmtId="0" fontId="44" fillId="2" borderId="0"/>
    <xf numFmtId="0" fontId="44" fillId="2" borderId="0"/>
    <xf numFmtId="0" fontId="50" fillId="3" borderId="0"/>
    <xf numFmtId="0" fontId="44" fillId="2" borderId="0"/>
    <xf numFmtId="0" fontId="50" fillId="2" borderId="0"/>
    <xf numFmtId="0" fontId="50" fillId="2" borderId="0"/>
    <xf numFmtId="0" fontId="50" fillId="2" borderId="0"/>
    <xf numFmtId="0" fontId="44" fillId="2" borderId="0"/>
    <xf numFmtId="0" fontId="50" fillId="2" borderId="0"/>
    <xf numFmtId="0" fontId="50" fillId="2" borderId="0"/>
    <xf numFmtId="0" fontId="50" fillId="2" borderId="0"/>
    <xf numFmtId="0" fontId="44" fillId="2" borderId="0"/>
    <xf numFmtId="0" fontId="50"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50" fillId="3" borderId="0"/>
    <xf numFmtId="0" fontId="50" fillId="3" borderId="0"/>
    <xf numFmtId="0" fontId="50" fillId="2" borderId="0"/>
    <xf numFmtId="0" fontId="50" fillId="2" borderId="0"/>
    <xf numFmtId="0" fontId="50" fillId="2" borderId="0"/>
    <xf numFmtId="0" fontId="44" fillId="2" borderId="0"/>
    <xf numFmtId="0" fontId="50" fillId="2" borderId="0"/>
    <xf numFmtId="0" fontId="44" fillId="2" borderId="0"/>
    <xf numFmtId="0" fontId="44" fillId="2" borderId="0"/>
    <xf numFmtId="0" fontId="44" fillId="2" borderId="0"/>
    <xf numFmtId="0" fontId="44" fillId="2" borderId="0"/>
    <xf numFmtId="0" fontId="50" fillId="2" borderId="0"/>
    <xf numFmtId="0" fontId="50" fillId="2" borderId="0"/>
    <xf numFmtId="0" fontId="50" fillId="2" borderId="0"/>
    <xf numFmtId="0" fontId="50" fillId="2" borderId="0"/>
    <xf numFmtId="0" fontId="50" fillId="2" borderId="0"/>
    <xf numFmtId="0" fontId="44" fillId="2" borderId="0"/>
    <xf numFmtId="0" fontId="44" fillId="2" borderId="0"/>
    <xf numFmtId="0" fontId="44" fillId="2" borderId="0"/>
    <xf numFmtId="0" fontId="50" fillId="2" borderId="0"/>
    <xf numFmtId="0" fontId="44"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50" fillId="2" borderId="0"/>
    <xf numFmtId="0" fontId="50"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46" fillId="0" borderId="1" applyNumberFormat="0" applyFont="0" applyBorder="0" applyAlignment="0">
      <alignment horizontal="center"/>
    </xf>
    <xf numFmtId="0" fontId="50"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50" fillId="2" borderId="0"/>
    <xf numFmtId="0" fontId="50" fillId="2" borderId="0"/>
    <xf numFmtId="0" fontId="50" fillId="2" borderId="0"/>
    <xf numFmtId="0" fontId="46" fillId="0" borderId="1" applyNumberFormat="0" applyFont="0" applyBorder="0" applyAlignment="0">
      <alignment horizontal="center"/>
    </xf>
    <xf numFmtId="0" fontId="17" fillId="0" borderId="0"/>
    <xf numFmtId="0" fontId="51" fillId="4" borderId="0" applyNumberFormat="0" applyBorder="0" applyAlignment="0" applyProtection="0"/>
    <xf numFmtId="0" fontId="51" fillId="5" borderId="0" applyNumberFormat="0" applyBorder="0" applyAlignment="0" applyProtection="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0" fontId="52" fillId="2" borderId="0"/>
    <xf numFmtId="0" fontId="52" fillId="2" borderId="0"/>
    <xf numFmtId="0" fontId="52" fillId="2" borderId="0"/>
    <xf numFmtId="0" fontId="44" fillId="2" borderId="0"/>
    <xf numFmtId="0" fontId="52" fillId="2" borderId="0"/>
    <xf numFmtId="0" fontId="52" fillId="2" borderId="0"/>
    <xf numFmtId="0" fontId="44" fillId="2" borderId="0"/>
    <xf numFmtId="0" fontId="44" fillId="2" borderId="0"/>
    <xf numFmtId="0" fontId="44" fillId="2" borderId="0"/>
    <xf numFmtId="0" fontId="44" fillId="2" borderId="0"/>
    <xf numFmtId="0" fontId="44" fillId="2" borderId="0"/>
    <xf numFmtId="0" fontId="44"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52" fillId="2" borderId="0"/>
    <xf numFmtId="0" fontId="44" fillId="2" borderId="0"/>
    <xf numFmtId="0" fontId="44" fillId="2" borderId="0"/>
    <xf numFmtId="0" fontId="44" fillId="2" borderId="0"/>
    <xf numFmtId="0" fontId="52" fillId="2" borderId="0"/>
    <xf numFmtId="0" fontId="44" fillId="2" borderId="0"/>
    <xf numFmtId="0" fontId="44" fillId="2" borderId="0"/>
    <xf numFmtId="0" fontId="52" fillId="2" borderId="0"/>
    <xf numFmtId="0" fontId="52" fillId="2" borderId="0"/>
    <xf numFmtId="0" fontId="52" fillId="2" borderId="0"/>
    <xf numFmtId="0" fontId="52" fillId="2" borderId="0"/>
    <xf numFmtId="0" fontId="52"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52" fillId="2" borderId="0"/>
    <xf numFmtId="0" fontId="52"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44" fillId="2" borderId="0"/>
    <xf numFmtId="0" fontId="52" fillId="2" borderId="0"/>
    <xf numFmtId="0" fontId="44" fillId="2" borderId="0"/>
    <xf numFmtId="0" fontId="52" fillId="2" borderId="0"/>
    <xf numFmtId="0" fontId="44" fillId="2" borderId="0"/>
    <xf numFmtId="0" fontId="17" fillId="2" borderId="0"/>
    <xf numFmtId="0" fontId="44" fillId="2" borderId="0"/>
    <xf numFmtId="0" fontId="52" fillId="2" borderId="0"/>
    <xf numFmtId="0" fontId="52" fillId="2" borderId="0"/>
    <xf numFmtId="0" fontId="52" fillId="2" borderId="0"/>
    <xf numFmtId="0" fontId="44" fillId="2" borderId="0"/>
    <xf numFmtId="0" fontId="44" fillId="2" borderId="0"/>
    <xf numFmtId="0" fontId="44"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44" fillId="2" borderId="0"/>
    <xf numFmtId="0" fontId="44" fillId="2" borderId="0"/>
    <xf numFmtId="0" fontId="52" fillId="2" borderId="0"/>
    <xf numFmtId="0" fontId="44" fillId="2" borderId="0"/>
    <xf numFmtId="0" fontId="44" fillId="2" borderId="0"/>
    <xf numFmtId="0" fontId="44" fillId="2" borderId="0"/>
    <xf numFmtId="0" fontId="52" fillId="2" borderId="0"/>
    <xf numFmtId="0" fontId="44" fillId="2" borderId="0"/>
    <xf numFmtId="0" fontId="44" fillId="2" borderId="0"/>
    <xf numFmtId="0" fontId="44" fillId="2" borderId="0"/>
    <xf numFmtId="0" fontId="52" fillId="2" borderId="0"/>
    <xf numFmtId="0" fontId="52" fillId="2" borderId="0"/>
    <xf numFmtId="0" fontId="44" fillId="2" borderId="0"/>
    <xf numFmtId="0" fontId="44" fillId="2" borderId="0"/>
    <xf numFmtId="0" fontId="52" fillId="2" borderId="0"/>
    <xf numFmtId="0" fontId="44" fillId="2" borderId="0"/>
    <xf numFmtId="0" fontId="52" fillId="2" borderId="0"/>
    <xf numFmtId="0" fontId="44" fillId="2" borderId="0"/>
    <xf numFmtId="0" fontId="52" fillId="2" borderId="0"/>
    <xf numFmtId="0" fontId="52" fillId="2" borderId="0"/>
    <xf numFmtId="0" fontId="44" fillId="2" borderId="0"/>
    <xf numFmtId="0" fontId="44" fillId="2" borderId="0"/>
    <xf numFmtId="0" fontId="44" fillId="2" borderId="0"/>
    <xf numFmtId="0" fontId="44" fillId="2" borderId="0"/>
    <xf numFmtId="0" fontId="44" fillId="2" borderId="0"/>
    <xf numFmtId="0" fontId="44" fillId="2" borderId="0"/>
    <xf numFmtId="0" fontId="52" fillId="2" borderId="0"/>
    <xf numFmtId="0" fontId="52" fillId="2" borderId="0"/>
    <xf numFmtId="0" fontId="52" fillId="2" borderId="0"/>
    <xf numFmtId="0" fontId="44" fillId="2" borderId="0"/>
    <xf numFmtId="0" fontId="52" fillId="2" borderId="0"/>
    <xf numFmtId="0" fontId="52" fillId="2" borderId="0"/>
    <xf numFmtId="0" fontId="52" fillId="2" borderId="0"/>
    <xf numFmtId="0" fontId="52" fillId="2" borderId="0"/>
    <xf numFmtId="0" fontId="44" fillId="2" borderId="0"/>
    <xf numFmtId="0" fontId="44" fillId="2" borderId="0"/>
    <xf numFmtId="0" fontId="44" fillId="2" borderId="0"/>
    <xf numFmtId="0" fontId="44" fillId="2" borderId="0"/>
    <xf numFmtId="0" fontId="44" fillId="2" borderId="0"/>
    <xf numFmtId="0" fontId="52"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2" fillId="3" borderId="0"/>
    <xf numFmtId="0" fontId="44" fillId="2" borderId="0"/>
    <xf numFmtId="0" fontId="44" fillId="2" borderId="0"/>
    <xf numFmtId="0" fontId="44" fillId="2" borderId="0"/>
    <xf numFmtId="0" fontId="52" fillId="3" borderId="0"/>
    <xf numFmtId="0" fontId="44" fillId="2" borderId="0"/>
    <xf numFmtId="0" fontId="52" fillId="2" borderId="0"/>
    <xf numFmtId="0" fontId="52" fillId="2" borderId="0"/>
    <xf numFmtId="0" fontId="52" fillId="2" borderId="0"/>
    <xf numFmtId="0" fontId="44" fillId="2" borderId="0"/>
    <xf numFmtId="0" fontId="52" fillId="2" borderId="0"/>
    <xf numFmtId="0" fontId="52" fillId="2" borderId="0"/>
    <xf numFmtId="0" fontId="52" fillId="2" borderId="0"/>
    <xf numFmtId="0" fontId="44" fillId="2" borderId="0"/>
    <xf numFmtId="0" fontId="52"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52" fillId="3" borderId="0"/>
    <xf numFmtId="0" fontId="52" fillId="3" borderId="0"/>
    <xf numFmtId="0" fontId="52" fillId="2" borderId="0"/>
    <xf numFmtId="0" fontId="52" fillId="2" borderId="0"/>
    <xf numFmtId="0" fontId="52" fillId="2" borderId="0"/>
    <xf numFmtId="0" fontId="44" fillId="2" borderId="0"/>
    <xf numFmtId="0" fontId="52" fillId="2" borderId="0"/>
    <xf numFmtId="0" fontId="44" fillId="2" borderId="0"/>
    <xf numFmtId="0" fontId="44" fillId="2" borderId="0"/>
    <xf numFmtId="0" fontId="44" fillId="2" borderId="0"/>
    <xf numFmtId="0" fontId="44" fillId="2" borderId="0"/>
    <xf numFmtId="0" fontId="52" fillId="2" borderId="0"/>
    <xf numFmtId="0" fontId="52" fillId="2" borderId="0"/>
    <xf numFmtId="0" fontId="52" fillId="2" borderId="0"/>
    <xf numFmtId="0" fontId="52" fillId="2" borderId="0"/>
    <xf numFmtId="0" fontId="44" fillId="2" borderId="0"/>
    <xf numFmtId="0" fontId="44" fillId="2" borderId="0"/>
    <xf numFmtId="0" fontId="44" fillId="2" borderId="0"/>
    <xf numFmtId="0" fontId="52" fillId="2" borderId="0"/>
    <xf numFmtId="0" fontId="44" fillId="2" borderId="0"/>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17"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51" fillId="8" borderId="0" applyNumberFormat="0" applyBorder="0" applyAlignment="0" applyProtection="0"/>
    <xf numFmtId="0" fontId="51" fillId="5"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175" fontId="54" fillId="0" borderId="5" applyNumberFormat="0" applyFont="0" applyBorder="0" applyAlignment="0">
      <alignment horizontal="center" vertical="center"/>
    </xf>
    <xf numFmtId="0" fontId="17" fillId="0" borderId="0"/>
    <xf numFmtId="0" fontId="55" fillId="8" borderId="0" applyNumberFormat="0" applyBorder="0" applyAlignment="0" applyProtection="0"/>
    <xf numFmtId="0" fontId="55" fillId="11" borderId="0" applyNumberFormat="0" applyBorder="0" applyAlignment="0" applyProtection="0"/>
    <xf numFmtId="0" fontId="55" fillId="12" borderId="0" applyNumberFormat="0" applyBorder="0" applyAlignment="0" applyProtection="0"/>
    <xf numFmtId="0" fontId="55" fillId="10" borderId="0" applyNumberFormat="0" applyBorder="0" applyAlignment="0" applyProtection="0"/>
    <xf numFmtId="0" fontId="55" fillId="8" borderId="0" applyNumberFormat="0" applyBorder="0" applyAlignment="0" applyProtection="0"/>
    <xf numFmtId="0" fontId="55" fillId="5" borderId="0" applyNumberFormat="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55" fillId="1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5" fillId="11"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7" fillId="18" borderId="0" applyNumberFormat="0" applyBorder="0" applyAlignment="0" applyProtection="0"/>
    <xf numFmtId="0" fontId="55" fillId="12" borderId="0" applyNumberFormat="0" applyBorder="0" applyAlignment="0" applyProtection="0"/>
    <xf numFmtId="0" fontId="56" fillId="16" borderId="0" applyNumberFormat="0" applyBorder="0" applyAlignment="0" applyProtection="0"/>
    <xf numFmtId="0" fontId="56" fillId="19" borderId="0" applyNumberFormat="0" applyBorder="0" applyAlignment="0" applyProtection="0"/>
    <xf numFmtId="0" fontId="57" fillId="17" borderId="0" applyNumberFormat="0" applyBorder="0" applyAlignment="0" applyProtection="0"/>
    <xf numFmtId="0" fontId="55" fillId="20" borderId="0" applyNumberFormat="0" applyBorder="0" applyAlignment="0" applyProtection="0"/>
    <xf numFmtId="0" fontId="56" fillId="14" borderId="0" applyNumberFormat="0" applyBorder="0" applyAlignment="0" applyProtection="0"/>
    <xf numFmtId="0" fontId="56" fillId="17" borderId="0" applyNumberFormat="0" applyBorder="0" applyAlignment="0" applyProtection="0"/>
    <xf numFmtId="0" fontId="57" fillId="17" borderId="0" applyNumberFormat="0" applyBorder="0" applyAlignment="0" applyProtection="0"/>
    <xf numFmtId="0" fontId="55" fillId="21" borderId="0" applyNumberFormat="0" applyBorder="0" applyAlignment="0" applyProtection="0"/>
    <xf numFmtId="0" fontId="56" fillId="22"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5" fillId="23" borderId="0" applyNumberFormat="0" applyBorder="0" applyAlignment="0" applyProtection="0"/>
    <xf numFmtId="0" fontId="56" fillId="16" borderId="0" applyNumberFormat="0" applyBorder="0" applyAlignment="0" applyProtection="0"/>
    <xf numFmtId="0" fontId="56" fillId="24" borderId="0" applyNumberFormat="0" applyBorder="0" applyAlignment="0" applyProtection="0"/>
    <xf numFmtId="0" fontId="57" fillId="24" borderId="0" applyNumberFormat="0" applyBorder="0" applyAlignment="0" applyProtection="0"/>
    <xf numFmtId="218" fontId="58" fillId="0" borderId="0" applyFont="0" applyFill="0" applyBorder="0" applyAlignment="0" applyProtection="0"/>
    <xf numFmtId="0" fontId="59" fillId="0" borderId="0" applyFont="0" applyFill="0" applyBorder="0" applyAlignment="0" applyProtection="0"/>
    <xf numFmtId="212" fontId="60" fillId="0" borderId="0" applyFont="0" applyFill="0" applyBorder="0" applyAlignment="0" applyProtection="0"/>
    <xf numFmtId="219" fontId="58" fillId="0" borderId="0" applyFont="0" applyFill="0" applyBorder="0" applyAlignment="0" applyProtection="0"/>
    <xf numFmtId="0" fontId="59" fillId="0" borderId="0" applyFont="0" applyFill="0" applyBorder="0" applyAlignment="0" applyProtection="0"/>
    <xf numFmtId="238" fontId="1" fillId="0" borderId="0" applyFont="0" applyFill="0" applyBorder="0" applyAlignment="0" applyProtection="0"/>
    <xf numFmtId="0" fontId="61" fillId="0" borderId="6" applyFont="0" applyFill="0" applyBorder="0" applyAlignment="0" applyProtection="0">
      <alignment horizontal="center" vertical="center"/>
    </xf>
    <xf numFmtId="0" fontId="62" fillId="0" borderId="0">
      <alignment horizontal="center" wrapText="1"/>
      <protection locked="0"/>
    </xf>
    <xf numFmtId="167" fontId="63" fillId="0" borderId="0" applyFont="0" applyFill="0" applyBorder="0" applyAlignment="0" applyProtection="0"/>
    <xf numFmtId="0" fontId="59" fillId="0" borderId="0" applyFont="0" applyFill="0" applyBorder="0" applyAlignment="0" applyProtection="0"/>
    <xf numFmtId="167" fontId="63" fillId="0" borderId="0" applyFont="0" applyFill="0" applyBorder="0" applyAlignment="0" applyProtection="0"/>
    <xf numFmtId="168" fontId="63" fillId="0" borderId="0" applyFont="0" applyFill="0" applyBorder="0" applyAlignment="0" applyProtection="0"/>
    <xf numFmtId="0" fontId="59" fillId="0" borderId="0" applyFont="0" applyFill="0" applyBorder="0" applyAlignment="0" applyProtection="0"/>
    <xf numFmtId="168" fontId="63" fillId="0" borderId="0" applyFont="0" applyFill="0" applyBorder="0" applyAlignment="0" applyProtection="0"/>
    <xf numFmtId="179" fontId="16" fillId="0" borderId="0" applyFont="0" applyFill="0" applyBorder="0" applyAlignment="0" applyProtection="0"/>
    <xf numFmtId="0" fontId="64" fillId="25" borderId="0" applyNumberFormat="0" applyBorder="0" applyAlignment="0" applyProtection="0"/>
    <xf numFmtId="0" fontId="65" fillId="0" borderId="0"/>
    <xf numFmtId="0" fontId="66" fillId="0" borderId="0" applyNumberFormat="0" applyFill="0" applyBorder="0" applyAlignment="0" applyProtection="0"/>
    <xf numFmtId="0" fontId="67" fillId="0" borderId="0"/>
    <xf numFmtId="0" fontId="1" fillId="0" borderId="0"/>
    <xf numFmtId="0" fontId="68" fillId="0" borderId="0"/>
    <xf numFmtId="0" fontId="69" fillId="0" borderId="0"/>
    <xf numFmtId="0" fontId="44" fillId="0" borderId="0"/>
    <xf numFmtId="176" fontId="1" fillId="0" borderId="0" applyFill="0" applyBorder="0" applyAlignment="0"/>
    <xf numFmtId="219" fontId="1" fillId="0" borderId="0" applyFill="0" applyBorder="0" applyAlignment="0"/>
    <xf numFmtId="177" fontId="24" fillId="0" borderId="0" applyFill="0" applyBorder="0" applyAlignment="0"/>
    <xf numFmtId="186" fontId="24" fillId="0" borderId="0" applyFill="0" applyBorder="0" applyAlignment="0"/>
    <xf numFmtId="220" fontId="1" fillId="0" borderId="0" applyFill="0" applyBorder="0" applyAlignment="0"/>
    <xf numFmtId="218" fontId="1" fillId="0" borderId="0" applyFill="0" applyBorder="0" applyAlignment="0"/>
    <xf numFmtId="221" fontId="1" fillId="0" borderId="0" applyFill="0" applyBorder="0" applyAlignment="0"/>
    <xf numFmtId="219" fontId="1" fillId="0" borderId="0" applyFill="0" applyBorder="0" applyAlignment="0"/>
    <xf numFmtId="0" fontId="70" fillId="26" borderId="7" applyNumberFormat="0" applyAlignment="0" applyProtection="0"/>
    <xf numFmtId="0" fontId="71" fillId="0" borderId="0"/>
    <xf numFmtId="202" fontId="72" fillId="0" borderId="3" applyBorder="0"/>
    <xf numFmtId="202" fontId="73" fillId="0" borderId="4">
      <protection locked="0"/>
    </xf>
    <xf numFmtId="216" fontId="33" fillId="0" borderId="0" applyFont="0" applyFill="0" applyBorder="0" applyAlignment="0" applyProtection="0"/>
    <xf numFmtId="205" fontId="74" fillId="0" borderId="4"/>
    <xf numFmtId="0" fontId="75" fillId="27" borderId="8" applyNumberFormat="0" applyAlignment="0" applyProtection="0"/>
    <xf numFmtId="175" fontId="76" fillId="0" borderId="0" applyFont="0" applyFill="0" applyBorder="0" applyAlignment="0" applyProtection="0"/>
    <xf numFmtId="43" fontId="1" fillId="0" borderId="0" applyFont="0" applyFill="0" applyBorder="0" applyAlignment="0" applyProtection="0"/>
    <xf numFmtId="217" fontId="1" fillId="0" borderId="0"/>
    <xf numFmtId="217" fontId="1" fillId="0" borderId="0"/>
    <xf numFmtId="217" fontId="1" fillId="0" borderId="0"/>
    <xf numFmtId="217" fontId="1" fillId="0" borderId="0"/>
    <xf numFmtId="217" fontId="1" fillId="0" borderId="0"/>
    <xf numFmtId="217" fontId="1" fillId="0" borderId="0"/>
    <xf numFmtId="217" fontId="1" fillId="0" borderId="0"/>
    <xf numFmtId="217" fontId="1" fillId="0" borderId="0"/>
    <xf numFmtId="218" fontId="1" fillId="0" borderId="0" applyFont="0" applyFill="0" applyBorder="0" applyAlignment="0" applyProtection="0"/>
    <xf numFmtId="189" fontId="77" fillId="0" borderId="0"/>
    <xf numFmtId="3" fontId="24" fillId="0" borderId="0" applyFont="0" applyFill="0" applyBorder="0" applyAlignment="0" applyProtection="0"/>
    <xf numFmtId="0" fontId="78" fillId="0" borderId="0" applyNumberFormat="0" applyAlignment="0">
      <alignment horizontal="left"/>
    </xf>
    <xf numFmtId="165" fontId="79" fillId="0" borderId="0" applyFont="0" applyFill="0" applyBorder="0" applyAlignment="0" applyProtection="0"/>
    <xf numFmtId="166" fontId="80" fillId="0" borderId="0" applyFont="0" applyFill="0" applyBorder="0" applyAlignment="0" applyProtection="0"/>
    <xf numFmtId="233" fontId="36" fillId="0" borderId="0" applyFont="0" applyFill="0" applyBorder="0" applyAlignment="0" applyProtection="0"/>
    <xf numFmtId="174" fontId="6" fillId="0" borderId="0" applyFont="0" applyFill="0" applyBorder="0" applyAlignment="0" applyProtection="0"/>
    <xf numFmtId="210" fontId="81" fillId="0" borderId="0">
      <protection locked="0"/>
    </xf>
    <xf numFmtId="209" fontId="81" fillId="0" borderId="0">
      <protection locked="0"/>
    </xf>
    <xf numFmtId="211" fontId="82" fillId="0" borderId="9">
      <protection locked="0"/>
    </xf>
    <xf numFmtId="208" fontId="81" fillId="0" borderId="0">
      <protection locked="0"/>
    </xf>
    <xf numFmtId="207" fontId="81" fillId="0" borderId="0">
      <protection locked="0"/>
    </xf>
    <xf numFmtId="208" fontId="81" fillId="0" borderId="0" applyNumberFormat="0">
      <protection locked="0"/>
    </xf>
    <xf numFmtId="208" fontId="81" fillId="0" borderId="0">
      <protection locked="0"/>
    </xf>
    <xf numFmtId="202" fontId="83" fillId="0" borderId="2"/>
    <xf numFmtId="206" fontId="83" fillId="0" borderId="2"/>
    <xf numFmtId="219" fontId="1" fillId="0" borderId="0" applyFont="0" applyFill="0" applyBorder="0" applyAlignment="0" applyProtection="0"/>
    <xf numFmtId="178" fontId="24" fillId="0" borderId="0" applyFont="0" applyFill="0" applyBorder="0" applyAlignment="0" applyProtection="0"/>
    <xf numFmtId="187" fontId="77" fillId="0" borderId="0"/>
    <xf numFmtId="202" fontId="20" fillId="0" borderId="2">
      <alignment horizontal="center"/>
      <protection hidden="1"/>
    </xf>
    <xf numFmtId="204" fontId="84" fillId="0" borderId="2">
      <alignment horizontal="center"/>
      <protection hidden="1"/>
    </xf>
    <xf numFmtId="2" fontId="20" fillId="0" borderId="2">
      <alignment horizontal="center"/>
      <protection hidden="1"/>
    </xf>
    <xf numFmtId="0" fontId="24" fillId="0" borderId="0" applyFont="0" applyFill="0" applyBorder="0" applyAlignment="0" applyProtection="0"/>
    <xf numFmtId="14" fontId="85" fillId="0" borderId="0" applyFill="0" applyBorder="0" applyAlignment="0"/>
    <xf numFmtId="172" fontId="1" fillId="0" borderId="0" applyFont="0" applyFill="0" applyBorder="0" applyAlignment="0" applyProtection="0"/>
    <xf numFmtId="174" fontId="1" fillId="0" borderId="0" applyFont="0" applyFill="0" applyBorder="0" applyAlignment="0" applyProtection="0"/>
    <xf numFmtId="231" fontId="36" fillId="0" borderId="0" applyFont="0" applyFill="0" applyBorder="0" applyAlignment="0" applyProtection="0"/>
    <xf numFmtId="224" fontId="24" fillId="0" borderId="0" applyFont="0" applyFill="0" applyBorder="0" applyAlignment="0" applyProtection="0"/>
    <xf numFmtId="188" fontId="77" fillId="0" borderId="0"/>
    <xf numFmtId="0" fontId="86" fillId="0" borderId="0">
      <alignment vertical="top" wrapText="1"/>
    </xf>
    <xf numFmtId="172" fontId="87" fillId="0" borderId="0" applyFont="0" applyFill="0" applyBorder="0" applyAlignment="0" applyProtection="0"/>
    <xf numFmtId="174" fontId="87" fillId="0" borderId="0" applyFont="0" applyFill="0" applyBorder="0" applyAlignment="0" applyProtection="0"/>
    <xf numFmtId="172" fontId="87" fillId="0" borderId="0" applyFont="0" applyFill="0" applyBorder="0" applyAlignment="0" applyProtection="0"/>
    <xf numFmtId="41" fontId="87" fillId="0" borderId="0" applyFont="0" applyFill="0" applyBorder="0" applyAlignment="0" applyProtection="0"/>
    <xf numFmtId="172" fontId="87" fillId="0" borderId="0" applyFont="0" applyFill="0" applyBorder="0" applyAlignment="0" applyProtection="0"/>
    <xf numFmtId="172" fontId="87" fillId="0" borderId="0" applyFont="0" applyFill="0" applyBorder="0" applyAlignment="0" applyProtection="0"/>
    <xf numFmtId="41" fontId="87" fillId="0" borderId="0" applyFont="0" applyFill="0" applyBorder="0" applyAlignment="0" applyProtection="0"/>
    <xf numFmtId="41" fontId="87" fillId="0" borderId="0" applyFont="0" applyFill="0" applyBorder="0" applyAlignment="0" applyProtection="0"/>
    <xf numFmtId="41" fontId="87" fillId="0" borderId="0" applyFont="0" applyFill="0" applyBorder="0" applyAlignment="0" applyProtection="0"/>
    <xf numFmtId="172" fontId="87" fillId="0" borderId="0" applyFont="0" applyFill="0" applyBorder="0" applyAlignment="0" applyProtection="0"/>
    <xf numFmtId="172" fontId="87" fillId="0" borderId="0" applyFont="0" applyFill="0" applyBorder="0" applyAlignment="0" applyProtection="0"/>
    <xf numFmtId="172" fontId="87" fillId="0" borderId="0" applyFont="0" applyFill="0" applyBorder="0" applyAlignment="0" applyProtection="0"/>
    <xf numFmtId="41" fontId="87" fillId="0" borderId="0" applyFont="0" applyFill="0" applyBorder="0" applyAlignment="0" applyProtection="0"/>
    <xf numFmtId="41" fontId="87" fillId="0" borderId="0" applyFont="0" applyFill="0" applyBorder="0" applyAlignment="0" applyProtection="0"/>
    <xf numFmtId="164" fontId="87" fillId="0" borderId="0" applyFont="0" applyFill="0" applyBorder="0" applyAlignment="0" applyProtection="0"/>
    <xf numFmtId="164" fontId="87" fillId="0" borderId="0" applyFont="0" applyFill="0" applyBorder="0" applyAlignment="0" applyProtection="0"/>
    <xf numFmtId="41" fontId="87" fillId="0" borderId="0" applyFont="0" applyFill="0" applyBorder="0" applyAlignment="0" applyProtection="0"/>
    <xf numFmtId="174" fontId="87" fillId="0" borderId="0" applyFont="0" applyFill="0" applyBorder="0" applyAlignment="0" applyProtection="0"/>
    <xf numFmtId="43" fontId="87" fillId="0" borderId="0" applyFont="0" applyFill="0" applyBorder="0" applyAlignment="0" applyProtection="0"/>
    <xf numFmtId="174" fontId="87" fillId="0" borderId="0" applyFont="0" applyFill="0" applyBorder="0" applyAlignment="0" applyProtection="0"/>
    <xf numFmtId="174"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4" fontId="87" fillId="0" borderId="0" applyFont="0" applyFill="0" applyBorder="0" applyAlignment="0" applyProtection="0"/>
    <xf numFmtId="174" fontId="87" fillId="0" borderId="0" applyFont="0" applyFill="0" applyBorder="0" applyAlignment="0" applyProtection="0"/>
    <xf numFmtId="174"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65" fontId="87" fillId="0" borderId="0" applyFont="0" applyFill="0" applyBorder="0" applyAlignment="0" applyProtection="0"/>
    <xf numFmtId="165" fontId="87" fillId="0" borderId="0" applyFont="0" applyFill="0" applyBorder="0" applyAlignment="0" applyProtection="0"/>
    <xf numFmtId="43" fontId="87" fillId="0" borderId="0" applyFont="0" applyFill="0" applyBorder="0" applyAlignment="0" applyProtection="0"/>
    <xf numFmtId="3" fontId="88" fillId="0" borderId="0" applyFont="0" applyBorder="0" applyAlignment="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1" fillId="0" borderId="0" applyFill="0" applyBorder="0" applyAlignment="0"/>
    <xf numFmtId="219" fontId="1" fillId="0" borderId="0" applyFill="0" applyBorder="0" applyAlignment="0"/>
    <xf numFmtId="218" fontId="1" fillId="0" borderId="0" applyFill="0" applyBorder="0" applyAlignment="0"/>
    <xf numFmtId="221" fontId="1" fillId="0" borderId="0" applyFill="0" applyBorder="0" applyAlignment="0"/>
    <xf numFmtId="219" fontId="1" fillId="0" borderId="0" applyFill="0" applyBorder="0" applyAlignment="0"/>
    <xf numFmtId="0" fontId="90" fillId="0" borderId="0" applyNumberFormat="0" applyAlignment="0">
      <alignment horizontal="left"/>
    </xf>
    <xf numFmtId="194" fontId="34" fillId="0" borderId="0" applyFont="0" applyFill="0" applyBorder="0" applyAlignment="0" applyProtection="0"/>
    <xf numFmtId="0" fontId="91" fillId="0" borderId="0" applyNumberFormat="0" applyFill="0" applyBorder="0" applyAlignment="0" applyProtection="0"/>
    <xf numFmtId="3" fontId="88" fillId="0" borderId="0" applyFont="0" applyBorder="0" applyAlignment="0"/>
    <xf numFmtId="2" fontId="24" fillId="0" borderId="0" applyFont="0" applyFill="0" applyBorder="0" applyAlignment="0" applyProtection="0"/>
    <xf numFmtId="0" fontId="92" fillId="0" borderId="0" applyNumberFormat="0" applyFill="0" applyBorder="0" applyAlignment="0" applyProtection="0"/>
    <xf numFmtId="0" fontId="93" fillId="0" borderId="0" applyNumberFormat="0" applyFill="0" applyBorder="0" applyProtection="0">
      <alignment vertical="center"/>
    </xf>
    <xf numFmtId="0" fontId="94" fillId="0" borderId="0" applyNumberFormat="0" applyFill="0" applyBorder="0" applyAlignment="0" applyProtection="0"/>
    <xf numFmtId="0" fontId="95" fillId="0" borderId="0" applyNumberFormat="0" applyFill="0" applyBorder="0" applyProtection="0">
      <alignment vertical="center"/>
    </xf>
    <xf numFmtId="0" fontId="96" fillId="0" borderId="0" applyNumberFormat="0" applyFill="0" applyBorder="0" applyAlignment="0" applyProtection="0"/>
    <xf numFmtId="0" fontId="97" fillId="0" borderId="0" applyNumberFormat="0" applyFill="0" applyBorder="0" applyAlignment="0" applyProtection="0"/>
    <xf numFmtId="239" fontId="1" fillId="0" borderId="10" applyNumberFormat="0" applyFill="0" applyBorder="0" applyAlignment="0" applyProtection="0"/>
    <xf numFmtId="0" fontId="98" fillId="0" borderId="0" applyNumberFormat="0" applyFill="0" applyBorder="0" applyAlignment="0" applyProtection="0"/>
    <xf numFmtId="0" fontId="99" fillId="8" borderId="0" applyNumberFormat="0" applyBorder="0" applyAlignment="0" applyProtection="0"/>
    <xf numFmtId="38" fontId="7" fillId="2" borderId="0" applyNumberFormat="0" applyBorder="0" applyAlignment="0" applyProtection="0"/>
    <xf numFmtId="0" fontId="100" fillId="0" borderId="11" applyNumberFormat="0" applyFill="0" applyBorder="0" applyAlignment="0" applyProtection="0">
      <alignment horizontal="center" vertical="center"/>
    </xf>
    <xf numFmtId="0" fontId="101" fillId="0" borderId="0" applyNumberFormat="0" applyFont="0" applyBorder="0" applyAlignment="0">
      <alignment horizontal="left" vertical="center"/>
    </xf>
    <xf numFmtId="0" fontId="102" fillId="31" borderId="0"/>
    <xf numFmtId="0" fontId="71" fillId="0" borderId="0">
      <alignment horizontal="left"/>
    </xf>
    <xf numFmtId="0" fontId="103" fillId="0" borderId="12" applyNumberFormat="0" applyAlignment="0" applyProtection="0">
      <alignment horizontal="left" vertical="center"/>
    </xf>
    <xf numFmtId="0" fontId="103" fillId="0" borderId="13">
      <alignment horizontal="left" vertical="center"/>
    </xf>
    <xf numFmtId="0" fontId="104" fillId="0" borderId="14" applyNumberFormat="0" applyFill="0" applyAlignment="0" applyProtection="0"/>
    <xf numFmtId="0" fontId="105" fillId="0" borderId="15" applyNumberFormat="0" applyFill="0" applyAlignment="0" applyProtection="0"/>
    <xf numFmtId="0" fontId="106" fillId="0" borderId="16" applyNumberFormat="0" applyFill="0" applyAlignment="0" applyProtection="0"/>
    <xf numFmtId="0" fontId="106" fillId="0" borderId="0" applyNumberFormat="0" applyFill="0" applyBorder="0" applyAlignment="0" applyProtection="0"/>
    <xf numFmtId="0" fontId="107" fillId="0" borderId="0" applyProtection="0"/>
    <xf numFmtId="0" fontId="108" fillId="0" borderId="0" applyProtection="0"/>
    <xf numFmtId="0" fontId="109" fillId="0" borderId="17">
      <alignment horizontal="center"/>
    </xf>
    <xf numFmtId="0" fontId="109" fillId="0" borderId="0">
      <alignment horizontal="center"/>
    </xf>
    <xf numFmtId="169" fontId="110" fillId="32" borderId="1" applyNumberFormat="0" applyAlignment="0">
      <alignment horizontal="left" vertical="top"/>
    </xf>
    <xf numFmtId="191" fontId="61" fillId="0" borderId="0" applyFont="0" applyFill="0" applyBorder="0" applyAlignment="0" applyProtection="0">
      <alignment horizontal="center" vertical="center"/>
    </xf>
    <xf numFmtId="49" fontId="111" fillId="0" borderId="1">
      <alignment vertical="center"/>
    </xf>
    <xf numFmtId="0" fontId="112" fillId="0" borderId="0"/>
    <xf numFmtId="0" fontId="113" fillId="0" borderId="0" applyFont="0" applyFill="0" applyBorder="0" applyAlignment="0" applyProtection="0"/>
    <xf numFmtId="0" fontId="114" fillId="0" borderId="0" applyFont="0" applyFill="0" applyBorder="0" applyAlignment="0" applyProtection="0"/>
    <xf numFmtId="0" fontId="115" fillId="9" borderId="7" applyNumberFormat="0" applyAlignment="0" applyProtection="0"/>
    <xf numFmtId="10" fontId="7" fillId="33" borderId="1" applyNumberFormat="0" applyBorder="0" applyAlignment="0" applyProtection="0"/>
    <xf numFmtId="2" fontId="116" fillId="0" borderId="18" applyBorder="0"/>
    <xf numFmtId="0" fontId="88" fillId="0" borderId="0"/>
    <xf numFmtId="0" fontId="62" fillId="0" borderId="19">
      <alignment horizontal="centerContinuous"/>
    </xf>
    <xf numFmtId="0" fontId="117" fillId="0" borderId="0"/>
    <xf numFmtId="0" fontId="34" fillId="0" borderId="0"/>
    <xf numFmtId="0" fontId="1" fillId="0" borderId="0" applyFill="0" applyBorder="0" applyAlignment="0"/>
    <xf numFmtId="219" fontId="1" fillId="0" borderId="0" applyFill="0" applyBorder="0" applyAlignment="0"/>
    <xf numFmtId="218" fontId="1" fillId="0" borderId="0" applyFill="0" applyBorder="0" applyAlignment="0"/>
    <xf numFmtId="221" fontId="1" fillId="0" borderId="0" applyFill="0" applyBorder="0" applyAlignment="0"/>
    <xf numFmtId="219" fontId="1" fillId="0" borderId="0" applyFill="0" applyBorder="0" applyAlignment="0"/>
    <xf numFmtId="0" fontId="118" fillId="0" borderId="20" applyNumberFormat="0" applyFill="0" applyAlignment="0" applyProtection="0"/>
    <xf numFmtId="202" fontId="7" fillId="0" borderId="3" applyFont="0"/>
    <xf numFmtId="3" fontId="1" fillId="0" borderId="21"/>
    <xf numFmtId="0" fontId="61" fillId="0" borderId="0" applyFont="0" applyFill="0" applyBorder="0" applyProtection="0">
      <alignment horizontal="center" vertical="center"/>
    </xf>
    <xf numFmtId="176" fontId="119" fillId="0" borderId="22" applyNumberFormat="0" applyFont="0" applyFill="0" applyBorder="0">
      <alignment horizontal="center"/>
    </xf>
    <xf numFmtId="38" fontId="34" fillId="0" borderId="0" applyFont="0" applyFill="0" applyBorder="0" applyAlignment="0" applyProtection="0"/>
    <xf numFmtId="4" fontId="120" fillId="0" borderId="0" applyFont="0" applyFill="0" applyBorder="0" applyAlignment="0" applyProtection="0"/>
    <xf numFmtId="222" fontId="1" fillId="0" borderId="0" applyFont="0" applyFill="0" applyBorder="0" applyAlignment="0" applyProtection="0"/>
    <xf numFmtId="170" fontId="1" fillId="0" borderId="0" applyFont="0" applyFill="0" applyBorder="0" applyAlignment="0" applyProtection="0"/>
    <xf numFmtId="164" fontId="121" fillId="0" borderId="0" applyFont="0" applyFill="0" applyBorder="0" applyAlignment="0" applyProtection="0"/>
    <xf numFmtId="165" fontId="121" fillId="0" borderId="0" applyFont="0" applyFill="0" applyBorder="0" applyAlignment="0" applyProtection="0"/>
    <xf numFmtId="0" fontId="71" fillId="0" borderId="17"/>
    <xf numFmtId="171" fontId="1" fillId="0" borderId="22"/>
    <xf numFmtId="0" fontId="24" fillId="0" borderId="0" applyFont="0" applyFill="0" applyBorder="0" applyAlignment="0" applyProtection="0"/>
    <xf numFmtId="0" fontId="24" fillId="0" borderId="0" applyFont="0" applyFill="0" applyBorder="0" applyAlignment="0" applyProtection="0"/>
    <xf numFmtId="42" fontId="121" fillId="0" borderId="0" applyFont="0" applyFill="0" applyBorder="0" applyAlignment="0" applyProtection="0"/>
    <xf numFmtId="44" fontId="121" fillId="0" borderId="0" applyFont="0" applyFill="0" applyBorder="0" applyAlignment="0" applyProtection="0"/>
    <xf numFmtId="0" fontId="122" fillId="0" borderId="0" applyNumberFormat="0" applyFont="0" applyFill="0" applyAlignment="0"/>
    <xf numFmtId="0" fontId="83" fillId="0" borderId="0">
      <alignment horizontal="justify" vertical="top"/>
    </xf>
    <xf numFmtId="0" fontId="123" fillId="0" borderId="23" applyNumberFormat="0" applyFont="0" applyFill="0" applyAlignment="0">
      <alignment horizontal="center" vertical="top"/>
    </xf>
    <xf numFmtId="0" fontId="124" fillId="9" borderId="0" applyNumberFormat="0" applyBorder="0" applyAlignment="0" applyProtection="0"/>
    <xf numFmtId="0" fontId="125" fillId="0" borderId="1"/>
    <xf numFmtId="0" fontId="126" fillId="0" borderId="0"/>
    <xf numFmtId="37" fontId="127" fillId="0" borderId="0"/>
    <xf numFmtId="185" fontId="128" fillId="0" borderId="0"/>
    <xf numFmtId="0" fontId="129"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17" fillId="0" borderId="0"/>
    <xf numFmtId="0" fontId="88" fillId="0" borderId="0"/>
    <xf numFmtId="0" fontId="120" fillId="34" borderId="0"/>
    <xf numFmtId="0" fontId="87" fillId="0" borderId="0"/>
    <xf numFmtId="0" fontId="24" fillId="6" borderId="24" applyNumberFormat="0" applyFont="0" applyAlignment="0" applyProtection="0"/>
    <xf numFmtId="174" fontId="40" fillId="0" borderId="0" applyFont="0" applyFill="0" applyBorder="0" applyAlignment="0" applyProtection="0"/>
    <xf numFmtId="172" fontId="40" fillId="0" borderId="0" applyFont="0" applyFill="0" applyBorder="0" applyAlignment="0" applyProtection="0"/>
    <xf numFmtId="0" fontId="130" fillId="0" borderId="0" applyNumberFormat="0" applyFill="0" applyBorder="0" applyAlignment="0" applyProtection="0"/>
    <xf numFmtId="0" fontId="80" fillId="0" borderId="0" applyNumberFormat="0" applyFill="0" applyBorder="0" applyAlignment="0" applyProtection="0"/>
    <xf numFmtId="0" fontId="17" fillId="0" borderId="0" applyNumberFormat="0" applyFill="0" applyBorder="0" applyAlignment="0" applyProtection="0"/>
    <xf numFmtId="0" fontId="24" fillId="0" borderId="0" applyFont="0" applyFill="0" applyBorder="0" applyAlignment="0" applyProtection="0"/>
    <xf numFmtId="0" fontId="131" fillId="0" borderId="0"/>
    <xf numFmtId="0" fontId="132" fillId="26" borderId="25" applyNumberFormat="0" applyAlignment="0" applyProtection="0"/>
    <xf numFmtId="14" fontId="62" fillId="0" borderId="0">
      <alignment horizontal="center" wrapText="1"/>
      <protection locked="0"/>
    </xf>
    <xf numFmtId="9" fontId="1" fillId="0" borderId="0" applyFont="0" applyFill="0" applyBorder="0" applyAlignment="0" applyProtection="0"/>
    <xf numFmtId="220" fontId="1" fillId="0" borderId="0" applyFont="0" applyFill="0" applyBorder="0" applyAlignment="0" applyProtection="0"/>
    <xf numFmtId="223" fontId="1" fillId="0" borderId="0" applyFont="0" applyFill="0" applyBorder="0" applyAlignment="0" applyProtection="0"/>
    <xf numFmtId="10" fontId="1" fillId="0" borderId="0" applyFont="0" applyFill="0" applyBorder="0" applyAlignment="0" applyProtection="0"/>
    <xf numFmtId="9" fontId="34" fillId="0" borderId="26" applyNumberFormat="0" applyBorder="0"/>
    <xf numFmtId="0" fontId="1" fillId="0" borderId="0" applyFill="0" applyBorder="0" applyAlignment="0"/>
    <xf numFmtId="219" fontId="1" fillId="0" borderId="0" applyFill="0" applyBorder="0" applyAlignment="0"/>
    <xf numFmtId="218" fontId="1" fillId="0" borderId="0" applyFill="0" applyBorder="0" applyAlignment="0"/>
    <xf numFmtId="221" fontId="1" fillId="0" borderId="0" applyFill="0" applyBorder="0" applyAlignment="0"/>
    <xf numFmtId="219" fontId="1" fillId="0" borderId="0" applyFill="0" applyBorder="0" applyAlignment="0"/>
    <xf numFmtId="0" fontId="133" fillId="0" borderId="0"/>
    <xf numFmtId="0" fontId="31" fillId="0" borderId="0" applyNumberFormat="0" applyFont="0" applyFill="0" applyBorder="0" applyAlignment="0" applyProtection="0">
      <alignment horizontal="left"/>
    </xf>
    <xf numFmtId="0" fontId="134" fillId="0" borderId="17">
      <alignment horizontal="center"/>
    </xf>
    <xf numFmtId="0" fontId="135" fillId="35" borderId="0" applyNumberFormat="0" applyFont="0" applyBorder="0" applyAlignment="0">
      <alignment horizontal="center"/>
    </xf>
    <xf numFmtId="14" fontId="136" fillId="0" borderId="0" applyNumberFormat="0" applyFill="0" applyBorder="0" applyAlignment="0" applyProtection="0">
      <alignment horizontal="left"/>
    </xf>
    <xf numFmtId="0" fontId="17" fillId="0" borderId="0" applyNumberFormat="0" applyFill="0" applyBorder="0" applyAlignment="0" applyProtection="0"/>
    <xf numFmtId="4" fontId="137" fillId="36" borderId="27" applyNumberFormat="0" applyProtection="0">
      <alignment vertical="center"/>
    </xf>
    <xf numFmtId="4" fontId="138" fillId="36" borderId="27" applyNumberFormat="0" applyProtection="0">
      <alignment vertical="center"/>
    </xf>
    <xf numFmtId="4" fontId="139" fillId="36" borderId="27" applyNumberFormat="0" applyProtection="0">
      <alignment horizontal="left" vertical="center" indent="1"/>
    </xf>
    <xf numFmtId="4" fontId="139" fillId="37" borderId="0" applyNumberFormat="0" applyProtection="0">
      <alignment horizontal="left" vertical="center" indent="1"/>
    </xf>
    <xf numFmtId="4" fontId="139" fillId="38" borderId="27" applyNumberFormat="0" applyProtection="0">
      <alignment horizontal="right" vertical="center"/>
    </xf>
    <xf numFmtId="4" fontId="139" fillId="39" borderId="27" applyNumberFormat="0" applyProtection="0">
      <alignment horizontal="right" vertical="center"/>
    </xf>
    <xf numFmtId="4" fontId="139" fillId="40" borderId="27" applyNumberFormat="0" applyProtection="0">
      <alignment horizontal="right" vertical="center"/>
    </xf>
    <xf numFmtId="4" fontId="139" fillId="41" borderId="27" applyNumberFormat="0" applyProtection="0">
      <alignment horizontal="right" vertical="center"/>
    </xf>
    <xf numFmtId="4" fontId="139" fillId="42" borderId="27" applyNumberFormat="0" applyProtection="0">
      <alignment horizontal="right" vertical="center"/>
    </xf>
    <xf numFmtId="4" fontId="139" fillId="43" borderId="27" applyNumberFormat="0" applyProtection="0">
      <alignment horizontal="right" vertical="center"/>
    </xf>
    <xf numFmtId="4" fontId="139" fillId="44" borderId="27" applyNumberFormat="0" applyProtection="0">
      <alignment horizontal="right" vertical="center"/>
    </xf>
    <xf numFmtId="4" fontId="139" fillId="45" borderId="27" applyNumberFormat="0" applyProtection="0">
      <alignment horizontal="right" vertical="center"/>
    </xf>
    <xf numFmtId="4" fontId="139" fillId="46" borderId="27" applyNumberFormat="0" applyProtection="0">
      <alignment horizontal="right" vertical="center"/>
    </xf>
    <xf numFmtId="4" fontId="137" fillId="47" borderId="28" applyNumberFormat="0" applyProtection="0">
      <alignment horizontal="left" vertical="center" indent="1"/>
    </xf>
    <xf numFmtId="4" fontId="137" fillId="48" borderId="0" applyNumberFormat="0" applyProtection="0">
      <alignment horizontal="left" vertical="center" indent="1"/>
    </xf>
    <xf numFmtId="4" fontId="137" fillId="37" borderId="0" applyNumberFormat="0" applyProtection="0">
      <alignment horizontal="left" vertical="center" indent="1"/>
    </xf>
    <xf numFmtId="4" fontId="139" fillId="48" borderId="27" applyNumberFormat="0" applyProtection="0">
      <alignment horizontal="right" vertical="center"/>
    </xf>
    <xf numFmtId="4" fontId="140" fillId="48" borderId="0" applyNumberFormat="0" applyProtection="0">
      <alignment horizontal="left" vertical="center" indent="1"/>
    </xf>
    <xf numFmtId="4" fontId="140" fillId="37" borderId="0" applyNumberFormat="0" applyProtection="0">
      <alignment horizontal="left" vertical="center" indent="1"/>
    </xf>
    <xf numFmtId="4" fontId="139" fillId="49" borderId="27" applyNumberFormat="0" applyProtection="0">
      <alignment vertical="center"/>
    </xf>
    <xf numFmtId="4" fontId="141" fillId="49" borderId="27" applyNumberFormat="0" applyProtection="0">
      <alignment vertical="center"/>
    </xf>
    <xf numFmtId="4" fontId="137" fillId="48" borderId="29" applyNumberFormat="0" applyProtection="0">
      <alignment horizontal="left" vertical="center" indent="1"/>
    </xf>
    <xf numFmtId="4" fontId="139" fillId="49" borderId="27" applyNumberFormat="0" applyProtection="0">
      <alignment horizontal="right" vertical="center"/>
    </xf>
    <xf numFmtId="4" fontId="141" fillId="49" borderId="27" applyNumberFormat="0" applyProtection="0">
      <alignment horizontal="right" vertical="center"/>
    </xf>
    <xf numFmtId="4" fontId="137" fillId="48" borderId="27" applyNumberFormat="0" applyProtection="0">
      <alignment horizontal="left" vertical="center" indent="1"/>
    </xf>
    <xf numFmtId="4" fontId="142" fillId="32" borderId="29" applyNumberFormat="0" applyProtection="0">
      <alignment horizontal="left" vertical="center" indent="1"/>
    </xf>
    <xf numFmtId="4" fontId="143" fillId="49" borderId="27" applyNumberFormat="0" applyProtection="0">
      <alignment horizontal="right" vertical="center"/>
    </xf>
    <xf numFmtId="0" fontId="9" fillId="0" borderId="0">
      <alignment vertical="center"/>
    </xf>
    <xf numFmtId="235" fontId="144" fillId="0" borderId="0" applyFont="0" applyFill="0" applyBorder="0" applyAlignment="0" applyProtection="0"/>
    <xf numFmtId="0" fontId="135" fillId="1" borderId="13" applyNumberFormat="0" applyFont="0" applyAlignment="0">
      <alignment horizontal="center"/>
    </xf>
    <xf numFmtId="0" fontId="145" fillId="0" borderId="0" applyNumberFormat="0" applyFill="0" applyBorder="0" applyAlignment="0" applyProtection="0"/>
    <xf numFmtId="0" fontId="146" fillId="0" borderId="0" applyNumberFormat="0" applyFill="0" applyBorder="0" applyAlignment="0" applyProtection="0">
      <alignment vertical="top"/>
      <protection locked="0"/>
    </xf>
    <xf numFmtId="3" fontId="16" fillId="0" borderId="0"/>
    <xf numFmtId="0" fontId="147" fillId="0" borderId="0" applyNumberFormat="0" applyFill="0" applyBorder="0" applyAlignment="0">
      <alignment horizontal="center"/>
    </xf>
    <xf numFmtId="0" fontId="1" fillId="50" borderId="0"/>
    <xf numFmtId="175" fontId="148" fillId="0" borderId="0" applyNumberFormat="0" applyBorder="0" applyAlignment="0">
      <alignment horizontal="centerContinuous"/>
    </xf>
    <xf numFmtId="0" fontId="31" fillId="0" borderId="0"/>
    <xf numFmtId="0" fontId="103" fillId="0" borderId="13">
      <alignment horizontal="left" vertical="center"/>
    </xf>
    <xf numFmtId="0" fontId="103" fillId="0" borderId="12" applyNumberFormat="0" applyAlignment="0" applyProtection="0">
      <alignment horizontal="left" vertical="center"/>
    </xf>
    <xf numFmtId="0" fontId="103" fillId="0" borderId="0" applyNumberFormat="0" applyFill="0" applyBorder="0" applyAlignment="0" applyProtection="0"/>
    <xf numFmtId="0" fontId="149" fillId="0" borderId="0" applyNumberFormat="0" applyFill="0" applyBorder="0" applyAlignment="0" applyProtection="0"/>
    <xf numFmtId="0" fontId="44" fillId="0" borderId="0"/>
    <xf numFmtId="0" fontId="150" fillId="0" borderId="0"/>
    <xf numFmtId="0" fontId="80" fillId="0" borderId="0"/>
    <xf numFmtId="0" fontId="80" fillId="0" borderId="0"/>
    <xf numFmtId="236" fontId="33" fillId="0" borderId="0" applyFont="0" applyFill="0" applyBorder="0" applyAlignment="0" applyProtection="0"/>
    <xf numFmtId="42" fontId="33" fillId="0" borderId="0" applyFont="0" applyFill="0" applyBorder="0" applyAlignment="0" applyProtection="0"/>
    <xf numFmtId="0" fontId="122" fillId="0" borderId="0" applyNumberFormat="0" applyFont="0" applyFill="0" applyAlignment="0"/>
    <xf numFmtId="0" fontId="24" fillId="0" borderId="30" applyNumberFormat="0" applyFont="0" applyFill="0" applyAlignment="0" applyProtection="0"/>
    <xf numFmtId="234" fontId="80" fillId="0" borderId="0" applyFont="0" applyFill="0" applyBorder="0" applyAlignment="0" applyProtection="0"/>
    <xf numFmtId="0" fontId="80" fillId="0" borderId="0"/>
    <xf numFmtId="0" fontId="80" fillId="0" borderId="0"/>
    <xf numFmtId="236" fontId="33" fillId="0" borderId="0" applyFont="0" applyFill="0" applyBorder="0" applyAlignment="0" applyProtection="0"/>
    <xf numFmtId="42" fontId="33" fillId="0" borderId="0" applyFont="0" applyFill="0" applyBorder="0" applyAlignment="0" applyProtection="0"/>
    <xf numFmtId="0" fontId="24" fillId="0" borderId="30" applyNumberFormat="0" applyFont="0" applyFill="0" applyAlignment="0" applyProtection="0"/>
    <xf numFmtId="234" fontId="80" fillId="0" borderId="0" applyFont="0" applyFill="0" applyBorder="0" applyAlignment="0" applyProtection="0"/>
    <xf numFmtId="236" fontId="33" fillId="0" borderId="0" applyFont="0" applyFill="0" applyBorder="0" applyAlignment="0" applyProtection="0"/>
    <xf numFmtId="3" fontId="24" fillId="0" borderId="0" applyFont="0" applyFill="0" applyBorder="0" applyAlignment="0" applyProtection="0"/>
    <xf numFmtId="178" fontId="24" fillId="0" borderId="0" applyFont="0" applyFill="0" applyBorder="0" applyAlignment="0" applyProtection="0"/>
    <xf numFmtId="228" fontId="32" fillId="0" borderId="0" applyFont="0" applyFill="0" applyBorder="0" applyAlignment="0" applyProtection="0"/>
    <xf numFmtId="230" fontId="32" fillId="0" borderId="0" applyFont="0" applyFill="0" applyBorder="0" applyAlignment="0" applyProtection="0"/>
    <xf numFmtId="0" fontId="24" fillId="0" borderId="0" applyFont="0" applyFill="0" applyBorder="0" applyAlignment="0" applyProtection="0"/>
    <xf numFmtId="2" fontId="24" fillId="0" borderId="0" applyFont="0" applyFill="0" applyBorder="0" applyAlignment="0" applyProtection="0"/>
    <xf numFmtId="0" fontId="151" fillId="0" borderId="0"/>
    <xf numFmtId="0" fontId="71" fillId="0" borderId="0"/>
    <xf numFmtId="40" fontId="152" fillId="0" borderId="0" applyBorder="0">
      <alignment horizontal="right"/>
    </xf>
    <xf numFmtId="198" fontId="33" fillId="0" borderId="18">
      <alignment horizontal="right" vertical="center"/>
    </xf>
    <xf numFmtId="201" fontId="80" fillId="0" borderId="18">
      <alignment horizontal="right" vertical="center"/>
    </xf>
    <xf numFmtId="199" fontId="17" fillId="0" borderId="18">
      <alignment horizontal="right" vertical="center"/>
    </xf>
    <xf numFmtId="196" fontId="1" fillId="0" borderId="18">
      <alignment horizontal="right" vertical="center"/>
    </xf>
    <xf numFmtId="173" fontId="32" fillId="0" borderId="18">
      <alignment horizontal="right" vertical="center"/>
    </xf>
    <xf numFmtId="173" fontId="32" fillId="0" borderId="18">
      <alignment horizontal="right" vertical="center"/>
    </xf>
    <xf numFmtId="173" fontId="32" fillId="0" borderId="18">
      <alignment horizontal="right" vertical="center"/>
    </xf>
    <xf numFmtId="199" fontId="17" fillId="0" borderId="18">
      <alignment horizontal="right" vertical="center"/>
    </xf>
    <xf numFmtId="199" fontId="17" fillId="0" borderId="18">
      <alignment horizontal="right" vertical="center"/>
    </xf>
    <xf numFmtId="170" fontId="153" fillId="0" borderId="18">
      <alignment horizontal="right" vertical="center"/>
    </xf>
    <xf numFmtId="201" fontId="80" fillId="0" borderId="18">
      <alignment horizontal="right" vertical="center"/>
    </xf>
    <xf numFmtId="198" fontId="33" fillId="0" borderId="18">
      <alignment horizontal="right" vertical="center"/>
    </xf>
    <xf numFmtId="199" fontId="17" fillId="0" borderId="18">
      <alignment horizontal="right" vertical="center"/>
    </xf>
    <xf numFmtId="199" fontId="17" fillId="0" borderId="18">
      <alignment horizontal="right" vertical="center"/>
    </xf>
    <xf numFmtId="170" fontId="153" fillId="0" borderId="18">
      <alignment horizontal="right" vertical="center"/>
    </xf>
    <xf numFmtId="227" fontId="17" fillId="0" borderId="18">
      <alignment horizontal="right" vertical="center"/>
    </xf>
    <xf numFmtId="227" fontId="17" fillId="0" borderId="18">
      <alignment horizontal="right" vertical="center"/>
    </xf>
    <xf numFmtId="201" fontId="80" fillId="0" borderId="18">
      <alignment horizontal="right" vertical="center"/>
    </xf>
    <xf numFmtId="199" fontId="17" fillId="0" borderId="18">
      <alignment horizontal="right" vertical="center"/>
    </xf>
    <xf numFmtId="199" fontId="17" fillId="0" borderId="18">
      <alignment horizontal="right" vertical="center"/>
    </xf>
    <xf numFmtId="169" fontId="80" fillId="0" borderId="18">
      <alignment horizontal="right" vertical="center"/>
    </xf>
    <xf numFmtId="201" fontId="80" fillId="0" borderId="18">
      <alignment horizontal="right" vertical="center"/>
    </xf>
    <xf numFmtId="169" fontId="80" fillId="0" borderId="18">
      <alignment horizontal="right" vertical="center"/>
    </xf>
    <xf numFmtId="199" fontId="17" fillId="0" borderId="18">
      <alignment horizontal="right" vertical="center"/>
    </xf>
    <xf numFmtId="201" fontId="80" fillId="0" borderId="18">
      <alignment horizontal="right" vertical="center"/>
    </xf>
    <xf numFmtId="226" fontId="17" fillId="0" borderId="18">
      <alignment horizontal="right" vertical="center"/>
    </xf>
    <xf numFmtId="227" fontId="17" fillId="0" borderId="18">
      <alignment horizontal="right" vertical="center"/>
    </xf>
    <xf numFmtId="170" fontId="153" fillId="0" borderId="18">
      <alignment horizontal="right" vertical="center"/>
    </xf>
    <xf numFmtId="201" fontId="80" fillId="0" borderId="18">
      <alignment horizontal="right" vertical="center"/>
    </xf>
    <xf numFmtId="173" fontId="32" fillId="0" borderId="18">
      <alignment horizontal="right" vertical="center"/>
    </xf>
    <xf numFmtId="225" fontId="153" fillId="0" borderId="18">
      <alignment horizontal="right" vertical="center"/>
    </xf>
    <xf numFmtId="199" fontId="17" fillId="0" borderId="18">
      <alignment horizontal="right" vertical="center"/>
    </xf>
    <xf numFmtId="214" fontId="80" fillId="0" borderId="18">
      <alignment horizontal="right" vertical="center"/>
    </xf>
    <xf numFmtId="173" fontId="32" fillId="0" borderId="18">
      <alignment horizontal="right" vertical="center"/>
    </xf>
    <xf numFmtId="200" fontId="1" fillId="0" borderId="18">
      <alignment horizontal="right" vertical="center"/>
    </xf>
    <xf numFmtId="198" fontId="33" fillId="0" borderId="18">
      <alignment horizontal="right" vertical="center"/>
    </xf>
    <xf numFmtId="199" fontId="17" fillId="0" borderId="18">
      <alignment horizontal="right" vertical="center"/>
    </xf>
    <xf numFmtId="201" fontId="80" fillId="0" borderId="18">
      <alignment horizontal="right" vertical="center"/>
    </xf>
    <xf numFmtId="173" fontId="32" fillId="0" borderId="18">
      <alignment horizontal="right" vertical="center"/>
    </xf>
    <xf numFmtId="201" fontId="80" fillId="0" borderId="18">
      <alignment horizontal="right" vertical="center"/>
    </xf>
    <xf numFmtId="214" fontId="80" fillId="0" borderId="18">
      <alignment horizontal="right" vertical="center"/>
    </xf>
    <xf numFmtId="3" fontId="154" fillId="51" borderId="1" applyFill="0" applyAlignment="0" applyProtection="0">
      <alignment horizontal="justify" vertical="center"/>
    </xf>
    <xf numFmtId="1" fontId="155" fillId="0" borderId="0">
      <alignment horizontal="center"/>
    </xf>
    <xf numFmtId="202" fontId="83" fillId="0" borderId="2">
      <protection hidden="1"/>
    </xf>
    <xf numFmtId="49" fontId="85" fillId="0" borderId="0" applyFill="0" applyBorder="0" applyAlignment="0"/>
    <xf numFmtId="0" fontId="1" fillId="0" borderId="0" applyFill="0" applyBorder="0" applyAlignment="0"/>
    <xf numFmtId="15" fontId="1" fillId="0" borderId="0" applyFill="0" applyBorder="0" applyAlignment="0"/>
    <xf numFmtId="197" fontId="156" fillId="0" borderId="18">
      <alignment horizontal="center"/>
    </xf>
    <xf numFmtId="0" fontId="17" fillId="0" borderId="31"/>
    <xf numFmtId="0" fontId="80" fillId="0" borderId="0" applyNumberFormat="0" applyFill="0" applyBorder="0" applyAlignment="0" applyProtection="0"/>
    <xf numFmtId="0" fontId="1" fillId="0" borderId="0" applyNumberFormat="0" applyFill="0" applyBorder="0" applyAlignment="0" applyProtection="0"/>
    <xf numFmtId="0" fontId="130" fillId="0" borderId="0" applyNumberFormat="0" applyFill="0" applyBorder="0" applyAlignment="0" applyProtection="0"/>
    <xf numFmtId="0" fontId="157" fillId="0" borderId="4" applyNumberFormat="0" applyBorder="0" applyAlignment="0"/>
    <xf numFmtId="0" fontId="158" fillId="0" borderId="22" applyNumberFormat="0" applyBorder="0" applyAlignment="0">
      <alignment horizontal="center"/>
    </xf>
    <xf numFmtId="3" fontId="159" fillId="0" borderId="11" applyNumberFormat="0" applyBorder="0" applyAlignment="0"/>
    <xf numFmtId="3" fontId="160" fillId="0" borderId="0" applyNumberFormat="0" applyFill="0" applyBorder="0" applyAlignment="0" applyProtection="0">
      <alignment horizontal="center" wrapText="1"/>
    </xf>
    <xf numFmtId="0" fontId="161" fillId="0" borderId="32" applyBorder="0" applyAlignment="0">
      <alignment horizontal="center" vertical="center"/>
    </xf>
    <xf numFmtId="0" fontId="162" fillId="0" borderId="0" applyNumberFormat="0" applyFill="0" applyBorder="0" applyAlignment="0" applyProtection="0">
      <alignment horizontal="centerContinuous"/>
    </xf>
    <xf numFmtId="0" fontId="100" fillId="0" borderId="33" applyNumberFormat="0" applyFill="0" applyBorder="0" applyAlignment="0" applyProtection="0">
      <alignment horizontal="center" vertical="center" wrapText="1"/>
    </xf>
    <xf numFmtId="0" fontId="163" fillId="0" borderId="0" applyNumberFormat="0" applyFill="0" applyBorder="0" applyAlignment="0" applyProtection="0"/>
    <xf numFmtId="0" fontId="164" fillId="0" borderId="34" applyNumberFormat="0" applyBorder="0" applyAlignment="0">
      <alignment vertical="center"/>
    </xf>
    <xf numFmtId="0" fontId="165" fillId="0" borderId="35" applyNumberFormat="0" applyFill="0" applyAlignment="0" applyProtection="0"/>
    <xf numFmtId="3" fontId="166" fillId="0" borderId="0" applyFill="0">
      <alignment vertical="center"/>
    </xf>
    <xf numFmtId="192" fontId="34" fillId="0" borderId="0" applyFont="0" applyFill="0" applyBorder="0" applyAlignment="0" applyProtection="0"/>
    <xf numFmtId="193" fontId="120" fillId="0" borderId="0" applyFont="0" applyFill="0" applyBorder="0" applyAlignment="0" applyProtection="0"/>
    <xf numFmtId="0" fontId="103" fillId="0" borderId="21">
      <alignment horizontal="center"/>
    </xf>
    <xf numFmtId="0" fontId="88" fillId="0" borderId="1"/>
    <xf numFmtId="190" fontId="167" fillId="0" borderId="0"/>
    <xf numFmtId="195" fontId="167" fillId="0" borderId="1"/>
    <xf numFmtId="0" fontId="168" fillId="0" borderId="0"/>
    <xf numFmtId="3" fontId="125" fillId="0" borderId="0" applyNumberFormat="0" applyBorder="0" applyAlignment="0" applyProtection="0">
      <alignment horizontal="centerContinuous"/>
      <protection locked="0"/>
    </xf>
    <xf numFmtId="3" fontId="169" fillId="0" borderId="0">
      <protection locked="0"/>
    </xf>
    <xf numFmtId="0" fontId="168" fillId="0" borderId="0"/>
    <xf numFmtId="0" fontId="170" fillId="0" borderId="36" applyFill="0" applyBorder="0" applyAlignment="0">
      <alignment horizontal="center"/>
    </xf>
    <xf numFmtId="169" fontId="171" fillId="52" borderId="32">
      <alignment vertical="top"/>
    </xf>
    <xf numFmtId="0" fontId="172" fillId="53" borderId="1">
      <alignment horizontal="left" vertical="center"/>
    </xf>
    <xf numFmtId="170" fontId="173" fillId="54" borderId="32"/>
    <xf numFmtId="169" fontId="110" fillId="0" borderId="32">
      <alignment horizontal="left" vertical="top"/>
    </xf>
    <xf numFmtId="0" fontId="174" fillId="55" borderId="0">
      <alignment horizontal="left" vertical="center"/>
    </xf>
    <xf numFmtId="169" fontId="175" fillId="0" borderId="37">
      <alignment horizontal="left" vertical="top"/>
    </xf>
    <xf numFmtId="0" fontId="176" fillId="0" borderId="37">
      <alignment horizontal="left" vertical="center"/>
    </xf>
    <xf numFmtId="171" fontId="1" fillId="0" borderId="0" applyFont="0" applyFill="0" applyBorder="0" applyAlignment="0" applyProtection="0"/>
    <xf numFmtId="173" fontId="1" fillId="0" borderId="0" applyFont="0" applyFill="0" applyBorder="0" applyAlignment="0" applyProtection="0"/>
    <xf numFmtId="42" fontId="87" fillId="0" borderId="0" applyFont="0" applyFill="0" applyBorder="0" applyAlignment="0" applyProtection="0"/>
    <xf numFmtId="44" fontId="87" fillId="0" borderId="0" applyFont="0" applyFill="0" applyBorder="0" applyAlignment="0" applyProtection="0"/>
    <xf numFmtId="0" fontId="118" fillId="0" borderId="0" applyNumberFormat="0" applyFill="0" applyBorder="0" applyAlignment="0" applyProtection="0"/>
    <xf numFmtId="3" fontId="177" fillId="0" borderId="0" applyNumberFormat="0" applyFill="0" applyBorder="0" applyAlignment="0">
      <alignment horizontal="centerContinuous" vertical="center"/>
    </xf>
    <xf numFmtId="0" fontId="178" fillId="0" borderId="38" applyNumberFormat="0" applyFont="0" applyAlignment="0">
      <alignment horizontal="center"/>
    </xf>
    <xf numFmtId="0" fontId="179" fillId="0" borderId="0" applyNumberFormat="0" applyFill="0" applyBorder="0" applyAlignment="0" applyProtection="0"/>
    <xf numFmtId="0" fontId="185" fillId="0" borderId="0" applyFont="0" applyFill="0" applyBorder="0" applyAlignment="0" applyProtection="0"/>
    <xf numFmtId="0" fontId="185" fillId="0" borderId="0" applyFont="0" applyFill="0" applyBorder="0" applyAlignment="0" applyProtection="0"/>
    <xf numFmtId="0" fontId="114" fillId="0" borderId="0" applyFont="0" applyFill="0" applyBorder="0" applyAlignment="0" applyProtection="0"/>
    <xf numFmtId="0" fontId="9" fillId="0" borderId="0">
      <alignment vertical="center"/>
    </xf>
    <xf numFmtId="40" fontId="30" fillId="0" borderId="0" applyFont="0" applyFill="0" applyBorder="0" applyAlignment="0" applyProtection="0"/>
    <xf numFmtId="38"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9" fontId="48" fillId="0" borderId="0" applyFont="0" applyFill="0" applyBorder="0" applyAlignment="0" applyProtection="0"/>
    <xf numFmtId="0" fontId="180" fillId="0" borderId="0"/>
    <xf numFmtId="0" fontId="181" fillId="0" borderId="3"/>
    <xf numFmtId="0" fontId="182" fillId="0" borderId="0"/>
    <xf numFmtId="0" fontId="182" fillId="0" borderId="0"/>
    <xf numFmtId="0" fontId="182" fillId="0" borderId="0"/>
    <xf numFmtId="0" fontId="182" fillId="0" borderId="0"/>
    <xf numFmtId="0" fontId="182" fillId="0" borderId="0"/>
    <xf numFmtId="0" fontId="182" fillId="0" borderId="0"/>
    <xf numFmtId="0" fontId="182" fillId="0" borderId="0"/>
    <xf numFmtId="0" fontId="182" fillId="0" borderId="0"/>
    <xf numFmtId="0" fontId="129" fillId="0" borderId="0" applyFont="0" applyFill="0" applyBorder="0" applyAlignment="0" applyProtection="0"/>
    <xf numFmtId="0" fontId="129" fillId="0" borderId="0" applyFont="0" applyFill="0" applyBorder="0" applyAlignment="0" applyProtection="0"/>
    <xf numFmtId="212" fontId="129" fillId="0" borderId="0" applyFont="0" applyFill="0" applyBorder="0" applyAlignment="0" applyProtection="0"/>
    <xf numFmtId="213" fontId="129" fillId="0" borderId="0" applyFont="0" applyFill="0" applyBorder="0" applyAlignment="0" applyProtection="0"/>
    <xf numFmtId="0" fontId="129" fillId="0" borderId="0"/>
    <xf numFmtId="0" fontId="122" fillId="0" borderId="0"/>
    <xf numFmtId="172" fontId="6" fillId="0" borderId="0" applyFont="0" applyFill="0" applyBorder="0" applyAlignment="0" applyProtection="0"/>
    <xf numFmtId="174" fontId="6" fillId="0" borderId="0" applyFont="0" applyFill="0" applyBorder="0" applyAlignment="0" applyProtection="0"/>
    <xf numFmtId="43" fontId="24" fillId="0" borderId="0" applyFont="0" applyFill="0" applyBorder="0" applyAlignment="0" applyProtection="0"/>
    <xf numFmtId="38" fontId="183" fillId="0" borderId="0" applyFont="0" applyFill="0" applyBorder="0" applyAlignment="0" applyProtection="0"/>
    <xf numFmtId="0" fontId="184" fillId="0" borderId="0"/>
    <xf numFmtId="179" fontId="6" fillId="0" borderId="0" applyFont="0" applyFill="0" applyBorder="0" applyAlignment="0" applyProtection="0"/>
    <xf numFmtId="184" fontId="27" fillId="0" borderId="0" applyFont="0" applyFill="0" applyBorder="0" applyAlignment="0" applyProtection="0"/>
    <xf numFmtId="180" fontId="6" fillId="0" borderId="0" applyFont="0" applyFill="0" applyBorder="0" applyAlignment="0" applyProtection="0"/>
    <xf numFmtId="182" fontId="184" fillId="0" borderId="0" applyFont="0" applyFill="0" applyBorder="0" applyAlignment="0" applyProtection="0"/>
    <xf numFmtId="181" fontId="184" fillId="0" borderId="0" applyFont="0" applyFill="0" applyBorder="0" applyAlignment="0" applyProtection="0"/>
    <xf numFmtId="191" fontId="183" fillId="0" borderId="18">
      <alignment horizontal="center"/>
    </xf>
  </cellStyleXfs>
  <cellXfs count="375">
    <xf numFmtId="0" fontId="2" fillId="0" borderId="0" xfId="0" applyFont="1"/>
    <xf numFmtId="0" fontId="2" fillId="0" borderId="0" xfId="0" applyFont="1" applyFill="1"/>
    <xf numFmtId="0" fontId="6" fillId="0" borderId="39" xfId="0" applyFont="1" applyBorder="1"/>
    <xf numFmtId="0" fontId="6" fillId="0" borderId="0" xfId="0" applyFont="1"/>
    <xf numFmtId="175" fontId="6" fillId="0" borderId="39" xfId="0" applyNumberFormat="1" applyFont="1" applyBorder="1"/>
    <xf numFmtId="0" fontId="6" fillId="0" borderId="40" xfId="0" applyFont="1" applyBorder="1"/>
    <xf numFmtId="0" fontId="6" fillId="0" borderId="41" xfId="0" applyFont="1" applyBorder="1"/>
    <xf numFmtId="175" fontId="7" fillId="0" borderId="4" xfId="0" applyNumberFormat="1" applyFont="1" applyBorder="1"/>
    <xf numFmtId="0" fontId="6" fillId="0" borderId="4" xfId="0" applyFont="1" applyBorder="1"/>
    <xf numFmtId="175" fontId="7" fillId="0" borderId="39" xfId="0" applyNumberFormat="1" applyFont="1" applyBorder="1"/>
    <xf numFmtId="175" fontId="7" fillId="0" borderId="0" xfId="0" applyNumberFormat="1" applyFont="1"/>
    <xf numFmtId="175" fontId="6" fillId="0" borderId="0" xfId="0" applyNumberFormat="1" applyFont="1"/>
    <xf numFmtId="175" fontId="6" fillId="0" borderId="41" xfId="0" applyNumberFormat="1" applyFont="1" applyBorder="1"/>
    <xf numFmtId="0" fontId="6" fillId="0" borderId="42" xfId="0" applyFont="1" applyBorder="1"/>
    <xf numFmtId="0" fontId="6" fillId="0" borderId="43" xfId="0" applyFont="1" applyBorder="1"/>
    <xf numFmtId="175" fontId="6" fillId="0" borderId="44" xfId="0" applyNumberFormat="1" applyFont="1" applyBorder="1"/>
    <xf numFmtId="0" fontId="3" fillId="0" borderId="40" xfId="0" applyFont="1" applyBorder="1"/>
    <xf numFmtId="0" fontId="3" fillId="0" borderId="39" xfId="0" applyFont="1" applyBorder="1"/>
    <xf numFmtId="0" fontId="3" fillId="0" borderId="41" xfId="0" applyFont="1" applyBorder="1"/>
    <xf numFmtId="0" fontId="3" fillId="0" borderId="0" xfId="0" applyFont="1"/>
    <xf numFmtId="0" fontId="10" fillId="42" borderId="0" xfId="0" applyFont="1" applyFill="1" applyBorder="1" applyAlignment="1"/>
    <xf numFmtId="0" fontId="12" fillId="0" borderId="0" xfId="0" applyFont="1" applyFill="1"/>
    <xf numFmtId="0" fontId="12" fillId="42" borderId="1" xfId="0" applyFont="1" applyFill="1" applyBorder="1" applyAlignment="1">
      <alignment horizontal="center" vertical="center"/>
    </xf>
    <xf numFmtId="0" fontId="12" fillId="42" borderId="1" xfId="0" applyFont="1" applyFill="1" applyBorder="1" applyAlignment="1">
      <alignment horizontal="center" vertical="center" wrapText="1"/>
    </xf>
    <xf numFmtId="0" fontId="12" fillId="0" borderId="45" xfId="0" applyFont="1" applyFill="1" applyBorder="1"/>
    <xf numFmtId="0" fontId="12" fillId="0" borderId="46" xfId="0" applyFont="1" applyFill="1" applyBorder="1"/>
    <xf numFmtId="175" fontId="12" fillId="0" borderId="46" xfId="0" applyNumberFormat="1" applyFont="1" applyFill="1" applyBorder="1"/>
    <xf numFmtId="175" fontId="12" fillId="0" borderId="46" xfId="943" applyNumberFormat="1" applyFont="1" applyFill="1" applyBorder="1"/>
    <xf numFmtId="0" fontId="10" fillId="0" borderId="46" xfId="0" applyFont="1" applyFill="1" applyBorder="1"/>
    <xf numFmtId="0" fontId="12" fillId="42" borderId="0" xfId="0" applyFont="1" applyFill="1" applyBorder="1" applyAlignment="1"/>
    <xf numFmtId="175" fontId="12" fillId="0" borderId="0" xfId="943" applyNumberFormat="1" applyFont="1" applyFill="1"/>
    <xf numFmtId="0" fontId="10" fillId="0" borderId="47" xfId="0" applyFont="1" applyFill="1" applyBorder="1"/>
    <xf numFmtId="0" fontId="10" fillId="0" borderId="48" xfId="0" applyFont="1" applyFill="1" applyBorder="1"/>
    <xf numFmtId="175" fontId="10" fillId="0" borderId="48" xfId="943" applyNumberFormat="1" applyFont="1" applyFill="1" applyBorder="1"/>
    <xf numFmtId="0" fontId="12" fillId="0" borderId="48" xfId="0" applyFont="1" applyFill="1" applyBorder="1" applyAlignment="1">
      <alignment vertical="center" wrapText="1"/>
    </xf>
    <xf numFmtId="0" fontId="12" fillId="0" borderId="48" xfId="0" applyFont="1" applyFill="1" applyBorder="1" applyAlignment="1">
      <alignment vertical="center"/>
    </xf>
    <xf numFmtId="175" fontId="12" fillId="0" borderId="48" xfId="943" applyNumberFormat="1" applyFont="1" applyFill="1" applyBorder="1" applyAlignment="1">
      <alignment vertical="center"/>
    </xf>
    <xf numFmtId="0" fontId="12" fillId="0" borderId="48" xfId="0" applyFont="1" applyFill="1" applyBorder="1"/>
    <xf numFmtId="175" fontId="12" fillId="0" borderId="48" xfId="943" applyNumberFormat="1" applyFont="1" applyFill="1" applyBorder="1"/>
    <xf numFmtId="0" fontId="10" fillId="0" borderId="49" xfId="0" applyFont="1" applyFill="1" applyBorder="1"/>
    <xf numFmtId="175" fontId="10" fillId="0" borderId="49" xfId="943" applyNumberFormat="1" applyFont="1" applyFill="1" applyBorder="1"/>
    <xf numFmtId="0" fontId="12" fillId="0" borderId="45" xfId="0" applyFont="1" applyFill="1" applyBorder="1" applyAlignment="1">
      <alignment horizontal="center"/>
    </xf>
    <xf numFmtId="0" fontId="10" fillId="0" borderId="50" xfId="0" applyFont="1" applyFill="1" applyBorder="1"/>
    <xf numFmtId="0" fontId="10" fillId="0" borderId="50" xfId="0" applyFont="1" applyFill="1" applyBorder="1" applyAlignment="1">
      <alignment horizontal="center"/>
    </xf>
    <xf numFmtId="175" fontId="10" fillId="0" borderId="50" xfId="943" applyNumberFormat="1" applyFont="1" applyFill="1" applyBorder="1"/>
    <xf numFmtId="0" fontId="10" fillId="0" borderId="48" xfId="0" applyFont="1" applyFill="1" applyBorder="1" applyAlignment="1">
      <alignment horizontal="center"/>
    </xf>
    <xf numFmtId="0" fontId="10" fillId="0" borderId="49" xfId="0" applyFont="1" applyFill="1" applyBorder="1" applyAlignment="1">
      <alignment horizontal="center"/>
    </xf>
    <xf numFmtId="0" fontId="12" fillId="0" borderId="46" xfId="0" applyFont="1" applyFill="1" applyBorder="1" applyAlignment="1">
      <alignment horizontal="center"/>
    </xf>
    <xf numFmtId="0" fontId="2" fillId="42" borderId="0" xfId="0" applyFont="1" applyFill="1"/>
    <xf numFmtId="0" fontId="2" fillId="42" borderId="1" xfId="0" applyFont="1" applyFill="1" applyBorder="1" applyAlignment="1">
      <alignment horizontal="center" vertical="center" wrapText="1"/>
    </xf>
    <xf numFmtId="0" fontId="2" fillId="0" borderId="45" xfId="0" applyFont="1" applyFill="1" applyBorder="1"/>
    <xf numFmtId="0" fontId="2" fillId="0" borderId="46" xfId="0" applyFont="1" applyFill="1" applyBorder="1"/>
    <xf numFmtId="0" fontId="14" fillId="0" borderId="50" xfId="0" applyFont="1" applyFill="1" applyBorder="1"/>
    <xf numFmtId="0" fontId="14" fillId="0" borderId="48" xfId="0" applyFont="1" applyFill="1" applyBorder="1"/>
    <xf numFmtId="0" fontId="14" fillId="0" borderId="49" xfId="0" applyFont="1" applyFill="1" applyBorder="1"/>
    <xf numFmtId="0" fontId="14" fillId="0" borderId="48" xfId="0" applyFont="1" applyFill="1" applyBorder="1" applyAlignment="1">
      <alignment vertical="center" wrapText="1"/>
    </xf>
    <xf numFmtId="0" fontId="14" fillId="0" borderId="50" xfId="0" applyFont="1" applyFill="1" applyBorder="1" applyAlignment="1">
      <alignment vertical="center" wrapText="1"/>
    </xf>
    <xf numFmtId="0" fontId="10" fillId="0" borderId="48" xfId="0" applyFont="1" applyFill="1" applyBorder="1" applyAlignment="1">
      <alignment horizontal="center" vertical="center"/>
    </xf>
    <xf numFmtId="0" fontId="10" fillId="0" borderId="48" xfId="0" applyFont="1" applyFill="1" applyBorder="1" applyAlignment="1">
      <alignment vertical="center"/>
    </xf>
    <xf numFmtId="175" fontId="10" fillId="0" borderId="48" xfId="943" applyNumberFormat="1" applyFont="1" applyFill="1" applyBorder="1" applyAlignment="1">
      <alignment vertical="center"/>
    </xf>
    <xf numFmtId="0" fontId="10" fillId="0" borderId="50" xfId="0" applyFont="1" applyFill="1" applyBorder="1" applyAlignment="1">
      <alignment horizontal="center" vertical="center"/>
    </xf>
    <xf numFmtId="0" fontId="10" fillId="0" borderId="50" xfId="0" applyFont="1" applyFill="1" applyBorder="1" applyAlignment="1">
      <alignment vertical="center"/>
    </xf>
    <xf numFmtId="175" fontId="10" fillId="0" borderId="50" xfId="943" applyNumberFormat="1" applyFont="1" applyFill="1" applyBorder="1" applyAlignment="1">
      <alignment vertical="center"/>
    </xf>
    <xf numFmtId="0" fontId="14" fillId="42" borderId="0" xfId="0" applyFont="1" applyFill="1" applyBorder="1" applyAlignment="1"/>
    <xf numFmtId="0" fontId="2" fillId="42" borderId="0" xfId="0" applyFont="1" applyFill="1" applyBorder="1"/>
    <xf numFmtId="175" fontId="186" fillId="0" borderId="4" xfId="0" applyNumberFormat="1" applyFont="1" applyBorder="1"/>
    <xf numFmtId="175" fontId="186" fillId="0" borderId="11" xfId="0" applyNumberFormat="1" applyFont="1" applyBorder="1"/>
    <xf numFmtId="175" fontId="186" fillId="0" borderId="51" xfId="0" applyNumberFormat="1" applyFont="1" applyBorder="1"/>
    <xf numFmtId="175" fontId="188" fillId="0" borderId="39" xfId="0" applyNumberFormat="1" applyFont="1" applyBorder="1"/>
    <xf numFmtId="0" fontId="189" fillId="0" borderId="0" xfId="0" applyFont="1"/>
    <xf numFmtId="175" fontId="7" fillId="0" borderId="0" xfId="0" applyNumberFormat="1" applyFont="1" applyBorder="1"/>
    <xf numFmtId="0" fontId="3" fillId="0" borderId="0" xfId="0" applyFont="1" applyAlignment="1"/>
    <xf numFmtId="175" fontId="7" fillId="0" borderId="39" xfId="943" applyNumberFormat="1" applyFont="1" applyBorder="1"/>
    <xf numFmtId="0" fontId="7" fillId="0" borderId="4" xfId="0" applyFont="1" applyBorder="1"/>
    <xf numFmtId="0" fontId="192" fillId="0" borderId="0" xfId="1109" applyFont="1" applyFill="1" applyBorder="1" applyAlignment="1">
      <alignment horizontal="left" vertical="center"/>
    </xf>
    <xf numFmtId="175" fontId="2" fillId="0" borderId="0" xfId="0" applyNumberFormat="1" applyFont="1" applyFill="1"/>
    <xf numFmtId="0" fontId="9" fillId="0" borderId="52" xfId="1109" applyFont="1" applyBorder="1"/>
    <xf numFmtId="0" fontId="9" fillId="0" borderId="30" xfId="1109" applyFont="1" applyBorder="1"/>
    <xf numFmtId="0" fontId="9" fillId="0" borderId="53" xfId="1109" applyFont="1" applyBorder="1"/>
    <xf numFmtId="0" fontId="9" fillId="0" borderId="54" xfId="1109" applyFont="1" applyBorder="1"/>
    <xf numFmtId="0" fontId="9" fillId="0" borderId="0" xfId="1109" applyFont="1" applyBorder="1"/>
    <xf numFmtId="0" fontId="9" fillId="0" borderId="55" xfId="1109" applyFont="1" applyBorder="1"/>
    <xf numFmtId="0" fontId="192" fillId="0" borderId="54" xfId="1109" applyFont="1" applyBorder="1"/>
    <xf numFmtId="0" fontId="192" fillId="0" borderId="0" xfId="1109" applyFont="1" applyBorder="1"/>
    <xf numFmtId="0" fontId="9" fillId="0" borderId="0" xfId="1109" applyFont="1"/>
    <xf numFmtId="0" fontId="9" fillId="0" borderId="56" xfId="1109" applyFont="1" applyBorder="1"/>
    <xf numFmtId="0" fontId="196" fillId="0" borderId="57" xfId="1109" applyFont="1" applyBorder="1"/>
    <xf numFmtId="0" fontId="196" fillId="0" borderId="58" xfId="1109" applyFont="1" applyBorder="1"/>
    <xf numFmtId="0" fontId="9" fillId="0" borderId="9" xfId="1109" applyFont="1" applyBorder="1"/>
    <xf numFmtId="0" fontId="196" fillId="0" borderId="0" xfId="1109" applyFont="1" applyBorder="1"/>
    <xf numFmtId="0" fontId="196" fillId="0" borderId="59" xfId="1109" applyFont="1" applyBorder="1"/>
    <xf numFmtId="0" fontId="196" fillId="0" borderId="0" xfId="1109" applyFont="1" applyFill="1" applyBorder="1"/>
    <xf numFmtId="0" fontId="197" fillId="0" borderId="0" xfId="1109" applyFont="1" applyBorder="1"/>
    <xf numFmtId="0" fontId="9" fillId="0" borderId="60" xfId="1109" applyFont="1" applyBorder="1"/>
    <xf numFmtId="0" fontId="196" fillId="0" borderId="5" xfId="1109" applyFont="1" applyBorder="1"/>
    <xf numFmtId="0" fontId="196" fillId="0" borderId="61" xfId="1109" applyFont="1" applyBorder="1"/>
    <xf numFmtId="0" fontId="9" fillId="0" borderId="62" xfId="1109" applyFont="1" applyBorder="1"/>
    <xf numFmtId="0" fontId="9" fillId="0" borderId="63" xfId="1109" applyFont="1" applyBorder="1"/>
    <xf numFmtId="0" fontId="9" fillId="0" borderId="64" xfId="1109" applyFont="1" applyBorder="1"/>
    <xf numFmtId="175" fontId="6" fillId="0" borderId="0" xfId="943" applyNumberFormat="1" applyFont="1"/>
    <xf numFmtId="175" fontId="187" fillId="0" borderId="39" xfId="943" applyNumberFormat="1" applyFont="1" applyBorder="1"/>
    <xf numFmtId="0" fontId="6" fillId="0" borderId="0" xfId="0" applyFont="1" applyBorder="1"/>
    <xf numFmtId="175" fontId="187" fillId="0" borderId="39" xfId="0" applyNumberFormat="1" applyFont="1" applyBorder="1"/>
    <xf numFmtId="175" fontId="3" fillId="0" borderId="0" xfId="0" applyNumberFormat="1" applyFont="1"/>
    <xf numFmtId="0" fontId="192" fillId="0" borderId="0" xfId="1109" applyFont="1" applyFill="1" applyBorder="1" applyAlignment="1">
      <alignment vertical="center"/>
    </xf>
    <xf numFmtId="175" fontId="12" fillId="0" borderId="0" xfId="0" applyNumberFormat="1" applyFont="1" applyFill="1"/>
    <xf numFmtId="0" fontId="12" fillId="42" borderId="0" xfId="0" applyFont="1" applyFill="1" applyBorder="1" applyAlignment="1">
      <alignment horizontal="left"/>
    </xf>
    <xf numFmtId="0" fontId="11" fillId="42" borderId="0" xfId="0" applyFont="1" applyFill="1" applyBorder="1" applyAlignment="1"/>
    <xf numFmtId="175" fontId="3" fillId="0" borderId="0" xfId="943" applyNumberFormat="1" applyFont="1"/>
    <xf numFmtId="175" fontId="12" fillId="0" borderId="45" xfId="0" applyNumberFormat="1" applyFont="1" applyFill="1" applyBorder="1"/>
    <xf numFmtId="175" fontId="10" fillId="0" borderId="46" xfId="943" applyNumberFormat="1" applyFont="1" applyFill="1" applyBorder="1"/>
    <xf numFmtId="175" fontId="10" fillId="0" borderId="46" xfId="0" applyNumberFormat="1" applyFont="1" applyFill="1" applyBorder="1"/>
    <xf numFmtId="0" fontId="6" fillId="0" borderId="0" xfId="0" applyFont="1" applyBorder="1" applyAlignment="1">
      <alignment horizontal="left"/>
    </xf>
    <xf numFmtId="0" fontId="15" fillId="0" borderId="0" xfId="0" applyFont="1"/>
    <xf numFmtId="0" fontId="6" fillId="0" borderId="1" xfId="0" applyFont="1" applyBorder="1" applyAlignment="1">
      <alignment horizontal="center" vertical="center" wrapText="1"/>
    </xf>
    <xf numFmtId="0" fontId="198" fillId="0" borderId="0" xfId="0" applyFont="1" applyAlignment="1">
      <alignment horizontal="center" wrapText="1"/>
    </xf>
    <xf numFmtId="0" fontId="198" fillId="0" borderId="0" xfId="0" applyFont="1" applyAlignment="1">
      <alignment horizontal="right" wrapText="1"/>
    </xf>
    <xf numFmtId="3" fontId="10" fillId="0" borderId="0" xfId="0" applyNumberFormat="1" applyFont="1" applyAlignment="1">
      <alignment horizontal="right"/>
    </xf>
    <xf numFmtId="3" fontId="12" fillId="0" borderId="0" xfId="0" applyNumberFormat="1" applyFont="1" applyAlignment="1">
      <alignment horizontal="right"/>
    </xf>
    <xf numFmtId="3" fontId="10" fillId="0" borderId="0" xfId="0" applyNumberFormat="1" applyFont="1" applyAlignment="1">
      <alignment horizontal="right" wrapText="1"/>
    </xf>
    <xf numFmtId="3" fontId="12" fillId="0" borderId="5" xfId="0" applyNumberFormat="1" applyFont="1" applyBorder="1" applyAlignment="1">
      <alignment horizontal="right"/>
    </xf>
    <xf numFmtId="0" fontId="10" fillId="0" borderId="0" xfId="0" applyFont="1" applyBorder="1" applyAlignment="1">
      <alignment horizontal="right"/>
    </xf>
    <xf numFmtId="3" fontId="10" fillId="0" borderId="0" xfId="0" applyNumberFormat="1" applyFont="1" applyBorder="1" applyAlignment="1">
      <alignment horizontal="right"/>
    </xf>
    <xf numFmtId="0" fontId="12" fillId="0" borderId="5" xfId="0" applyFont="1" applyBorder="1" applyAlignment="1">
      <alignment horizontal="center" wrapText="1"/>
    </xf>
    <xf numFmtId="0" fontId="8" fillId="0" borderId="0" xfId="0" applyFont="1" applyAlignment="1">
      <alignment horizontal="right" wrapText="1"/>
    </xf>
    <xf numFmtId="0" fontId="10" fillId="0" borderId="0" xfId="0" applyFont="1" applyAlignment="1">
      <alignment horizontal="right" wrapText="1"/>
    </xf>
    <xf numFmtId="0" fontId="10" fillId="0" borderId="0" xfId="0" applyFont="1" applyBorder="1" applyAlignment="1">
      <alignment horizontal="right" wrapText="1"/>
    </xf>
    <xf numFmtId="3" fontId="13" fillId="0" borderId="13" xfId="0" applyNumberFormat="1" applyFont="1" applyBorder="1" applyAlignment="1">
      <alignment horizontal="right"/>
    </xf>
    <xf numFmtId="3" fontId="10" fillId="0" borderId="5" xfId="0" applyNumberFormat="1" applyFont="1" applyBorder="1" applyAlignment="1">
      <alignment horizontal="right"/>
    </xf>
    <xf numFmtId="0" fontId="10" fillId="0" borderId="13" xfId="0" applyFont="1" applyBorder="1" applyAlignment="1">
      <alignment horizontal="right"/>
    </xf>
    <xf numFmtId="0" fontId="198" fillId="0" borderId="0" xfId="0" applyFont="1" applyBorder="1" applyAlignment="1">
      <alignment wrapText="1"/>
    </xf>
    <xf numFmtId="0" fontId="198" fillId="0" borderId="13" xfId="0" applyFont="1" applyBorder="1" applyAlignment="1">
      <alignment horizontal="right" wrapText="1"/>
    </xf>
    <xf numFmtId="3" fontId="10" fillId="0" borderId="0" xfId="0" applyNumberFormat="1" applyFont="1" applyBorder="1" applyAlignment="1">
      <alignment horizontal="right" wrapText="1"/>
    </xf>
    <xf numFmtId="3" fontId="12" fillId="0" borderId="13" xfId="0" applyNumberFormat="1" applyFont="1" applyBorder="1" applyAlignment="1">
      <alignment horizontal="right" wrapText="1"/>
    </xf>
    <xf numFmtId="0" fontId="6" fillId="0" borderId="0" xfId="0" applyFont="1" applyAlignment="1">
      <alignment horizontal="right" wrapText="1"/>
    </xf>
    <xf numFmtId="3" fontId="200" fillId="0" borderId="5" xfId="0" applyNumberFormat="1" applyFont="1" applyBorder="1" applyAlignment="1">
      <alignment horizontal="right"/>
    </xf>
    <xf numFmtId="0" fontId="10" fillId="0" borderId="5" xfId="0" applyFont="1" applyBorder="1" applyAlignment="1">
      <alignment horizontal="right" wrapText="1"/>
    </xf>
    <xf numFmtId="175" fontId="10" fillId="0" borderId="0" xfId="943" applyNumberFormat="1" applyFont="1" applyAlignment="1">
      <alignment horizontal="right" wrapText="1"/>
    </xf>
    <xf numFmtId="3" fontId="200" fillId="0" borderId="0" xfId="0" applyNumberFormat="1" applyFont="1" applyAlignment="1">
      <alignment horizontal="right" wrapText="1"/>
    </xf>
    <xf numFmtId="175" fontId="200" fillId="0" borderId="0" xfId="943" applyNumberFormat="1" applyFont="1" applyAlignment="1">
      <alignment horizontal="right" wrapText="1"/>
    </xf>
    <xf numFmtId="0" fontId="9" fillId="0" borderId="0" xfId="0" applyFont="1"/>
    <xf numFmtId="0" fontId="203" fillId="0" borderId="0" xfId="0" applyFont="1"/>
    <xf numFmtId="0" fontId="204" fillId="41" borderId="1" xfId="0" applyFont="1" applyFill="1" applyBorder="1" applyAlignment="1">
      <alignment horizontal="center" vertical="center"/>
    </xf>
    <xf numFmtId="0" fontId="204" fillId="0" borderId="22" xfId="0" applyFont="1" applyBorder="1" applyAlignment="1">
      <alignment horizontal="left"/>
    </xf>
    <xf numFmtId="3" fontId="204" fillId="0" borderId="22" xfId="0" applyNumberFormat="1" applyFont="1" applyBorder="1" applyAlignment="1">
      <alignment horizontal="right"/>
    </xf>
    <xf numFmtId="0" fontId="192" fillId="0" borderId="0" xfId="0" applyFont="1"/>
    <xf numFmtId="0" fontId="131" fillId="0" borderId="4" xfId="0" applyFont="1" applyBorder="1" applyAlignment="1">
      <alignment horizontal="left"/>
    </xf>
    <xf numFmtId="3" fontId="131" fillId="0" borderId="4" xfId="0" applyNumberFormat="1" applyFont="1" applyBorder="1" applyAlignment="1">
      <alignment horizontal="right"/>
    </xf>
    <xf numFmtId="0" fontId="204" fillId="0" borderId="4" xfId="0" applyFont="1" applyBorder="1" applyAlignment="1">
      <alignment horizontal="left"/>
    </xf>
    <xf numFmtId="3" fontId="204" fillId="0" borderId="4" xfId="0" applyNumberFormat="1" applyFont="1" applyBorder="1" applyAlignment="1">
      <alignment horizontal="right"/>
    </xf>
    <xf numFmtId="0" fontId="131" fillId="0" borderId="51" xfId="0" applyFont="1" applyBorder="1" applyAlignment="1">
      <alignment horizontal="left"/>
    </xf>
    <xf numFmtId="3" fontId="131" fillId="0" borderId="51" xfId="0" applyNumberFormat="1" applyFont="1" applyBorder="1" applyAlignment="1">
      <alignment horizontal="right"/>
    </xf>
    <xf numFmtId="0" fontId="192" fillId="0" borderId="1" xfId="0" applyFont="1" applyBorder="1"/>
    <xf numFmtId="3" fontId="204" fillId="0" borderId="1" xfId="0" applyNumberFormat="1" applyFont="1" applyBorder="1"/>
    <xf numFmtId="3" fontId="9" fillId="0" borderId="0" xfId="0" applyNumberFormat="1" applyFont="1"/>
    <xf numFmtId="0" fontId="192" fillId="0" borderId="0" xfId="0" applyFont="1" applyAlignment="1">
      <alignment horizontal="center"/>
    </xf>
    <xf numFmtId="3" fontId="192" fillId="0" borderId="0" xfId="0" applyNumberFormat="1" applyFont="1" applyAlignment="1">
      <alignment horizontal="center"/>
    </xf>
    <xf numFmtId="0" fontId="203" fillId="0" borderId="0" xfId="0" applyFont="1" applyAlignment="1">
      <alignment horizontal="center"/>
    </xf>
    <xf numFmtId="0" fontId="9" fillId="0" borderId="0" xfId="0" applyFont="1" applyAlignment="1">
      <alignment horizontal="center"/>
    </xf>
    <xf numFmtId="0" fontId="203" fillId="0" borderId="0" xfId="0" applyFont="1" applyAlignment="1"/>
    <xf numFmtId="0" fontId="192" fillId="0" borderId="0" xfId="0" applyFont="1" applyAlignment="1"/>
    <xf numFmtId="175" fontId="6" fillId="0" borderId="39" xfId="943" applyNumberFormat="1" applyFont="1" applyBorder="1"/>
    <xf numFmtId="175" fontId="187" fillId="0" borderId="0" xfId="0" applyNumberFormat="1" applyFont="1" applyBorder="1"/>
    <xf numFmtId="175" fontId="6" fillId="0" borderId="39" xfId="0" applyNumberFormat="1" applyFont="1" applyFill="1" applyBorder="1"/>
    <xf numFmtId="175" fontId="205" fillId="0" borderId="39" xfId="0" applyNumberFormat="1" applyFont="1" applyBorder="1"/>
    <xf numFmtId="175" fontId="10" fillId="0" borderId="39" xfId="943" applyNumberFormat="1" applyFont="1" applyBorder="1"/>
    <xf numFmtId="0" fontId="13" fillId="0" borderId="0" xfId="0" applyFont="1" applyBorder="1" applyAlignment="1">
      <alignment horizontal="right" wrapText="1"/>
    </xf>
    <xf numFmtId="3" fontId="13" fillId="0" borderId="5" xfId="0" applyNumberFormat="1" applyFont="1" applyBorder="1" applyAlignment="1">
      <alignment horizontal="right" wrapText="1"/>
    </xf>
    <xf numFmtId="175" fontId="12" fillId="0" borderId="0" xfId="943" applyNumberFormat="1" applyFont="1" applyFill="1" applyBorder="1"/>
    <xf numFmtId="0" fontId="3" fillId="0" borderId="0" xfId="0" applyFont="1" applyAlignment="1">
      <alignment horizontal="left"/>
    </xf>
    <xf numFmtId="175" fontId="210" fillId="0" borderId="4" xfId="0" applyNumberFormat="1" applyFont="1" applyBorder="1"/>
    <xf numFmtId="175" fontId="210" fillId="0" borderId="22" xfId="0" applyNumberFormat="1" applyFont="1" applyBorder="1"/>
    <xf numFmtId="175" fontId="210" fillId="0" borderId="51" xfId="0" applyNumberFormat="1" applyFont="1" applyBorder="1"/>
    <xf numFmtId="175" fontId="210" fillId="0" borderId="1" xfId="0" applyNumberFormat="1" applyFont="1" applyBorder="1"/>
    <xf numFmtId="175" fontId="211" fillId="0" borderId="39" xfId="0" applyNumberFormat="1" applyFont="1" applyBorder="1"/>
    <xf numFmtId="175" fontId="210" fillId="0" borderId="39" xfId="0" applyNumberFormat="1" applyFont="1" applyBorder="1"/>
    <xf numFmtId="175" fontId="211" fillId="0" borderId="65" xfId="0" applyNumberFormat="1" applyFont="1" applyBorder="1"/>
    <xf numFmtId="0" fontId="209" fillId="0" borderId="0" xfId="0" applyFont="1" applyBorder="1" applyAlignment="1">
      <alignment horizontal="center"/>
    </xf>
    <xf numFmtId="3" fontId="216" fillId="0" borderId="0" xfId="1103" applyNumberFormat="1" applyFont="1"/>
    <xf numFmtId="9" fontId="12" fillId="0" borderId="0" xfId="1123" applyFont="1" applyFill="1"/>
    <xf numFmtId="175" fontId="212" fillId="0" borderId="66" xfId="943" applyNumberFormat="1" applyFont="1" applyBorder="1"/>
    <xf numFmtId="175" fontId="10" fillId="56" borderId="46" xfId="943" applyNumberFormat="1" applyFont="1" applyFill="1" applyBorder="1"/>
    <xf numFmtId="0" fontId="2" fillId="42" borderId="0" xfId="0" applyFont="1" applyFill="1" applyAlignment="1"/>
    <xf numFmtId="0" fontId="2" fillId="0" borderId="1" xfId="0" applyFont="1" applyBorder="1" applyAlignment="1">
      <alignment horizontal="center" vertical="center" wrapText="1"/>
    </xf>
    <xf numFmtId="175" fontId="2" fillId="0" borderId="22" xfId="0" applyNumberFormat="1" applyFont="1" applyBorder="1"/>
    <xf numFmtId="175" fontId="5" fillId="0" borderId="4" xfId="0" applyNumberFormat="1" applyFont="1" applyBorder="1"/>
    <xf numFmtId="175" fontId="2" fillId="0" borderId="0" xfId="0" applyNumberFormat="1" applyFont="1"/>
    <xf numFmtId="175" fontId="5" fillId="0" borderId="0" xfId="0" applyNumberFormat="1" applyFont="1" applyBorder="1"/>
    <xf numFmtId="175" fontId="5" fillId="0" borderId="42" xfId="0" applyNumberFormat="1" applyFont="1" applyBorder="1"/>
    <xf numFmtId="0" fontId="2" fillId="0" borderId="13" xfId="0" applyFont="1" applyBorder="1" applyAlignment="1">
      <alignment horizontal="center"/>
    </xf>
    <xf numFmtId="0" fontId="2" fillId="0" borderId="66" xfId="0" applyFont="1" applyBorder="1" applyAlignment="1">
      <alignment horizontal="center" vertical="center"/>
    </xf>
    <xf numFmtId="0" fontId="2" fillId="0" borderId="66" xfId="0" applyFont="1" applyBorder="1" applyAlignment="1">
      <alignment horizontal="center"/>
    </xf>
    <xf numFmtId="3" fontId="217" fillId="0" borderId="0" xfId="1101" applyNumberFormat="1" applyFont="1"/>
    <xf numFmtId="0" fontId="2" fillId="0" borderId="5" xfId="0" applyFont="1" applyBorder="1" applyAlignment="1">
      <alignment horizontal="center" vertical="center"/>
    </xf>
    <xf numFmtId="175" fontId="2" fillId="0" borderId="0" xfId="943" applyNumberFormat="1" applyFont="1"/>
    <xf numFmtId="0" fontId="2" fillId="0" borderId="22" xfId="0" applyFont="1" applyBorder="1"/>
    <xf numFmtId="0" fontId="2" fillId="0" borderId="40" xfId="0" applyFont="1" applyBorder="1"/>
    <xf numFmtId="0" fontId="2" fillId="0" borderId="39" xfId="0" applyFont="1" applyBorder="1"/>
    <xf numFmtId="0" fontId="2" fillId="0" borderId="41" xfId="0" applyFont="1" applyBorder="1"/>
    <xf numFmtId="0" fontId="2" fillId="0" borderId="67" xfId="0" applyFont="1" applyBorder="1"/>
    <xf numFmtId="0" fontId="2" fillId="0" borderId="66" xfId="0" applyFont="1" applyBorder="1"/>
    <xf numFmtId="0" fontId="2" fillId="0" borderId="68" xfId="0" applyFont="1" applyBorder="1"/>
    <xf numFmtId="0" fontId="2" fillId="0" borderId="11" xfId="0" applyFont="1" applyBorder="1"/>
    <xf numFmtId="0" fontId="2" fillId="0" borderId="69" xfId="0" applyFont="1" applyBorder="1"/>
    <xf numFmtId="0" fontId="2" fillId="0" borderId="70" xfId="0" applyFont="1" applyBorder="1"/>
    <xf numFmtId="0" fontId="2" fillId="0" borderId="4" xfId="0" applyFont="1" applyBorder="1"/>
    <xf numFmtId="0" fontId="2" fillId="0" borderId="51" xfId="0" applyFont="1" applyBorder="1"/>
    <xf numFmtId="0" fontId="2" fillId="0" borderId="71" xfId="0" applyFont="1" applyBorder="1"/>
    <xf numFmtId="0" fontId="2" fillId="0" borderId="0" xfId="0" applyFont="1" applyAlignment="1">
      <alignment horizontal="left"/>
    </xf>
    <xf numFmtId="175" fontId="2" fillId="0" borderId="70" xfId="0" applyNumberFormat="1" applyFont="1" applyBorder="1"/>
    <xf numFmtId="0" fontId="2" fillId="0" borderId="18" xfId="0" applyFont="1" applyBorder="1"/>
    <xf numFmtId="0" fontId="2" fillId="0" borderId="13" xfId="0" applyFont="1" applyBorder="1"/>
    <xf numFmtId="175" fontId="2" fillId="0" borderId="72" xfId="0" applyNumberFormat="1" applyFont="1" applyBorder="1"/>
    <xf numFmtId="0" fontId="2" fillId="0" borderId="0" xfId="0" applyFont="1" applyAlignment="1">
      <alignment vertical="center"/>
    </xf>
    <xf numFmtId="0" fontId="2" fillId="0" borderId="0" xfId="0" applyFont="1" applyBorder="1" applyAlignment="1">
      <alignment horizontal="left"/>
    </xf>
    <xf numFmtId="0" fontId="2" fillId="0" borderId="0" xfId="0" applyFont="1" applyBorder="1"/>
    <xf numFmtId="3" fontId="2" fillId="0" borderId="0" xfId="0" applyNumberFormat="1" applyFont="1"/>
    <xf numFmtId="175" fontId="10" fillId="0" borderId="47" xfId="943" applyNumberFormat="1" applyFont="1" applyFill="1" applyBorder="1"/>
    <xf numFmtId="0" fontId="2" fillId="0" borderId="66" xfId="0" applyFont="1" applyFill="1" applyBorder="1" applyAlignment="1">
      <alignment horizontal="center" vertical="center" wrapText="1"/>
    </xf>
    <xf numFmtId="0" fontId="10" fillId="0" borderId="39" xfId="0" applyFont="1" applyBorder="1"/>
    <xf numFmtId="3" fontId="10" fillId="0" borderId="0" xfId="1104" applyNumberFormat="1" applyFont="1"/>
    <xf numFmtId="175" fontId="213" fillId="0" borderId="39" xfId="0" applyNumberFormat="1" applyFont="1" applyBorder="1"/>
    <xf numFmtId="175" fontId="10" fillId="0" borderId="39" xfId="0" applyNumberFormat="1" applyFont="1" applyFill="1" applyBorder="1"/>
    <xf numFmtId="175" fontId="10" fillId="0" borderId="39" xfId="0" applyNumberFormat="1" applyFont="1" applyBorder="1"/>
    <xf numFmtId="175" fontId="12" fillId="0" borderId="39" xfId="0" applyNumberFormat="1" applyFont="1" applyBorder="1"/>
    <xf numFmtId="175" fontId="213" fillId="0" borderId="3" xfId="0" applyNumberFormat="1" applyFont="1" applyBorder="1"/>
    <xf numFmtId="175" fontId="214" fillId="0" borderId="39" xfId="0" applyNumberFormat="1" applyFont="1" applyBorder="1"/>
    <xf numFmtId="0" fontId="12" fillId="0" borderId="66" xfId="0" applyFont="1" applyBorder="1" applyAlignment="1">
      <alignment horizontal="center" vertical="center"/>
    </xf>
    <xf numFmtId="0" fontId="12" fillId="0" borderId="0" xfId="0" applyFont="1" applyAlignment="1">
      <alignment horizontal="center"/>
    </xf>
    <xf numFmtId="175" fontId="10" fillId="0" borderId="0" xfId="0" applyNumberFormat="1" applyFont="1" applyAlignment="1">
      <alignment horizontal="center"/>
    </xf>
    <xf numFmtId="175" fontId="201" fillId="0" borderId="0" xfId="0" applyNumberFormat="1" applyFont="1" applyBorder="1" applyAlignment="1">
      <alignment horizontal="center"/>
    </xf>
    <xf numFmtId="175" fontId="201" fillId="0" borderId="0" xfId="0" applyNumberFormat="1" applyFont="1" applyBorder="1"/>
    <xf numFmtId="175" fontId="201" fillId="0" borderId="39" xfId="0" applyNumberFormat="1" applyFont="1" applyBorder="1"/>
    <xf numFmtId="175" fontId="201" fillId="0" borderId="0" xfId="0" applyNumberFormat="1" applyFont="1"/>
    <xf numFmtId="175" fontId="10" fillId="0" borderId="66" xfId="943" applyNumberFormat="1" applyFont="1" applyBorder="1"/>
    <xf numFmtId="175" fontId="12" fillId="0" borderId="4" xfId="0" applyNumberFormat="1" applyFont="1" applyBorder="1"/>
    <xf numFmtId="175" fontId="10" fillId="0" borderId="4" xfId="0" applyNumberFormat="1" applyFont="1" applyBorder="1"/>
    <xf numFmtId="0" fontId="10" fillId="0" borderId="4" xfId="0" applyFont="1" applyBorder="1"/>
    <xf numFmtId="175" fontId="12" fillId="0" borderId="51" xfId="0" applyNumberFormat="1" applyFont="1" applyBorder="1"/>
    <xf numFmtId="175" fontId="10" fillId="0" borderId="4" xfId="0" applyNumberFormat="1" applyFont="1" applyFill="1" applyBorder="1"/>
    <xf numFmtId="175" fontId="12" fillId="0" borderId="4" xfId="0" applyNumberFormat="1" applyFont="1" applyFill="1" applyBorder="1"/>
    <xf numFmtId="175" fontId="12" fillId="0" borderId="51" xfId="0" applyNumberFormat="1" applyFont="1" applyFill="1" applyBorder="1"/>
    <xf numFmtId="175" fontId="10" fillId="0" borderId="4" xfId="943" applyNumberFormat="1" applyFont="1" applyBorder="1"/>
    <xf numFmtId="3" fontId="12" fillId="0" borderId="4" xfId="0" applyNumberFormat="1" applyFont="1" applyBorder="1"/>
    <xf numFmtId="0" fontId="12" fillId="0" borderId="0" xfId="0" applyFont="1"/>
    <xf numFmtId="175" fontId="201" fillId="0" borderId="39" xfId="943" applyNumberFormat="1" applyFont="1" applyBorder="1"/>
    <xf numFmtId="175" fontId="10" fillId="0" borderId="3" xfId="943" applyNumberFormat="1" applyFont="1" applyBorder="1"/>
    <xf numFmtId="0" fontId="14" fillId="0" borderId="0" xfId="0" applyFont="1"/>
    <xf numFmtId="240" fontId="217" fillId="0" borderId="0" xfId="1100" applyNumberFormat="1" applyFont="1"/>
    <xf numFmtId="3" fontId="5" fillId="0" borderId="4" xfId="0" applyNumberFormat="1" applyFont="1" applyBorder="1"/>
    <xf numFmtId="3" fontId="10" fillId="0" borderId="73" xfId="1102" applyNumberFormat="1" applyFont="1" applyBorder="1"/>
    <xf numFmtId="0" fontId="12" fillId="42" borderId="0" xfId="0" applyFont="1" applyFill="1" applyBorder="1"/>
    <xf numFmtId="0" fontId="6" fillId="0" borderId="0" xfId="0" applyFont="1" applyAlignment="1">
      <alignment horizontal="left" vertical="center" wrapText="1"/>
    </xf>
    <xf numFmtId="0" fontId="190" fillId="0" borderId="0" xfId="0" applyFont="1" applyAlignment="1">
      <alignment horizontal="center"/>
    </xf>
    <xf numFmtId="0" fontId="6" fillId="0" borderId="0" xfId="0" applyFont="1" applyAlignment="1">
      <alignment horizontal="justify" vertical="center" wrapText="1"/>
    </xf>
    <xf numFmtId="0" fontId="2" fillId="0" borderId="1" xfId="0" applyFont="1" applyBorder="1" applyAlignment="1">
      <alignment horizontal="center"/>
    </xf>
    <xf numFmtId="0" fontId="2" fillId="0" borderId="0" xfId="0" applyFont="1" applyAlignment="1">
      <alignment horizontal="center"/>
    </xf>
    <xf numFmtId="0" fontId="189" fillId="0" borderId="0" xfId="0" applyFont="1" applyAlignment="1">
      <alignment horizontal="center"/>
    </xf>
    <xf numFmtId="0" fontId="198" fillId="0" borderId="0" xfId="0" applyFont="1" applyAlignment="1">
      <alignment horizontal="justify" wrapText="1"/>
    </xf>
    <xf numFmtId="0" fontId="8" fillId="0" borderId="0" xfId="0" applyFont="1" applyAlignment="1">
      <alignment horizontal="justify" wrapText="1"/>
    </xf>
    <xf numFmtId="0" fontId="198" fillId="0" borderId="0" xfId="0" applyFont="1" applyBorder="1" applyAlignment="1">
      <alignment horizontal="center" wrapText="1"/>
    </xf>
    <xf numFmtId="0" fontId="8" fillId="0" borderId="0" xfId="0" applyFont="1" applyAlignment="1">
      <alignment vertical="top" wrapText="1"/>
    </xf>
    <xf numFmtId="0" fontId="198" fillId="0" borderId="0" xfId="0" applyFont="1" applyAlignment="1">
      <alignment vertical="top" wrapText="1"/>
    </xf>
    <xf numFmtId="0" fontId="12" fillId="42" borderId="0" xfId="0" applyFont="1" applyFill="1"/>
    <xf numFmtId="0" fontId="2" fillId="42" borderId="0" xfId="0" applyFont="1" applyFill="1" applyBorder="1"/>
    <xf numFmtId="0" fontId="2" fillId="42" borderId="0" xfId="0" applyFont="1" applyFill="1"/>
    <xf numFmtId="240" fontId="2" fillId="0" borderId="0" xfId="0" applyNumberFormat="1" applyFont="1"/>
    <xf numFmtId="175" fontId="6" fillId="0" borderId="0" xfId="1123" applyNumberFormat="1" applyFont="1"/>
    <xf numFmtId="175" fontId="12" fillId="0" borderId="0" xfId="943" applyNumberFormat="1" applyFont="1" applyFill="1" applyBorder="1" applyAlignment="1">
      <alignment horizontal="center" vertical="center"/>
    </xf>
    <xf numFmtId="240" fontId="6" fillId="0" borderId="0" xfId="0" applyNumberFormat="1" applyFont="1"/>
    <xf numFmtId="175" fontId="201" fillId="0" borderId="0" xfId="943" applyNumberFormat="1" applyFont="1" applyBorder="1"/>
    <xf numFmtId="175" fontId="218" fillId="0" borderId="0" xfId="943" applyNumberFormat="1" applyFont="1" applyBorder="1"/>
    <xf numFmtId="175" fontId="10" fillId="0" borderId="0" xfId="0" applyNumberFormat="1" applyFont="1" applyBorder="1"/>
    <xf numFmtId="175" fontId="10" fillId="0" borderId="0" xfId="0" applyNumberFormat="1" applyFont="1"/>
    <xf numFmtId="3" fontId="10" fillId="56" borderId="0" xfId="1104" applyNumberFormat="1" applyFont="1" applyFill="1"/>
    <xf numFmtId="175" fontId="213" fillId="56" borderId="39" xfId="0" applyNumberFormat="1" applyFont="1" applyFill="1" applyBorder="1"/>
    <xf numFmtId="0" fontId="12" fillId="42" borderId="0" xfId="0" applyFont="1" applyFill="1"/>
    <xf numFmtId="0" fontId="12" fillId="42" borderId="0" xfId="0" applyFont="1" applyFill="1" applyBorder="1"/>
    <xf numFmtId="0" fontId="209" fillId="0" borderId="0" xfId="0" applyFont="1" applyAlignment="1">
      <alignment horizontal="center"/>
    </xf>
    <xf numFmtId="3" fontId="10" fillId="0" borderId="47" xfId="1105" applyNumberFormat="1" applyFont="1" applyBorder="1"/>
    <xf numFmtId="3" fontId="10" fillId="0" borderId="48" xfId="1107" applyNumberFormat="1" applyFont="1" applyBorder="1"/>
    <xf numFmtId="3" fontId="10" fillId="0" borderId="48" xfId="1106" applyNumberFormat="1" applyFont="1" applyBorder="1"/>
    <xf numFmtId="3" fontId="10" fillId="0" borderId="48" xfId="1108" applyNumberFormat="1" applyFont="1" applyBorder="1"/>
    <xf numFmtId="3" fontId="10" fillId="0" borderId="48" xfId="1097" applyNumberFormat="1" applyFont="1" applyBorder="1"/>
    <xf numFmtId="3" fontId="10" fillId="0" borderId="48" xfId="1098" applyNumberFormat="1" applyFont="1" applyBorder="1"/>
    <xf numFmtId="3" fontId="10" fillId="0" borderId="48" xfId="1099" applyNumberFormat="1" applyFont="1" applyBorder="1"/>
    <xf numFmtId="0" fontId="195" fillId="0" borderId="57" xfId="1109" applyFont="1" applyBorder="1" applyAlignment="1">
      <alignment horizontal="center"/>
    </xf>
    <xf numFmtId="0" fontId="191" fillId="0" borderId="54" xfId="1109" applyFont="1" applyBorder="1" applyAlignment="1">
      <alignment horizontal="center"/>
    </xf>
    <xf numFmtId="0" fontId="191" fillId="0" borderId="0" xfId="1109" applyFont="1" applyBorder="1" applyAlignment="1">
      <alignment horizontal="center"/>
    </xf>
    <xf numFmtId="0" fontId="191" fillId="0" borderId="55" xfId="1109" applyFont="1" applyBorder="1" applyAlignment="1">
      <alignment horizontal="center"/>
    </xf>
    <xf numFmtId="0" fontId="193" fillId="0" borderId="54" xfId="1109" applyFont="1" applyBorder="1" applyAlignment="1">
      <alignment horizontal="center"/>
    </xf>
    <xf numFmtId="0" fontId="193" fillId="0" borderId="0" xfId="1109" applyFont="1" applyBorder="1" applyAlignment="1">
      <alignment horizontal="center"/>
    </xf>
    <xf numFmtId="0" fontId="193" fillId="0" borderId="55" xfId="1109" applyFont="1" applyBorder="1" applyAlignment="1">
      <alignment horizontal="center"/>
    </xf>
    <xf numFmtId="0" fontId="194" fillId="0" borderId="54" xfId="1109" applyFont="1" applyBorder="1" applyAlignment="1">
      <alignment horizontal="center"/>
    </xf>
    <xf numFmtId="0" fontId="194" fillId="0" borderId="0" xfId="1109" applyFont="1" applyBorder="1" applyAlignment="1">
      <alignment horizontal="center"/>
    </xf>
    <xf numFmtId="0" fontId="194" fillId="0" borderId="55" xfId="1109" applyFont="1" applyBorder="1" applyAlignment="1">
      <alignment horizontal="center"/>
    </xf>
    <xf numFmtId="0" fontId="192" fillId="0" borderId="54" xfId="1109" applyFont="1" applyBorder="1" applyAlignment="1">
      <alignment horizontal="center"/>
    </xf>
    <xf numFmtId="0" fontId="192" fillId="0" borderId="0" xfId="1109" applyFont="1" applyBorder="1" applyAlignment="1">
      <alignment horizontal="center"/>
    </xf>
    <xf numFmtId="0" fontId="192" fillId="0" borderId="55" xfId="1109" applyFont="1" applyBorder="1" applyAlignment="1">
      <alignment horizontal="center"/>
    </xf>
    <xf numFmtId="0" fontId="13" fillId="0" borderId="0" xfId="0" applyFont="1" applyFill="1" applyBorder="1" applyAlignment="1">
      <alignment horizontal="center"/>
    </xf>
    <xf numFmtId="0" fontId="12" fillId="0" borderId="0" xfId="0" applyFont="1" applyFill="1" applyAlignment="1">
      <alignment horizontal="center"/>
    </xf>
    <xf numFmtId="0" fontId="11" fillId="42" borderId="0" xfId="0" applyFont="1" applyFill="1" applyBorder="1" applyAlignment="1">
      <alignment horizontal="center"/>
    </xf>
    <xf numFmtId="0" fontId="12" fillId="42" borderId="0" xfId="0" applyFont="1" applyFill="1" applyBorder="1" applyAlignment="1">
      <alignment horizontal="center" vertical="center"/>
    </xf>
    <xf numFmtId="0" fontId="12" fillId="42" borderId="0" xfId="0" applyFont="1" applyFill="1" applyBorder="1"/>
    <xf numFmtId="0" fontId="208" fillId="0" borderId="0" xfId="0" applyFont="1" applyAlignment="1">
      <alignment horizontal="center"/>
    </xf>
    <xf numFmtId="0" fontId="2" fillId="0" borderId="0" xfId="0" applyFont="1" applyAlignment="1">
      <alignment horizontal="justify" vertical="center" wrapText="1"/>
    </xf>
    <xf numFmtId="0" fontId="3" fillId="0" borderId="40" xfId="0" applyFont="1" applyBorder="1" applyAlignment="1">
      <alignment horizontal="justify" wrapText="1"/>
    </xf>
    <xf numFmtId="0" fontId="3" fillId="0" borderId="39" xfId="0" applyFont="1" applyBorder="1" applyAlignment="1">
      <alignment horizontal="justify" wrapText="1"/>
    </xf>
    <xf numFmtId="0" fontId="3" fillId="0" borderId="41" xfId="0" applyFont="1" applyBorder="1" applyAlignment="1">
      <alignment horizontal="justify" wrapText="1"/>
    </xf>
    <xf numFmtId="0" fontId="2" fillId="0" borderId="1" xfId="0" applyFont="1" applyBorder="1" applyAlignment="1">
      <alignment horizontal="center"/>
    </xf>
    <xf numFmtId="0" fontId="209" fillId="0" borderId="0" xfId="0" applyFont="1" applyAlignment="1">
      <alignment horizontal="center"/>
    </xf>
    <xf numFmtId="0" fontId="2" fillId="0" borderId="1" xfId="0" applyFont="1" applyBorder="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2" fillId="42" borderId="0" xfId="0" applyFont="1" applyFill="1" applyAlignment="1">
      <alignment horizontal="center"/>
    </xf>
    <xf numFmtId="0" fontId="4" fillId="0" borderId="0" xfId="0" applyFont="1" applyAlignment="1">
      <alignment horizontal="center"/>
    </xf>
    <xf numFmtId="0" fontId="6" fillId="0" borderId="0" xfId="0" applyFont="1" applyAlignment="1">
      <alignment horizontal="left" vertical="center" wrapText="1"/>
    </xf>
    <xf numFmtId="0" fontId="190" fillId="0" borderId="0" xfId="0" applyFont="1" applyAlignment="1">
      <alignment horizontal="center"/>
    </xf>
    <xf numFmtId="0" fontId="8" fillId="0" borderId="0" xfId="0" applyFont="1" applyAlignment="1">
      <alignment horizontal="justify" wrapText="1"/>
    </xf>
    <xf numFmtId="0" fontId="8" fillId="0" borderId="0" xfId="0" applyFont="1" applyAlignment="1">
      <alignment wrapText="1"/>
    </xf>
    <xf numFmtId="0" fontId="198" fillId="0" borderId="0" xfId="0" applyFont="1" applyBorder="1" applyAlignment="1">
      <alignment horizontal="center" wrapText="1"/>
    </xf>
    <xf numFmtId="0" fontId="8" fillId="0" borderId="0" xfId="0" applyFont="1" applyAlignment="1">
      <alignment horizontal="justify"/>
    </xf>
    <xf numFmtId="0" fontId="8" fillId="0" borderId="0" xfId="0" applyFont="1" applyAlignment="1">
      <alignment vertical="top" wrapText="1"/>
    </xf>
    <xf numFmtId="0" fontId="198" fillId="0" borderId="0" xfId="0" applyFont="1" applyAlignment="1">
      <alignment vertical="top" wrapText="1"/>
    </xf>
    <xf numFmtId="0" fontId="8" fillId="0" borderId="0" xfId="0" applyFont="1" applyAlignment="1">
      <alignment horizontal="left" wrapText="1"/>
    </xf>
    <xf numFmtId="0" fontId="3" fillId="0" borderId="0" xfId="0" applyFont="1" applyAlignment="1">
      <alignment horizontal="left" vertical="center" wrapText="1"/>
    </xf>
    <xf numFmtId="0" fontId="198" fillId="0" borderId="0" xfId="0" applyFont="1" applyAlignment="1">
      <alignment horizontal="justify" wrapText="1"/>
    </xf>
    <xf numFmtId="0" fontId="189" fillId="0" borderId="0" xfId="0" applyFont="1" applyAlignment="1">
      <alignment horizontal="center"/>
    </xf>
    <xf numFmtId="0" fontId="206" fillId="0" borderId="0" xfId="0" applyFont="1" applyAlignment="1">
      <alignment horizontal="justify" wrapText="1"/>
    </xf>
    <xf numFmtId="0" fontId="198" fillId="0" borderId="0" xfId="0" applyFont="1" applyAlignment="1">
      <alignment horizontal="justify"/>
    </xf>
    <xf numFmtId="0" fontId="198" fillId="0" borderId="0" xfId="0" applyFont="1" applyAlignment="1">
      <alignment horizontal="left" vertical="top" wrapText="1"/>
    </xf>
    <xf numFmtId="0" fontId="207" fillId="0" borderId="0" xfId="0" applyFont="1" applyAlignment="1">
      <alignment vertical="top" wrapText="1"/>
    </xf>
    <xf numFmtId="0" fontId="6" fillId="0" borderId="0" xfId="0" applyNumberFormat="1" applyFont="1" applyAlignment="1">
      <alignment horizontal="justify" vertical="center" wrapText="1"/>
    </xf>
    <xf numFmtId="0" fontId="6" fillId="0" borderId="0" xfId="0" applyFont="1" applyAlignment="1">
      <alignment horizontal="left" wrapText="1"/>
    </xf>
    <xf numFmtId="0" fontId="6" fillId="0" borderId="0" xfId="0" applyFont="1" applyAlignment="1">
      <alignment wrapText="1"/>
    </xf>
    <xf numFmtId="0" fontId="6" fillId="0" borderId="0" xfId="0" quotePrefix="1" applyFont="1" applyAlignment="1">
      <alignment wrapText="1"/>
    </xf>
    <xf numFmtId="0" fontId="15" fillId="0" borderId="0" xfId="0" applyFont="1" applyAlignment="1">
      <alignment horizontal="justify" vertical="center" wrapText="1"/>
    </xf>
    <xf numFmtId="0" fontId="6" fillId="0" borderId="0" xfId="0" applyFont="1" applyAlignment="1">
      <alignment horizontal="justify" vertical="center"/>
    </xf>
    <xf numFmtId="0" fontId="186" fillId="0" borderId="0" xfId="0" applyFont="1" applyAlignment="1">
      <alignment horizontal="right"/>
    </xf>
    <xf numFmtId="0" fontId="6" fillId="0" borderId="40" xfId="0" applyFont="1" applyBorder="1" applyAlignment="1">
      <alignment horizontal="justify" vertical="justify" wrapText="1"/>
    </xf>
    <xf numFmtId="0" fontId="6" fillId="0" borderId="39" xfId="0" applyFont="1" applyBorder="1" applyAlignment="1">
      <alignment horizontal="justify" vertical="justify" wrapText="1"/>
    </xf>
    <xf numFmtId="0" fontId="6" fillId="0" borderId="41" xfId="0" applyFont="1" applyBorder="1" applyAlignment="1">
      <alignment horizontal="justify" vertical="justify" wrapText="1"/>
    </xf>
    <xf numFmtId="0" fontId="12" fillId="42" borderId="0" xfId="0" applyFont="1" applyFill="1"/>
    <xf numFmtId="0" fontId="192" fillId="42" borderId="0" xfId="0" applyFont="1" applyFill="1" applyBorder="1" applyAlignment="1">
      <alignment horizontal="center" vertical="center"/>
    </xf>
    <xf numFmtId="0" fontId="2" fillId="0" borderId="0" xfId="0" applyFont="1" applyFill="1" applyAlignment="1">
      <alignment horizontal="center"/>
    </xf>
    <xf numFmtId="0" fontId="4" fillId="42" borderId="0" xfId="0" applyFont="1" applyFill="1" applyBorder="1" applyAlignment="1">
      <alignment horizontal="center"/>
    </xf>
    <xf numFmtId="0" fontId="2" fillId="42" borderId="0" xfId="0" applyFont="1" applyFill="1" applyBorder="1"/>
    <xf numFmtId="0" fontId="2" fillId="42" borderId="0" xfId="0" applyFont="1" applyFill="1"/>
    <xf numFmtId="0" fontId="15" fillId="0" borderId="74" xfId="0" applyFont="1" applyFill="1" applyBorder="1" applyAlignment="1">
      <alignment horizontal="center"/>
    </xf>
    <xf numFmtId="0" fontId="2" fillId="42" borderId="0" xfId="0" applyFont="1" applyFill="1" applyAlignment="1">
      <alignment horizontal="center" vertical="center"/>
    </xf>
    <xf numFmtId="0" fontId="192" fillId="0" borderId="0" xfId="0" applyFont="1" applyAlignment="1">
      <alignment horizontal="center"/>
    </xf>
    <xf numFmtId="0" fontId="203" fillId="0" borderId="0" xfId="0" applyFont="1" applyAlignment="1">
      <alignment horizontal="center"/>
    </xf>
    <xf numFmtId="0" fontId="10" fillId="0" borderId="0" xfId="0" applyFont="1" applyAlignment="1"/>
    <xf numFmtId="0" fontId="202" fillId="0" borderId="0" xfId="0" applyFont="1" applyAlignment="1">
      <alignment horizontal="center" vertical="center"/>
    </xf>
    <xf numFmtId="0" fontId="192" fillId="0" borderId="5" xfId="0" applyFont="1" applyBorder="1" applyAlignment="1">
      <alignment horizontal="center"/>
    </xf>
    <xf numFmtId="0" fontId="204" fillId="41" borderId="1" xfId="0" applyFont="1" applyFill="1" applyBorder="1" applyAlignment="1">
      <alignment horizontal="center" vertical="center" wrapText="1"/>
    </xf>
    <xf numFmtId="0" fontId="204" fillId="41" borderId="1" xfId="0" applyFont="1" applyFill="1" applyBorder="1" applyAlignment="1">
      <alignment horizontal="center" vertical="center"/>
    </xf>
    <xf numFmtId="0" fontId="3" fillId="0" borderId="65" xfId="0" applyFont="1" applyBorder="1" applyAlignment="1">
      <alignment horizontal="center"/>
    </xf>
    <xf numFmtId="175" fontId="10" fillId="0" borderId="0" xfId="943" applyNumberFormat="1" applyFont="1" applyBorder="1"/>
    <xf numFmtId="0" fontId="6" fillId="0" borderId="13" xfId="0" applyFont="1" applyBorder="1" applyAlignment="1">
      <alignment horizontal="center"/>
    </xf>
    <xf numFmtId="0" fontId="3" fillId="0" borderId="39" xfId="0" applyFont="1" applyBorder="1" applyAlignment="1"/>
    <xf numFmtId="175" fontId="186" fillId="0" borderId="39" xfId="943" applyNumberFormat="1" applyFont="1" applyBorder="1"/>
    <xf numFmtId="0" fontId="24" fillId="0" borderId="0" xfId="0" applyFont="1" applyAlignment="1">
      <alignment horizontal="left" vertical="center" wrapText="1"/>
    </xf>
    <xf numFmtId="0" fontId="24" fillId="0" borderId="0" xfId="0" applyFont="1"/>
    <xf numFmtId="0" fontId="6" fillId="0" borderId="0" xfId="0" applyFont="1" applyAlignment="1">
      <alignment horizontal="justify" wrapText="1"/>
    </xf>
    <xf numFmtId="175" fontId="12" fillId="0" borderId="0" xfId="0" applyNumberFormat="1" applyFont="1"/>
    <xf numFmtId="0" fontId="219" fillId="0" borderId="0" xfId="0" applyFont="1"/>
    <xf numFmtId="0" fontId="220" fillId="0" borderId="0" xfId="0" applyFont="1"/>
    <xf numFmtId="175" fontId="220" fillId="0" borderId="0" xfId="943" applyNumberFormat="1" applyFont="1"/>
    <xf numFmtId="175" fontId="187" fillId="0" borderId="65" xfId="0" applyNumberFormat="1" applyFont="1" applyBorder="1"/>
    <xf numFmtId="0" fontId="6" fillId="0" borderId="0" xfId="0" applyFont="1" applyAlignment="1">
      <alignment vertical="center"/>
    </xf>
    <xf numFmtId="0" fontId="15" fillId="0" borderId="0" xfId="0" applyFont="1" applyAlignment="1">
      <alignment vertical="center"/>
    </xf>
    <xf numFmtId="175" fontId="7" fillId="0" borderId="65" xfId="0" applyNumberFormat="1" applyFont="1" applyBorder="1"/>
    <xf numFmtId="9" fontId="7" fillId="0" borderId="65" xfId="1123" applyFont="1" applyBorder="1"/>
    <xf numFmtId="43" fontId="10" fillId="0" borderId="46" xfId="943" applyFont="1" applyFill="1" applyBorder="1" applyAlignment="1">
      <alignment horizontal="right"/>
    </xf>
  </cellXfs>
  <cellStyles count="1330">
    <cellStyle name="_x0001_" xfId="1"/>
    <cellStyle name="          _x000d_&#10;shell=progman.exe_x000d_&#10;m" xfId="2"/>
    <cellStyle name="#,##0" xfId="3"/>
    <cellStyle name="#.##0" xfId="4"/>
    <cellStyle name="%" xfId="5"/>
    <cellStyle name=",." xfId="6"/>
    <cellStyle name="??" xfId="7"/>
    <cellStyle name="?? [0.00]_      " xfId="8"/>
    <cellStyle name="?? [0]" xfId="9"/>
    <cellStyle name="?_x001d_??%U©÷u&amp;H©÷9_x0008_? s&#10;_x0007__x0001__x0001_" xfId="10"/>
    <cellStyle name="???? [0.00]_      " xfId="11"/>
    <cellStyle name="??????" xfId="12"/>
    <cellStyle name="????_      " xfId="13"/>
    <cellStyle name="???[0]_?? DI" xfId="14"/>
    <cellStyle name="???_?? DI" xfId="15"/>
    <cellStyle name="???R쀀Àok1" xfId="16"/>
    <cellStyle name="??[0]_BRE" xfId="17"/>
    <cellStyle name="??_      " xfId="18"/>
    <cellStyle name="??A? [0]_laroux_1_¢¬???¢â? " xfId="19"/>
    <cellStyle name="??A?_laroux_1_¢¬???¢â? " xfId="20"/>
    <cellStyle name="?¡±¢¥?_?¨ù??¢´¢¥_¢¬???¢â? " xfId="21"/>
    <cellStyle name="_x0001_?¶æµ_x001b_ºß­ " xfId="22"/>
    <cellStyle name="_x0001_?¶æµ_x001b_ºß­_" xfId="23"/>
    <cellStyle name="?ðÇ%U?&amp;H?_x0008_?s&#10;_x0007__x0001__x0001_" xfId="24"/>
    <cellStyle name="_x0001_\Ô" xfId="25"/>
    <cellStyle name="_Bang Chi tieu (2)" xfId="26"/>
    <cellStyle name="_BAO GIA PHU KIEN" xfId="27"/>
    <cellStyle name="_Book1" xfId="28"/>
    <cellStyle name="_Book1_1" xfId="29"/>
    <cellStyle name="_Book1_2" xfId="30"/>
    <cellStyle name="_Book1_Book1" xfId="31"/>
    <cellStyle name="_Cau Phu Phuong" xfId="32"/>
    <cellStyle name="_Chau Thon - Tan Xuan (KCS 8-12-06)" xfId="33"/>
    <cellStyle name="_Du toan Cang Vung Ang ngay 4-8-2006" xfId="34"/>
    <cellStyle name="_Du toan khao sat(Km458-Km491)" xfId="35"/>
    <cellStyle name="_Du toan KS Km458 - Km491" xfId="36"/>
    <cellStyle name="_Goi 1 A tham tra" xfId="37"/>
    <cellStyle name="_Goi 2- My Ly Ban trinh" xfId="38"/>
    <cellStyle name="_HD737" xfId="39"/>
    <cellStyle name="_KL" xfId="40"/>
    <cellStyle name="_KT (2)" xfId="41"/>
    <cellStyle name="_KT (2)_1" xfId="42"/>
    <cellStyle name="_KT (2)_2" xfId="43"/>
    <cellStyle name="_KT (2)_2_TG-TH" xfId="44"/>
    <cellStyle name="_KT (2)_3" xfId="45"/>
    <cellStyle name="_KT (2)_3_TG-TH" xfId="46"/>
    <cellStyle name="_KT (2)_4" xfId="47"/>
    <cellStyle name="_KT (2)_4_TG-TH" xfId="48"/>
    <cellStyle name="_KT (2)_5" xfId="49"/>
    <cellStyle name="_KT (2)_TG-TH" xfId="50"/>
    <cellStyle name="_KT_TG" xfId="51"/>
    <cellStyle name="_KT_TG_1" xfId="52"/>
    <cellStyle name="_KT_TG_2" xfId="53"/>
    <cellStyle name="_KT_TG_3" xfId="54"/>
    <cellStyle name="_KT_TG_4" xfId="55"/>
    <cellStyle name="_TG-TH" xfId="56"/>
    <cellStyle name="_TG-TH_1" xfId="57"/>
    <cellStyle name="_TG-TH_2" xfId="58"/>
    <cellStyle name="_TG-TH_3" xfId="59"/>
    <cellStyle name="_TG-TH_4" xfId="60"/>
    <cellStyle name="_ÿÿÿÿÿ" xfId="61"/>
    <cellStyle name="~1" xfId="62"/>
    <cellStyle name="_x0001_¨c^ " xfId="63"/>
    <cellStyle name="_x0001_¨c^[" xfId="64"/>
    <cellStyle name="_x0001_¨c^_" xfId="65"/>
    <cellStyle name="_x0001_¨Œc^ " xfId="66"/>
    <cellStyle name="_x0001_¨Œc^[" xfId="67"/>
    <cellStyle name="_x0001_¨Œc^_" xfId="68"/>
    <cellStyle name="’Ê‰Ý [0.00]_laroux" xfId="69"/>
    <cellStyle name="’Ê‰Ý_laroux" xfId="70"/>
    <cellStyle name="_x0001_µÑTÖ " xfId="71"/>
    <cellStyle name="_x0001_µÑTÖ_" xfId="72"/>
    <cellStyle name="•W€_’·Šú‰p•¶" xfId="73"/>
    <cellStyle name="•W_¯–ì" xfId="74"/>
    <cellStyle name="W_MARINE" xfId="75"/>
    <cellStyle name="0" xfId="76"/>
    <cellStyle name="0,0_x000d_&#10;NA_x000d_&#10;" xfId="77"/>
    <cellStyle name="0.0" xfId="78"/>
    <cellStyle name="0.00" xfId="79"/>
    <cellStyle name="1" xfId="80"/>
    <cellStyle name="1_6.Bang_luong_moi_XDCB" xfId="81"/>
    <cellStyle name="1_A che do KS +chi BQL" xfId="82"/>
    <cellStyle name="1_BANG CAM COC GPMB 8km" xfId="83"/>
    <cellStyle name="1_Bang tong hop khoi luong" xfId="84"/>
    <cellStyle name="1_Book1" xfId="85"/>
    <cellStyle name="1_Book1_1" xfId="86"/>
    <cellStyle name="1_Book1_Book1" xfId="87"/>
    <cellStyle name="1_Book1_Book1_1" xfId="88"/>
    <cellStyle name="1_Book1_Cau Bai Son 2 Km 0+270.26 (8-11-2006)" xfId="89"/>
    <cellStyle name="1_Book1_Cau Hoa Son Km 1+441.06 (14-12-2006)" xfId="90"/>
    <cellStyle name="1_Book1_Cau Hoa Son Km 1+441.06 (22-10-2006)" xfId="91"/>
    <cellStyle name="1_Book1_Cau Hoa Son Km 1+441.06 (24-10-2006)" xfId="92"/>
    <cellStyle name="1_Book1_Cau Nam Tot(ngay 2-10-2006)" xfId="93"/>
    <cellStyle name="1_Book1_Cau Song Dao Km 1+51.54 (20-12-2006)" xfId="94"/>
    <cellStyle name="1_Book1_CAU XOP XANG II(su­a)" xfId="95"/>
    <cellStyle name="1_Book1_Dieu phoi dat goi 1" xfId="96"/>
    <cellStyle name="1_Book1_Dieu phoi dat goi 2" xfId="97"/>
    <cellStyle name="1_Book1_DT Kha thi ngay 11-2-06" xfId="98"/>
    <cellStyle name="1_Book1_DT ngay 04-01-2006" xfId="99"/>
    <cellStyle name="1_Book1_DT ngay 11-4-2006" xfId="100"/>
    <cellStyle name="1_Book1_DT ngay 15-11-05" xfId="101"/>
    <cellStyle name="1_Book1_DT theo DM24" xfId="102"/>
    <cellStyle name="1_Book1_Du toan KT-TCsua theo TT 03 - YC 471" xfId="103"/>
    <cellStyle name="1_Book1_Du toan Phuong lam" xfId="104"/>
    <cellStyle name="1_Book1_Du toan QL 27 (23-12-2005)" xfId="105"/>
    <cellStyle name="1_Book1_DuAnKT ngay 11-2-2006" xfId="106"/>
    <cellStyle name="1_Book1_Goi 1" xfId="107"/>
    <cellStyle name="1_Book1_Goi thau so 1 (14-12-2006)" xfId="108"/>
    <cellStyle name="1_Book1_Goi thau so 2 (20-6-2006)" xfId="109"/>
    <cellStyle name="1_Book1_Goi thau so 2 (30-01-2007)" xfId="110"/>
    <cellStyle name="1_Book1_Goi02(25-05-2006)" xfId="111"/>
    <cellStyle name="1_Book1_K C N - HUNG DONG L.NHUA" xfId="112"/>
    <cellStyle name="1_Book1_Khoi Luong Hoang Truong - Hoang Phu" xfId="113"/>
    <cellStyle name="1_Book1_KL" xfId="114"/>
    <cellStyle name="1_Book1_km48-53 (tham tra ngay 23-10-2006)" xfId="115"/>
    <cellStyle name="1_Book1_Muong TL" xfId="116"/>
    <cellStyle name="1_Book1_Tuyen so 1-Km0+00 - Km0+852.56" xfId="117"/>
    <cellStyle name="1_Book1_TV sua ngay 02-08-06" xfId="118"/>
    <cellStyle name="1_Book1_ÿÿÿÿÿ" xfId="119"/>
    <cellStyle name="1_C" xfId="120"/>
    <cellStyle name="1_Cau Bai Son 2 Km 0+270.26 (8-11-2006)" xfId="121"/>
    <cellStyle name="1_Cau Hoi 115" xfId="122"/>
    <cellStyle name="1_Cau Hua Trai (TT 04)" xfId="123"/>
    <cellStyle name="1_Cau My Thinh sua theo don gia 59 (19-5-07)" xfId="124"/>
    <cellStyle name="1_Cau Nam Tot(ngay 2-10-2006)" xfId="125"/>
    <cellStyle name="1_Cau Song Dao Km 1+51.54 (20-12-2006)" xfId="126"/>
    <cellStyle name="1_Cau Thanh Ha 1" xfId="127"/>
    <cellStyle name="1_Cau thuy dien Ban La (Cu Anh)" xfId="128"/>
    <cellStyle name="1_CAU XOP XANG II(su­a)" xfId="129"/>
    <cellStyle name="1_Chau Thon - Tan Xuan (goi 5)" xfId="130"/>
    <cellStyle name="1_Chau Thon - Tan Xuan (KCS 8-12-06)" xfId="131"/>
    <cellStyle name="1_Chi phi KS" xfId="132"/>
    <cellStyle name="1_cong" xfId="133"/>
    <cellStyle name="1_Dakt-Cau tinh Hua Phan" xfId="134"/>
    <cellStyle name="1_DH2-CZ6.-05" xfId="135"/>
    <cellStyle name="1_DIEN" xfId="136"/>
    <cellStyle name="1_Dieu phoi dat goi 1" xfId="137"/>
    <cellStyle name="1_Dieu phoi dat goi 2" xfId="138"/>
    <cellStyle name="1_Dinh muc thiet ke" xfId="139"/>
    <cellStyle name="1_DONGIA" xfId="140"/>
    <cellStyle name="1_DT Chau Hong  trinh ngay 09-01-07" xfId="141"/>
    <cellStyle name="1_DT Kha thi ngay 11-2-06" xfId="142"/>
    <cellStyle name="1_DT KT ngay 10-9-2005" xfId="143"/>
    <cellStyle name="1_DT ngay 04-01-2006" xfId="144"/>
    <cellStyle name="1_DT ngay 11-4-2006" xfId="145"/>
    <cellStyle name="1_DT ngay 15-11-05" xfId="146"/>
    <cellStyle name="1_DT theo DM24" xfId="147"/>
    <cellStyle name="1_DT_Tham_Dinh_497_14_4_07" xfId="148"/>
    <cellStyle name="1_DT-497" xfId="149"/>
    <cellStyle name="1_Dtdchinh2397" xfId="150"/>
    <cellStyle name="1_DT-Khao-s¸t-TD" xfId="151"/>
    <cellStyle name="1_DToan Hoa Vinh - L3" xfId="152"/>
    <cellStyle name="1_DTXL goi 11(20-9-05)" xfId="153"/>
    <cellStyle name="1_Du thau" xfId="154"/>
    <cellStyle name="1_du toan" xfId="155"/>
    <cellStyle name="1_du toan (03-11-05)" xfId="156"/>
    <cellStyle name="1_Du toan (12-05-2005) Tham dinh" xfId="157"/>
    <cellStyle name="1_Du toan (23-05-2005) Tham dinh" xfId="158"/>
    <cellStyle name="1_Du toan (5 - 04 - 2004)" xfId="159"/>
    <cellStyle name="1_Du toan (6-3-2005)" xfId="160"/>
    <cellStyle name="1_Du toan (Ban A)" xfId="161"/>
    <cellStyle name="1_Du toan (ngay 13 - 07 - 2004)" xfId="162"/>
    <cellStyle name="1_Du toan (ngay 25-9-06)" xfId="163"/>
    <cellStyle name="1_Du toan (ngay03-02-07) theo DG moi" xfId="164"/>
    <cellStyle name="1_Du toan 558 (Km17+508.12 - Km 22)" xfId="165"/>
    <cellStyle name="1_Du toan bo sung (11-2004)" xfId="166"/>
    <cellStyle name="1_Du toan Cang Vung Ang (Tham tra 3-11-06)" xfId="167"/>
    <cellStyle name="1_Du toan Cang Vung Ang ngay 09-8-06 " xfId="168"/>
    <cellStyle name="1_Du toan dieu chin theo don gia moi (1-2-2007)" xfId="169"/>
    <cellStyle name="1_Du toan Doan Km 53 - 60 sua theo tham tra(15-5-2007)" xfId="170"/>
    <cellStyle name="1_Du toan Doan Km 53 - 60 sua theo TV4 tham tra(9-6-2007)" xfId="171"/>
    <cellStyle name="1_Du toan Goi 1" xfId="172"/>
    <cellStyle name="1_du toan goi 12" xfId="173"/>
    <cellStyle name="1_Du toan Goi 2" xfId="174"/>
    <cellStyle name="1_Du toan Huong Lam - Ban Giang (ngay28-11-06)" xfId="175"/>
    <cellStyle name="1_Du toan Huong Lam - Ban Giang theo DG 59 (ngay3-2-07)" xfId="176"/>
    <cellStyle name="1_Du toan khao sat(Km458-Km491)" xfId="177"/>
    <cellStyle name="1_Du toan KS Km458 - Km491" xfId="178"/>
    <cellStyle name="1_Du toan KT-TCsua theo TT 03 - YC 471" xfId="179"/>
    <cellStyle name="1_Du toan ngay (28-10-2005)" xfId="180"/>
    <cellStyle name="1_Du toan ngay 16-4-2007" xfId="181"/>
    <cellStyle name="1_Du toan ngay 1-9-2004 (version 1)" xfId="182"/>
    <cellStyle name="1_Du toan Phuong lam" xfId="183"/>
    <cellStyle name="1_Du toan QL 27 (23-12-2005)" xfId="184"/>
    <cellStyle name="1_Du toan sua theo tham tra (01-6 - 07)" xfId="185"/>
    <cellStyle name="1_Du toan sua theo tham tra(29-6 - 07)" xfId="186"/>
    <cellStyle name="1_Du toan Tay Thanh Hoa duyetcuoi" xfId="187"/>
    <cellStyle name="1_Du_toan_Ho_Xa___Vinh_Tan_WB3 sua ngay 18-8-06" xfId="188"/>
    <cellStyle name="1_DuAnKT ngay 11-2-2006" xfId="189"/>
    <cellStyle name="1_Dutoan(SGTL)" xfId="190"/>
    <cellStyle name="1_Gia_VL cau-JIBIC-Ha-tinh" xfId="191"/>
    <cellStyle name="1_Gia_VLQL48_duyet " xfId="192"/>
    <cellStyle name="1_GIA-DUTHAUsuaNS" xfId="193"/>
    <cellStyle name="1_goi 1" xfId="194"/>
    <cellStyle name="1_Goi 1 (TT04)" xfId="195"/>
    <cellStyle name="1_goi 1 duyet theo luong mo (an)" xfId="196"/>
    <cellStyle name="1_Goi 1_1" xfId="197"/>
    <cellStyle name="1_Goi so 1" xfId="198"/>
    <cellStyle name="1_Goi thau so 08 (11-05-2007)" xfId="199"/>
    <cellStyle name="1_Goi thau so 1 (14-12-2006)" xfId="200"/>
    <cellStyle name="1_Goi thau so 2 (20-6-2006)" xfId="201"/>
    <cellStyle name="1_Goi02(25-05-2006)" xfId="202"/>
    <cellStyle name="1_Goi1N206" xfId="203"/>
    <cellStyle name="1_Goi2N206" xfId="204"/>
    <cellStyle name="1_Goi4N216" xfId="205"/>
    <cellStyle name="1_Goi5N216" xfId="206"/>
    <cellStyle name="1_HC-06-06" xfId="207"/>
    <cellStyle name="1_Hoi Song" xfId="208"/>
    <cellStyle name="1_HT-LO" xfId="209"/>
    <cellStyle name="1_Huong Lam - Ban Giang (11-4-2007)" xfId="210"/>
    <cellStyle name="1_Khoi luong" xfId="211"/>
    <cellStyle name="1_Khoi luong doan 1" xfId="212"/>
    <cellStyle name="1_Khoi luong doan 2" xfId="213"/>
    <cellStyle name="1_Khoi Luong Hoang Truong - Hoang Phu" xfId="214"/>
    <cellStyle name="1_KL" xfId="215"/>
    <cellStyle name="1_KL_Cau My Thinh sua theo don gia 59 (19-5-07)" xfId="216"/>
    <cellStyle name="1_Kl_DT_Tham_Dinh_497_16-4-07" xfId="217"/>
    <cellStyle name="1_KL_DT-497" xfId="218"/>
    <cellStyle name="1_KL_DT-Khao-s¸t-TD" xfId="219"/>
    <cellStyle name="1_KL_Du toan sua theo tham tra(29-6 - 07)" xfId="220"/>
    <cellStyle name="1_Kl_Duong Ho Xa - Vinh Tan theo DG 62 (27-6-2007)" xfId="221"/>
    <cellStyle name="1_KL_Huong Lam - Ban Giang (11-4-2007)" xfId="222"/>
    <cellStyle name="1_Kl6-6-05" xfId="223"/>
    <cellStyle name="1_KLCongTh" xfId="224"/>
    <cellStyle name="1_Kldoan1duyet" xfId="225"/>
    <cellStyle name="1_Kldoan3" xfId="226"/>
    <cellStyle name="1_KLhoxa" xfId="227"/>
    <cellStyle name="1_Klnutgiao" xfId="228"/>
    <cellStyle name="1_KLPA2s" xfId="229"/>
    <cellStyle name="1_KlQdinhduyet" xfId="230"/>
    <cellStyle name="1_KlQL4goi5KCS" xfId="231"/>
    <cellStyle name="1_Kltayth" xfId="232"/>
    <cellStyle name="1_KltaythQDduyet" xfId="233"/>
    <cellStyle name="1_KLTn" xfId="234"/>
    <cellStyle name="1_Kluong4-2004" xfId="235"/>
    <cellStyle name="1_Km 48 - 53 (sua nap TVTT 6-7-2007)" xfId="236"/>
    <cellStyle name="1_Km2" xfId="237"/>
    <cellStyle name="1_Km3" xfId="238"/>
    <cellStyle name="1_km4-6" xfId="239"/>
    <cellStyle name="1_km48-53 (tham tra ngay 23-10-2006)" xfId="240"/>
    <cellStyle name="1_km48-53 (tham tra ngay 23-10-2006)theo gi¸ ca m¸y míi" xfId="241"/>
    <cellStyle name="1_Luong A6" xfId="242"/>
    <cellStyle name="1_maugiacotaluy" xfId="243"/>
    <cellStyle name="1_My Thanh Son Thanh" xfId="244"/>
    <cellStyle name="1_Nhom I" xfId="245"/>
    <cellStyle name="1_Project N.Du" xfId="246"/>
    <cellStyle name="1_Project N.Du.dien" xfId="247"/>
    <cellStyle name="1_Project QL4" xfId="248"/>
    <cellStyle name="1_Project QL4 goi 7" xfId="249"/>
    <cellStyle name="1_Project QL4 goi5" xfId="250"/>
    <cellStyle name="1_Project QL4 goi8" xfId="251"/>
    <cellStyle name="1_QL1A-SUA2005" xfId="252"/>
    <cellStyle name="1_Sheet1" xfId="253"/>
    <cellStyle name="1_Sheet1_Cau My Thinh sua theo don gia 59 (19-5-07)" xfId="254"/>
    <cellStyle name="1_Sheet1_DT_Tham_Dinh_497_14_4_07" xfId="255"/>
    <cellStyle name="1_Sheet1_DT_Tham_Dinh_497_16-4-07" xfId="256"/>
    <cellStyle name="1_Sheet1_DT-497" xfId="257"/>
    <cellStyle name="1_Sheet1_DT-Khao-s¸t-TD" xfId="258"/>
    <cellStyle name="1_Sheet1_Huong Lam - Ban Giang (11-4-2007)" xfId="259"/>
    <cellStyle name="1_SuoiTon" xfId="260"/>
    <cellStyle name="1_t" xfId="261"/>
    <cellStyle name="1_Tay THoa" xfId="262"/>
    <cellStyle name="1_Tham tra (8-11)1" xfId="263"/>
    <cellStyle name="1_THkl" xfId="264"/>
    <cellStyle name="1_THklpa2" xfId="265"/>
    <cellStyle name="1_tong hop (Lan 1 - 29-05-07))" xfId="266"/>
    <cellStyle name="1_Tong hop DT dieu chinh duong 38-95" xfId="267"/>
    <cellStyle name="1_Tong hop khoi luong duong 557 (30-5-2006)" xfId="268"/>
    <cellStyle name="1_Tong muc dau tu" xfId="269"/>
    <cellStyle name="1_TRUNG PMU 5" xfId="270"/>
    <cellStyle name="1_Tuyen so 1-Km0+00 - Km0+852.56" xfId="271"/>
    <cellStyle name="1_TV sua ngay 02-08-06" xfId="272"/>
    <cellStyle name="1_VatLieu 3 cau -NA" xfId="273"/>
    <cellStyle name="1_ÿÿÿÿÿ" xfId="274"/>
    <cellStyle name="1_ÿÿÿÿÿ_1" xfId="275"/>
    <cellStyle name="1_ÿÿÿÿÿ_Book1" xfId="276"/>
    <cellStyle name="1_ÿÿÿÿÿ_Book1_Cau My Thinh sua theo don gia 59 (19-5-07)" xfId="277"/>
    <cellStyle name="1_ÿÿÿÿÿ_Book1_DT_Tham_Dinh_497_14_4_07" xfId="278"/>
    <cellStyle name="1_ÿÿÿÿÿ_Book1_DT_Tham_Dinh_497_16-4-07" xfId="279"/>
    <cellStyle name="1_ÿÿÿÿÿ_Book1_DT-497" xfId="280"/>
    <cellStyle name="1_ÿÿÿÿÿ_Book1_DT-Khao-s¸t-TD" xfId="281"/>
    <cellStyle name="1_ÿÿÿÿÿ_Book1_Huong Lam - Ban Giang (11-4-2007)" xfId="282"/>
    <cellStyle name="1_ÿÿÿÿÿ_Cau My Thinh sua theo don gia 59 (19-5-07)" xfId="283"/>
    <cellStyle name="1_ÿÿÿÿÿ_DT_Tham_Dinh_497_14_4_07" xfId="284"/>
    <cellStyle name="1_ÿÿÿÿÿ_DT_Tham_Dinh_497_16-4-07" xfId="285"/>
    <cellStyle name="1_ÿÿÿÿÿ_DT-497" xfId="286"/>
    <cellStyle name="1_ÿÿÿÿÿ_DT-Khao-s¸t-TD" xfId="287"/>
    <cellStyle name="1_ÿÿÿÿÿ_Huong Lam - Ban Giang (11-4-2007)" xfId="288"/>
    <cellStyle name="1_ÿÿÿÿÿ_Tong hop DT dieu chinh duong 38-95" xfId="289"/>
    <cellStyle name="_x0001_1¼„½(" xfId="290"/>
    <cellStyle name="_x0001_1¼½(" xfId="291"/>
    <cellStyle name="¹éºÐÀ²_      " xfId="292"/>
    <cellStyle name="2" xfId="293"/>
    <cellStyle name="2_6.Bang_luong_moi_XDCB" xfId="294"/>
    <cellStyle name="2_A che do KS +chi BQL" xfId="295"/>
    <cellStyle name="2_BANG CAM COC GPMB 8km" xfId="296"/>
    <cellStyle name="2_Bang tong hop khoi luong" xfId="297"/>
    <cellStyle name="2_Book1" xfId="298"/>
    <cellStyle name="2_Book1_1" xfId="299"/>
    <cellStyle name="2_Book1_Book1" xfId="300"/>
    <cellStyle name="2_Book1_Cau Bai Son 2 Km 0+270.26 (8-11-2006)" xfId="301"/>
    <cellStyle name="2_Book1_Cau Hoa Son Km 1+441.06 (14-12-2006)" xfId="302"/>
    <cellStyle name="2_Book1_Cau Hoa Son Km 1+441.06 (22-10-2006)" xfId="303"/>
    <cellStyle name="2_Book1_Cau Hoa Son Km 1+441.06 (24-10-2006)" xfId="304"/>
    <cellStyle name="2_Book1_Cau Nam Tot(ngay 2-10-2006)" xfId="305"/>
    <cellStyle name="2_Book1_Cau Song Dao Km 1+51.54 (20-12-2006)" xfId="306"/>
    <cellStyle name="2_Book1_CAU XOP XANG II(su­a)" xfId="307"/>
    <cellStyle name="2_Book1_Dieu phoi dat goi 1" xfId="308"/>
    <cellStyle name="2_Book1_Dieu phoi dat goi 2" xfId="309"/>
    <cellStyle name="2_Book1_DT Kha thi ngay 11-2-06" xfId="310"/>
    <cellStyle name="2_Book1_DT ngay 04-01-2006" xfId="311"/>
    <cellStyle name="2_Book1_DT ngay 11-4-2006" xfId="312"/>
    <cellStyle name="2_Book1_DT ngay 15-11-05" xfId="313"/>
    <cellStyle name="2_Book1_DT theo DM24" xfId="314"/>
    <cellStyle name="2_Book1_Du toan KT-TCsua theo TT 03 - YC 471" xfId="315"/>
    <cellStyle name="2_Book1_Du toan Phuong lam" xfId="316"/>
    <cellStyle name="2_Book1_Du toan QL 27 (23-12-2005)" xfId="317"/>
    <cellStyle name="2_Book1_DuAnKT ngay 11-2-2006" xfId="318"/>
    <cellStyle name="2_Book1_Goi 1" xfId="319"/>
    <cellStyle name="2_Book1_Goi thau so 1 (14-12-2006)" xfId="320"/>
    <cellStyle name="2_Book1_Goi thau so 2 (20-6-2006)" xfId="321"/>
    <cellStyle name="2_Book1_Goi thau so 2 (30-01-2007)" xfId="322"/>
    <cellStyle name="2_Book1_Goi02(25-05-2006)" xfId="323"/>
    <cellStyle name="2_Book1_K C N - HUNG DONG L.NHUA" xfId="324"/>
    <cellStyle name="2_Book1_Khoi Luong Hoang Truong - Hoang Phu" xfId="325"/>
    <cellStyle name="2_Book1_km48-53 (tham tra ngay 23-10-2006)" xfId="326"/>
    <cellStyle name="2_Book1_Muong TL" xfId="327"/>
    <cellStyle name="2_Book1_Tuyen so 1-Km0+00 - Km0+852.56" xfId="328"/>
    <cellStyle name="2_Book1_TV sua ngay 02-08-06" xfId="329"/>
    <cellStyle name="2_Book1_ÿÿÿÿÿ" xfId="330"/>
    <cellStyle name="2_C" xfId="331"/>
    <cellStyle name="2_Cau Bai Son 2 Km 0+270.26 (8-11-2006)" xfId="332"/>
    <cellStyle name="2_Cau Hoi 115" xfId="333"/>
    <cellStyle name="2_Cau Hua Trai (TT 04)" xfId="334"/>
    <cellStyle name="2_Cau My Thinh sua theo don gia 59 (19-5-07)" xfId="335"/>
    <cellStyle name="2_Cau Nam Tot(ngay 2-10-2006)" xfId="336"/>
    <cellStyle name="2_Cau Song Dao Km 1+51.54 (20-12-2006)" xfId="337"/>
    <cellStyle name="2_Cau Thanh Ha 1" xfId="338"/>
    <cellStyle name="2_Cau thuy dien Ban La (Cu Anh)" xfId="339"/>
    <cellStyle name="2_CAU XOP XANG II(su­a)" xfId="340"/>
    <cellStyle name="2_Chau Thon - Tan Xuan (goi 5)" xfId="341"/>
    <cellStyle name="2_Chau Thon - Tan Xuan (KCS 8-12-06)" xfId="342"/>
    <cellStyle name="2_Chi phi KS" xfId="343"/>
    <cellStyle name="2_cong" xfId="344"/>
    <cellStyle name="2_Dakt-Cau tinh Hua Phan" xfId="345"/>
    <cellStyle name="2_DIEN" xfId="346"/>
    <cellStyle name="2_Dieu phoi dat goi 1" xfId="347"/>
    <cellStyle name="2_Dieu phoi dat goi 2" xfId="348"/>
    <cellStyle name="2_Dinh muc thiet ke" xfId="349"/>
    <cellStyle name="2_DONGIA" xfId="350"/>
    <cellStyle name="2_DT Chau Hong  trinh ngay 09-01-07" xfId="351"/>
    <cellStyle name="2_DT Kha thi ngay 11-2-06" xfId="352"/>
    <cellStyle name="2_DT KT ngay 10-9-2005" xfId="353"/>
    <cellStyle name="2_DT ngay 04-01-2006" xfId="354"/>
    <cellStyle name="2_DT ngay 11-4-2006" xfId="355"/>
    <cellStyle name="2_DT ngay 15-11-05" xfId="356"/>
    <cellStyle name="2_DT theo DM24" xfId="357"/>
    <cellStyle name="2_DT_Tham_Dinh_497_14_4_07" xfId="358"/>
    <cellStyle name="2_DT-497" xfId="359"/>
    <cellStyle name="2_Dtdchinh2397" xfId="360"/>
    <cellStyle name="2_DT-Khao-s¸t-TD" xfId="361"/>
    <cellStyle name="2_DTXL goi 11(20-9-05)" xfId="362"/>
    <cellStyle name="2_du toan" xfId="363"/>
    <cellStyle name="2_du toan (03-11-05)" xfId="364"/>
    <cellStyle name="2_Du toan (12-05-2005) Tham dinh" xfId="365"/>
    <cellStyle name="2_Du toan (23-05-2005) Tham dinh" xfId="366"/>
    <cellStyle name="2_Du toan (5 - 04 - 2004)" xfId="367"/>
    <cellStyle name="2_Du toan (6-3-2005)" xfId="368"/>
    <cellStyle name="2_Du toan (Ban A)" xfId="369"/>
    <cellStyle name="2_Du toan (ngay 13 - 07 - 2004)" xfId="370"/>
    <cellStyle name="2_Du toan (ngay 25-9-06)" xfId="371"/>
    <cellStyle name="2_Du toan (ngay03-02-07) theo DG moi" xfId="372"/>
    <cellStyle name="2_Du toan 558 (Km17+508.12 - Km 22)" xfId="373"/>
    <cellStyle name="2_Du toan bo sung (11-2004)" xfId="374"/>
    <cellStyle name="2_Du toan Cang Vung Ang (Tham tra 3-11-06)" xfId="375"/>
    <cellStyle name="2_Du toan Cang Vung Ang ngay 09-8-06 " xfId="376"/>
    <cellStyle name="2_Du toan dieu chin theo don gia moi (1-2-2007)" xfId="377"/>
    <cellStyle name="2_Du toan Doan Km 53 - 60 sua theo tham tra(15-5-2007)" xfId="378"/>
    <cellStyle name="2_Du toan Doan Km 53 - 60 sua theo TV4 tham tra(9-6-2007)" xfId="379"/>
    <cellStyle name="2_Du toan Goi 1" xfId="380"/>
    <cellStyle name="2_du toan goi 12" xfId="381"/>
    <cellStyle name="2_Du toan Goi 2" xfId="382"/>
    <cellStyle name="2_Du toan Huong Lam - Ban Giang (ngay28-11-06)" xfId="383"/>
    <cellStyle name="2_Du toan Huong Lam - Ban Giang theo DG 59 (ngay3-2-07)" xfId="384"/>
    <cellStyle name="2_Du toan khao sat(Km458-Km491)" xfId="385"/>
    <cellStyle name="2_Du toan KS Km458 - Km491" xfId="386"/>
    <cellStyle name="2_Du toan KT-TCsua theo TT 03 - YC 471" xfId="387"/>
    <cellStyle name="2_Du toan ngay (28-10-2005)" xfId="388"/>
    <cellStyle name="2_Du toan ngay 16-4-2007" xfId="389"/>
    <cellStyle name="2_Du toan ngay 1-9-2004 (version 1)" xfId="390"/>
    <cellStyle name="2_Du toan Phuong lam" xfId="391"/>
    <cellStyle name="2_Du toan QL 27 (23-12-2005)" xfId="392"/>
    <cellStyle name="2_Du toan sua theo tham tra (01-6 - 07)" xfId="393"/>
    <cellStyle name="2_Du toan sua theo tham tra(29-6 - 07)" xfId="394"/>
    <cellStyle name="2_Du toan Tay Thanh Hoa duyetcuoi" xfId="395"/>
    <cellStyle name="2_Du_toan_Ho_Xa___Vinh_Tan_WB3 sua ngay 18-8-06" xfId="396"/>
    <cellStyle name="2_DuAnKT ngay 11-2-2006" xfId="397"/>
    <cellStyle name="2_Dutoan(SGTL)" xfId="398"/>
    <cellStyle name="2_Gia_VL cau-JIBIC-Ha-tinh" xfId="399"/>
    <cellStyle name="2_Gia_VLQL48_duyet " xfId="400"/>
    <cellStyle name="2_goi 1" xfId="401"/>
    <cellStyle name="2_Goi 1 (TT04)" xfId="402"/>
    <cellStyle name="2_goi 1 duyet theo luong mo (an)" xfId="403"/>
    <cellStyle name="2_Goi 1_1" xfId="404"/>
    <cellStyle name="2_Goi so 1" xfId="405"/>
    <cellStyle name="2_Goi thau so 08 (11-05-2007)" xfId="406"/>
    <cellStyle name="2_Goi thau so 1 (14-12-2006)" xfId="407"/>
    <cellStyle name="2_Goi thau so 2 (20-6-2006)" xfId="408"/>
    <cellStyle name="2_Goi02(25-05-2006)" xfId="409"/>
    <cellStyle name="2_Goi1N206" xfId="410"/>
    <cellStyle name="2_Goi2N206" xfId="411"/>
    <cellStyle name="2_Goi4N216" xfId="412"/>
    <cellStyle name="2_Goi5N216" xfId="413"/>
    <cellStyle name="2_Hoi Song" xfId="414"/>
    <cellStyle name="2_HT-LO" xfId="415"/>
    <cellStyle name="2_Huong Lam - Ban Giang (11-4-2007)" xfId="416"/>
    <cellStyle name="2_Khoi luong" xfId="417"/>
    <cellStyle name="2_Khoi luong doan 1" xfId="418"/>
    <cellStyle name="2_Khoi luong doan 2" xfId="419"/>
    <cellStyle name="2_Khoi Luong Hoang Truong - Hoang Phu" xfId="420"/>
    <cellStyle name="2_KL" xfId="421"/>
    <cellStyle name="2_KL_Cau My Thinh sua theo don gia 59 (19-5-07)" xfId="422"/>
    <cellStyle name="2_Kl_DT_Tham_Dinh_497_16-4-07" xfId="423"/>
    <cellStyle name="2_KL_DT-497" xfId="424"/>
    <cellStyle name="2_KL_DT-Khao-s¸t-TD" xfId="425"/>
    <cellStyle name="2_KL_Du toan sua theo tham tra(29-6 - 07)" xfId="426"/>
    <cellStyle name="2_Kl_Duong Ho Xa - Vinh Tan theo DG 62 (27-6-2007)" xfId="427"/>
    <cellStyle name="2_KL_Huong Lam - Ban Giang (11-4-2007)" xfId="428"/>
    <cellStyle name="2_Kl6-6-05" xfId="429"/>
    <cellStyle name="2_KLCongTh" xfId="430"/>
    <cellStyle name="2_Kldoan1duyet" xfId="431"/>
    <cellStyle name="2_Kldoan3" xfId="432"/>
    <cellStyle name="2_KLhoxa" xfId="433"/>
    <cellStyle name="2_Klnutgiao" xfId="434"/>
    <cellStyle name="2_KLPA2s" xfId="435"/>
    <cellStyle name="2_KlQdinhduyet" xfId="436"/>
    <cellStyle name="2_KlQL4goi5KCS" xfId="437"/>
    <cellStyle name="2_Kltayth" xfId="438"/>
    <cellStyle name="2_KltaythQDduyet" xfId="439"/>
    <cellStyle name="2_KLTn" xfId="440"/>
    <cellStyle name="2_Kluong4-2004" xfId="441"/>
    <cellStyle name="2_Km 48 - 53 (sua nap TVTT 6-7-2007)" xfId="442"/>
    <cellStyle name="2_Km2" xfId="443"/>
    <cellStyle name="2_Km3" xfId="444"/>
    <cellStyle name="2_km4-6" xfId="445"/>
    <cellStyle name="2_km48-53 (tham tra ngay 23-10-2006)" xfId="446"/>
    <cellStyle name="2_km48-53 (tham tra ngay 23-10-2006)theo gi¸ ca m¸y míi" xfId="447"/>
    <cellStyle name="2_Luong A6" xfId="448"/>
    <cellStyle name="2_maugiacotaluy" xfId="449"/>
    <cellStyle name="2_My Thanh Son Thanh" xfId="450"/>
    <cellStyle name="2_Nhom I" xfId="451"/>
    <cellStyle name="2_Project N.Du" xfId="452"/>
    <cellStyle name="2_Project N.Du.dien" xfId="453"/>
    <cellStyle name="2_Project QL4" xfId="454"/>
    <cellStyle name="2_Project QL4 goi 7" xfId="455"/>
    <cellStyle name="2_Project QL4 goi5" xfId="456"/>
    <cellStyle name="2_Project QL4 goi8" xfId="457"/>
    <cellStyle name="2_QL1A-SUA2005" xfId="458"/>
    <cellStyle name="2_Sheet1" xfId="459"/>
    <cellStyle name="2_Sheet1_Cau My Thinh sua theo don gia 59 (19-5-07)" xfId="460"/>
    <cellStyle name="2_Sheet1_DT_Tham_Dinh_497_14_4_07" xfId="461"/>
    <cellStyle name="2_Sheet1_DT_Tham_Dinh_497_16-4-07" xfId="462"/>
    <cellStyle name="2_Sheet1_DT-497" xfId="463"/>
    <cellStyle name="2_Sheet1_DT-Khao-s¸t-TD" xfId="464"/>
    <cellStyle name="2_Sheet1_Huong Lam - Ban Giang (11-4-2007)" xfId="465"/>
    <cellStyle name="2_SuoiTon" xfId="466"/>
    <cellStyle name="2_t" xfId="467"/>
    <cellStyle name="2_Tay THoa" xfId="468"/>
    <cellStyle name="2_Tham tra (8-11)1" xfId="469"/>
    <cellStyle name="2_THkl" xfId="470"/>
    <cellStyle name="2_THklpa2" xfId="471"/>
    <cellStyle name="2_tong hop (Lan 1 - 29-05-07))" xfId="472"/>
    <cellStyle name="2_Tong hop DT dieu chinh duong 38-95" xfId="473"/>
    <cellStyle name="2_Tong hop khoi luong duong 557 (30-5-2006)" xfId="474"/>
    <cellStyle name="2_Tong muc dau tu" xfId="475"/>
    <cellStyle name="2_TRUNG PMU 5" xfId="476"/>
    <cellStyle name="2_Tuyen so 1-Km0+00 - Km0+852.56" xfId="477"/>
    <cellStyle name="2_TV sua ngay 02-08-06" xfId="478"/>
    <cellStyle name="2_VatLieu 3 cau -NA" xfId="479"/>
    <cellStyle name="2_ÿÿÿÿÿ" xfId="480"/>
    <cellStyle name="2_ÿÿÿÿÿ_1" xfId="481"/>
    <cellStyle name="2_ÿÿÿÿÿ_Book1" xfId="482"/>
    <cellStyle name="2_ÿÿÿÿÿ_Book1_Cau My Thinh sua theo don gia 59 (19-5-07)" xfId="483"/>
    <cellStyle name="2_ÿÿÿÿÿ_Book1_DT_Tham_Dinh_497_14_4_07" xfId="484"/>
    <cellStyle name="2_ÿÿÿÿÿ_Book1_DT_Tham_Dinh_497_16-4-07" xfId="485"/>
    <cellStyle name="2_ÿÿÿÿÿ_Book1_DT-497" xfId="486"/>
    <cellStyle name="2_ÿÿÿÿÿ_Book1_DT-Khao-s¸t-TD" xfId="487"/>
    <cellStyle name="2_ÿÿÿÿÿ_Book1_Huong Lam - Ban Giang (11-4-2007)" xfId="488"/>
    <cellStyle name="2_ÿÿÿÿÿ_Cau My Thinh sua theo don gia 59 (19-5-07)" xfId="489"/>
    <cellStyle name="2_ÿÿÿÿÿ_DT_Tham_Dinh_497_14_4_07" xfId="490"/>
    <cellStyle name="2_ÿÿÿÿÿ_DT_Tham_Dinh_497_16-4-07" xfId="491"/>
    <cellStyle name="2_ÿÿÿÿÿ_DT-497" xfId="492"/>
    <cellStyle name="2_ÿÿÿÿÿ_DT-Khao-s¸t-TD" xfId="493"/>
    <cellStyle name="2_ÿÿÿÿÿ_Huong Lam - Ban Giang (11-4-2007)" xfId="494"/>
    <cellStyle name="2_ÿÿÿÿÿ_Tong hop DT dieu chinh duong 38-95" xfId="495"/>
    <cellStyle name="20" xfId="496"/>
    <cellStyle name="20% - Accent1" xfId="497" builtinId="30" customBuiltin="1"/>
    <cellStyle name="20% - Accent2" xfId="498" builtinId="34" customBuiltin="1"/>
    <cellStyle name="20% - Accent3" xfId="499" builtinId="38" customBuiltin="1"/>
    <cellStyle name="20% - Accent4" xfId="500" builtinId="42" customBuiltin="1"/>
    <cellStyle name="20% - Accent5" xfId="501" builtinId="46" customBuiltin="1"/>
    <cellStyle name="20% - Accent6" xfId="502" builtinId="50" customBuiltin="1"/>
    <cellStyle name="3" xfId="503"/>
    <cellStyle name="3_6.Bang_luong_moi_XDCB" xfId="504"/>
    <cellStyle name="3_A che do KS +chi BQL" xfId="505"/>
    <cellStyle name="3_BANG CAM COC GPMB 8km" xfId="506"/>
    <cellStyle name="3_Bang tong hop khoi luong" xfId="507"/>
    <cellStyle name="3_Book1" xfId="508"/>
    <cellStyle name="3_Book1_1" xfId="509"/>
    <cellStyle name="3_Book1_Book1" xfId="510"/>
    <cellStyle name="3_Book1_Cau Bai Son 2 Km 0+270.26 (8-11-2006)" xfId="511"/>
    <cellStyle name="3_Book1_Cau Hoa Son Km 1+441.06 (14-12-2006)" xfId="512"/>
    <cellStyle name="3_Book1_Cau Hoa Son Km 1+441.06 (22-10-2006)" xfId="513"/>
    <cellStyle name="3_Book1_Cau Hoa Son Km 1+441.06 (24-10-2006)" xfId="514"/>
    <cellStyle name="3_Book1_Cau Nam Tot(ngay 2-10-2006)" xfId="515"/>
    <cellStyle name="3_Book1_Cau Song Dao Km 1+51.54 (20-12-2006)" xfId="516"/>
    <cellStyle name="3_Book1_CAU XOP XANG II(su­a)" xfId="517"/>
    <cellStyle name="3_Book1_Dieu phoi dat goi 1" xfId="518"/>
    <cellStyle name="3_Book1_Dieu phoi dat goi 2" xfId="519"/>
    <cellStyle name="3_Book1_DT Kha thi ngay 11-2-06" xfId="520"/>
    <cellStyle name="3_Book1_DT ngay 04-01-2006" xfId="521"/>
    <cellStyle name="3_Book1_DT ngay 11-4-2006" xfId="522"/>
    <cellStyle name="3_Book1_DT ngay 15-11-05" xfId="523"/>
    <cellStyle name="3_Book1_DT theo DM24" xfId="524"/>
    <cellStyle name="3_Book1_Du toan KT-TCsua theo TT 03 - YC 471" xfId="525"/>
    <cellStyle name="3_Book1_Du toan Phuong lam" xfId="526"/>
    <cellStyle name="3_Book1_Du toan QL 27 (23-12-2005)" xfId="527"/>
    <cellStyle name="3_Book1_DuAnKT ngay 11-2-2006" xfId="528"/>
    <cellStyle name="3_Book1_Goi 1" xfId="529"/>
    <cellStyle name="3_Book1_Goi thau so 1 (14-12-2006)" xfId="530"/>
    <cellStyle name="3_Book1_Goi thau so 2 (20-6-2006)" xfId="531"/>
    <cellStyle name="3_Book1_Goi thau so 2 (30-01-2007)" xfId="532"/>
    <cellStyle name="3_Book1_Goi02(25-05-2006)" xfId="533"/>
    <cellStyle name="3_Book1_K C N - HUNG DONG L.NHUA" xfId="534"/>
    <cellStyle name="3_Book1_Khoi Luong Hoang Truong - Hoang Phu" xfId="535"/>
    <cellStyle name="3_Book1_km48-53 (tham tra ngay 23-10-2006)" xfId="536"/>
    <cellStyle name="3_Book1_Muong TL" xfId="537"/>
    <cellStyle name="3_Book1_Tuyen so 1-Km0+00 - Km0+852.56" xfId="538"/>
    <cellStyle name="3_Book1_TV sua ngay 02-08-06" xfId="539"/>
    <cellStyle name="3_Book1_ÿÿÿÿÿ" xfId="540"/>
    <cellStyle name="3_C" xfId="541"/>
    <cellStyle name="3_Cau Bai Son 2 Km 0+270.26 (8-11-2006)" xfId="542"/>
    <cellStyle name="3_Cau Hoi 115" xfId="543"/>
    <cellStyle name="3_Cau Hua Trai (TT 04)" xfId="544"/>
    <cellStyle name="3_Cau My Thinh sua theo don gia 59 (19-5-07)" xfId="545"/>
    <cellStyle name="3_Cau Nam Tot(ngay 2-10-2006)" xfId="546"/>
    <cellStyle name="3_Cau Song Dao Km 1+51.54 (20-12-2006)" xfId="547"/>
    <cellStyle name="3_Cau Thanh Ha 1" xfId="548"/>
    <cellStyle name="3_Cau thuy dien Ban La (Cu Anh)" xfId="549"/>
    <cellStyle name="3_CAU XOP XANG II(su­a)" xfId="550"/>
    <cellStyle name="3_Chau Thon - Tan Xuan (goi 5)" xfId="551"/>
    <cellStyle name="3_Chau Thon - Tan Xuan (KCS 8-12-06)" xfId="552"/>
    <cellStyle name="3_Chi phi KS" xfId="553"/>
    <cellStyle name="3_cong" xfId="554"/>
    <cellStyle name="3_Dakt-Cau tinh Hua Phan" xfId="555"/>
    <cellStyle name="3_DIEN" xfId="556"/>
    <cellStyle name="3_Dieu phoi dat goi 1" xfId="557"/>
    <cellStyle name="3_Dieu phoi dat goi 2" xfId="558"/>
    <cellStyle name="3_Dinh muc thiet ke" xfId="559"/>
    <cellStyle name="3_DONGIA" xfId="560"/>
    <cellStyle name="3_DT Chau Hong  trinh ngay 09-01-07" xfId="561"/>
    <cellStyle name="3_DT Kha thi ngay 11-2-06" xfId="562"/>
    <cellStyle name="3_DT KT ngay 10-9-2005" xfId="563"/>
    <cellStyle name="3_DT ngay 04-01-2006" xfId="564"/>
    <cellStyle name="3_DT ngay 11-4-2006" xfId="565"/>
    <cellStyle name="3_DT ngay 15-11-05" xfId="566"/>
    <cellStyle name="3_DT theo DM24" xfId="567"/>
    <cellStyle name="3_DT_Tham_Dinh_497_14_4_07" xfId="568"/>
    <cellStyle name="3_DT-497" xfId="569"/>
    <cellStyle name="3_Dtdchinh2397" xfId="570"/>
    <cellStyle name="3_DT-Khao-s¸t-TD" xfId="571"/>
    <cellStyle name="3_DTXL goi 11(20-9-05)" xfId="572"/>
    <cellStyle name="3_du toan" xfId="573"/>
    <cellStyle name="3_du toan (03-11-05)" xfId="574"/>
    <cellStyle name="3_Du toan (12-05-2005) Tham dinh" xfId="575"/>
    <cellStyle name="3_Du toan (23-05-2005) Tham dinh" xfId="576"/>
    <cellStyle name="3_Du toan (5 - 04 - 2004)" xfId="577"/>
    <cellStyle name="3_Du toan (6-3-2005)" xfId="578"/>
    <cellStyle name="3_Du toan (Ban A)" xfId="579"/>
    <cellStyle name="3_Du toan (ngay 13 - 07 - 2004)" xfId="580"/>
    <cellStyle name="3_Du toan (ngay 25-9-06)" xfId="581"/>
    <cellStyle name="3_Du toan (ngay03-02-07) theo DG moi" xfId="582"/>
    <cellStyle name="3_Du toan 558 (Km17+508.12 - Km 22)" xfId="583"/>
    <cellStyle name="3_Du toan bo sung (11-2004)" xfId="584"/>
    <cellStyle name="3_Du toan Cang Vung Ang (Tham tra 3-11-06)" xfId="585"/>
    <cellStyle name="3_Du toan Cang Vung Ang ngay 09-8-06 " xfId="586"/>
    <cellStyle name="3_Du toan dieu chin theo don gia moi (1-2-2007)" xfId="587"/>
    <cellStyle name="3_Du toan Doan Km 53 - 60 sua theo tham tra(15-5-2007)" xfId="588"/>
    <cellStyle name="3_Du toan Doan Km 53 - 60 sua theo TV4 tham tra(9-6-2007)" xfId="589"/>
    <cellStyle name="3_Du toan Goi 1" xfId="590"/>
    <cellStyle name="3_du toan goi 12" xfId="591"/>
    <cellStyle name="3_Du toan Goi 2" xfId="592"/>
    <cellStyle name="3_Du toan Huong Lam - Ban Giang (ngay28-11-06)" xfId="593"/>
    <cellStyle name="3_Du toan Huong Lam - Ban Giang theo DG 59 (ngay3-2-07)" xfId="594"/>
    <cellStyle name="3_Du toan khao sat(Km458-Km491)" xfId="595"/>
    <cellStyle name="3_Du toan KS Km458 - Km491" xfId="596"/>
    <cellStyle name="3_Du toan KT-TCsua theo TT 03 - YC 471" xfId="597"/>
    <cellStyle name="3_Du toan ngay (28-10-2005)" xfId="598"/>
    <cellStyle name="3_Du toan ngay 16-4-2007" xfId="599"/>
    <cellStyle name="3_Du toan ngay 1-9-2004 (version 1)" xfId="600"/>
    <cellStyle name="3_Du toan Phuong lam" xfId="601"/>
    <cellStyle name="3_Du toan QL 27 (23-12-2005)" xfId="602"/>
    <cellStyle name="3_Du toan sua theo tham tra (01-6 - 07)" xfId="603"/>
    <cellStyle name="3_Du toan sua theo tham tra(29-6 - 07)" xfId="604"/>
    <cellStyle name="3_Du toan Tay Thanh Hoa duyetcuoi" xfId="605"/>
    <cellStyle name="3_Du_toan_Ho_Xa___Vinh_Tan_WB3 sua ngay 18-8-06" xfId="606"/>
    <cellStyle name="3_DuAnKT ngay 11-2-2006" xfId="607"/>
    <cellStyle name="3_Dutoan(SGTL)" xfId="608"/>
    <cellStyle name="3_Gia_VL cau-JIBIC-Ha-tinh" xfId="609"/>
    <cellStyle name="3_Gia_VLQL48_duyet " xfId="610"/>
    <cellStyle name="3_goi 1" xfId="611"/>
    <cellStyle name="3_Goi 1 (TT04)" xfId="612"/>
    <cellStyle name="3_goi 1 duyet theo luong mo (an)" xfId="613"/>
    <cellStyle name="3_Goi 1_1" xfId="614"/>
    <cellStyle name="3_Goi so 1" xfId="615"/>
    <cellStyle name="3_Goi thau so 08 (11-05-2007)" xfId="616"/>
    <cellStyle name="3_Goi thau so 1 (14-12-2006)" xfId="617"/>
    <cellStyle name="3_Goi thau so 2 (20-6-2006)" xfId="618"/>
    <cellStyle name="3_Goi02(25-05-2006)" xfId="619"/>
    <cellStyle name="3_Goi1N206" xfId="620"/>
    <cellStyle name="3_Goi2N206" xfId="621"/>
    <cellStyle name="3_Goi4N216" xfId="622"/>
    <cellStyle name="3_Goi5N216" xfId="623"/>
    <cellStyle name="3_Hoi Song" xfId="624"/>
    <cellStyle name="3_HT-LO" xfId="625"/>
    <cellStyle name="3_Huong Lam - Ban Giang (11-4-2007)" xfId="626"/>
    <cellStyle name="3_Khoi luong" xfId="627"/>
    <cellStyle name="3_Khoi luong doan 1" xfId="628"/>
    <cellStyle name="3_Khoi luong doan 2" xfId="629"/>
    <cellStyle name="3_Khoi Luong Hoang Truong - Hoang Phu" xfId="630"/>
    <cellStyle name="3_KL" xfId="631"/>
    <cellStyle name="3_KL_Cau My Thinh sua theo don gia 59 (19-5-07)" xfId="632"/>
    <cellStyle name="3_Kl_DT_Tham_Dinh_497_16-4-07" xfId="633"/>
    <cellStyle name="3_KL_DT-497" xfId="634"/>
    <cellStyle name="3_KL_DT-Khao-s¸t-TD" xfId="635"/>
    <cellStyle name="3_KL_Du toan sua theo tham tra(29-6 - 07)" xfId="636"/>
    <cellStyle name="3_Kl_Duong Ho Xa - Vinh Tan theo DG 62 (27-6-2007)" xfId="637"/>
    <cellStyle name="3_KL_Huong Lam - Ban Giang (11-4-2007)" xfId="638"/>
    <cellStyle name="3_Kl6-6-05" xfId="639"/>
    <cellStyle name="3_KLCongTh" xfId="640"/>
    <cellStyle name="3_Kldoan1duyet" xfId="641"/>
    <cellStyle name="3_Kldoan3" xfId="642"/>
    <cellStyle name="3_KLhoxa" xfId="643"/>
    <cellStyle name="3_Klnutgiao" xfId="644"/>
    <cellStyle name="3_KLPA2s" xfId="645"/>
    <cellStyle name="3_KlQdinhduyet" xfId="646"/>
    <cellStyle name="3_KlQL4goi5KCS" xfId="647"/>
    <cellStyle name="3_Kltayth" xfId="648"/>
    <cellStyle name="3_KltaythQDduyet" xfId="649"/>
    <cellStyle name="3_KLTn" xfId="650"/>
    <cellStyle name="3_Kluong4-2004" xfId="651"/>
    <cellStyle name="3_Km 48 - 53 (sua nap TVTT 6-7-2007)" xfId="652"/>
    <cellStyle name="3_Km2" xfId="653"/>
    <cellStyle name="3_Km3" xfId="654"/>
    <cellStyle name="3_km4-6" xfId="655"/>
    <cellStyle name="3_km48-53 (tham tra ngay 23-10-2006)" xfId="656"/>
    <cellStyle name="3_km48-53 (tham tra ngay 23-10-2006)theo gi¸ ca m¸y míi" xfId="657"/>
    <cellStyle name="3_Luong A6" xfId="658"/>
    <cellStyle name="3_maugiacotaluy" xfId="659"/>
    <cellStyle name="3_My Thanh Son Thanh" xfId="660"/>
    <cellStyle name="3_Nhom I" xfId="661"/>
    <cellStyle name="3_Project N.Du" xfId="662"/>
    <cellStyle name="3_Project N.Du.dien" xfId="663"/>
    <cellStyle name="3_Project QL4" xfId="664"/>
    <cellStyle name="3_Project QL4 goi 7" xfId="665"/>
    <cellStyle name="3_Project QL4 goi5" xfId="666"/>
    <cellStyle name="3_Project QL4 goi8" xfId="667"/>
    <cellStyle name="3_QL1A-SUA2005" xfId="668"/>
    <cellStyle name="3_Sheet1" xfId="669"/>
    <cellStyle name="3_Sheet1_Cau My Thinh sua theo don gia 59 (19-5-07)" xfId="670"/>
    <cellStyle name="3_Sheet1_DT_Tham_Dinh_497_14_4_07" xfId="671"/>
    <cellStyle name="3_Sheet1_DT_Tham_Dinh_497_16-4-07" xfId="672"/>
    <cellStyle name="3_Sheet1_DT-497" xfId="673"/>
    <cellStyle name="3_Sheet1_DT-Khao-s¸t-TD" xfId="674"/>
    <cellStyle name="3_Sheet1_Huong Lam - Ban Giang (11-4-2007)" xfId="675"/>
    <cellStyle name="3_SuoiTon" xfId="676"/>
    <cellStyle name="3_t" xfId="677"/>
    <cellStyle name="3_Tay THoa" xfId="678"/>
    <cellStyle name="3_Tham tra (8-11)1" xfId="679"/>
    <cellStyle name="3_THkl" xfId="680"/>
    <cellStyle name="3_THklpa2" xfId="681"/>
    <cellStyle name="3_tong hop (Lan 1 - 29-05-07))" xfId="682"/>
    <cellStyle name="3_Tong hop DT dieu chinh duong 38-95" xfId="683"/>
    <cellStyle name="3_Tong hop khoi luong duong 557 (30-5-2006)" xfId="684"/>
    <cellStyle name="3_Tong muc dau tu" xfId="685"/>
    <cellStyle name="3_Tuyen so 1-Km0+00 - Km0+852.56" xfId="686"/>
    <cellStyle name="3_TV sua ngay 02-08-06" xfId="687"/>
    <cellStyle name="3_VatLieu 3 cau -NA" xfId="688"/>
    <cellStyle name="3_ÿÿÿÿÿ" xfId="689"/>
    <cellStyle name="3_ÿÿÿÿÿ_1" xfId="690"/>
    <cellStyle name="4" xfId="691"/>
    <cellStyle name="4_6.Bang_luong_moi_XDCB" xfId="692"/>
    <cellStyle name="4_A che do KS +chi BQL" xfId="693"/>
    <cellStyle name="4_BANG CAM COC GPMB 8km" xfId="694"/>
    <cellStyle name="4_Bang tong hop khoi luong" xfId="695"/>
    <cellStyle name="4_Book1" xfId="696"/>
    <cellStyle name="4_Book1_1" xfId="697"/>
    <cellStyle name="4_Book1_Book1" xfId="698"/>
    <cellStyle name="4_Book1_Cau Bai Son 2 Km 0+270.26 (8-11-2006)" xfId="699"/>
    <cellStyle name="4_Book1_Cau Hoa Son Km 1+441.06 (14-12-2006)" xfId="700"/>
    <cellStyle name="4_Book1_Cau Hoa Son Km 1+441.06 (22-10-2006)" xfId="701"/>
    <cellStyle name="4_Book1_Cau Hoa Son Km 1+441.06 (24-10-2006)" xfId="702"/>
    <cellStyle name="4_Book1_Cau Nam Tot(ngay 2-10-2006)" xfId="703"/>
    <cellStyle name="4_Book1_Cau Song Dao Km 1+51.54 (20-12-2006)" xfId="704"/>
    <cellStyle name="4_Book1_CAU XOP XANG II(su­a)" xfId="705"/>
    <cellStyle name="4_Book1_Dieu phoi dat goi 1" xfId="706"/>
    <cellStyle name="4_Book1_Dieu phoi dat goi 2" xfId="707"/>
    <cellStyle name="4_Book1_DT Kha thi ngay 11-2-06" xfId="708"/>
    <cellStyle name="4_Book1_DT ngay 04-01-2006" xfId="709"/>
    <cellStyle name="4_Book1_DT ngay 11-4-2006" xfId="710"/>
    <cellStyle name="4_Book1_DT ngay 15-11-05" xfId="711"/>
    <cellStyle name="4_Book1_DT theo DM24" xfId="712"/>
    <cellStyle name="4_Book1_Du toan KT-TCsua theo TT 03 - YC 471" xfId="713"/>
    <cellStyle name="4_Book1_Du toan Phuong lam" xfId="714"/>
    <cellStyle name="4_Book1_Du toan QL 27 (23-12-2005)" xfId="715"/>
    <cellStyle name="4_Book1_DuAnKT ngay 11-2-2006" xfId="716"/>
    <cellStyle name="4_Book1_Goi 1" xfId="717"/>
    <cellStyle name="4_Book1_Goi thau so 1 (14-12-2006)" xfId="718"/>
    <cellStyle name="4_Book1_Goi thau so 2 (20-6-2006)" xfId="719"/>
    <cellStyle name="4_Book1_Goi thau so 2 (30-01-2007)" xfId="720"/>
    <cellStyle name="4_Book1_Goi02(25-05-2006)" xfId="721"/>
    <cellStyle name="4_Book1_K C N - HUNG DONG L.NHUA" xfId="722"/>
    <cellStyle name="4_Book1_Khoi Luong Hoang Truong - Hoang Phu" xfId="723"/>
    <cellStyle name="4_Book1_km48-53 (tham tra ngay 23-10-2006)" xfId="724"/>
    <cellStyle name="4_Book1_Muong TL" xfId="725"/>
    <cellStyle name="4_Book1_Tuyen so 1-Km0+00 - Km0+852.56" xfId="726"/>
    <cellStyle name="4_Book1_TV sua ngay 02-08-06" xfId="727"/>
    <cellStyle name="4_Book1_ÿÿÿÿÿ" xfId="728"/>
    <cellStyle name="4_C" xfId="729"/>
    <cellStyle name="4_Cau Bai Son 2 Km 0+270.26 (8-11-2006)" xfId="730"/>
    <cellStyle name="4_Cau Hoi 115" xfId="731"/>
    <cellStyle name="4_Cau Hua Trai (TT 04)" xfId="732"/>
    <cellStyle name="4_Cau My Thinh sua theo don gia 59 (19-5-07)" xfId="733"/>
    <cellStyle name="4_Cau Nam Tot(ngay 2-10-2006)" xfId="734"/>
    <cellStyle name="4_Cau Song Dao Km 1+51.54 (20-12-2006)" xfId="735"/>
    <cellStyle name="4_Cau Thanh Ha 1" xfId="736"/>
    <cellStyle name="4_Cau thuy dien Ban La (Cu Anh)" xfId="737"/>
    <cellStyle name="4_CAU XOP XANG II(su­a)" xfId="738"/>
    <cellStyle name="4_Chau Thon - Tan Xuan (goi 5)" xfId="739"/>
    <cellStyle name="4_Chau Thon - Tan Xuan (KCS 8-12-06)" xfId="740"/>
    <cellStyle name="4_Chi phi KS" xfId="741"/>
    <cellStyle name="4_cong" xfId="742"/>
    <cellStyle name="4_Dakt-Cau tinh Hua Phan" xfId="743"/>
    <cellStyle name="4_DIEN" xfId="744"/>
    <cellStyle name="4_Dieu phoi dat goi 1" xfId="745"/>
    <cellStyle name="4_Dieu phoi dat goi 2" xfId="746"/>
    <cellStyle name="4_Dinh muc thiet ke" xfId="747"/>
    <cellStyle name="4_DONGIA" xfId="748"/>
    <cellStyle name="4_DT Chau Hong  trinh ngay 09-01-07" xfId="749"/>
    <cellStyle name="4_DT Kha thi ngay 11-2-06" xfId="750"/>
    <cellStyle name="4_DT KT ngay 10-9-2005" xfId="751"/>
    <cellStyle name="4_DT ngay 04-01-2006" xfId="752"/>
    <cellStyle name="4_DT ngay 11-4-2006" xfId="753"/>
    <cellStyle name="4_DT ngay 15-11-05" xfId="754"/>
    <cellStyle name="4_DT theo DM24" xfId="755"/>
    <cellStyle name="4_DT_Tham_Dinh_497_14_4_07" xfId="756"/>
    <cellStyle name="4_DT-497" xfId="757"/>
    <cellStyle name="4_Dtdchinh2397" xfId="758"/>
    <cellStyle name="4_DT-Khao-s¸t-TD" xfId="759"/>
    <cellStyle name="4_DTXL goi 11(20-9-05)" xfId="760"/>
    <cellStyle name="4_du toan" xfId="761"/>
    <cellStyle name="4_du toan (03-11-05)" xfId="762"/>
    <cellStyle name="4_Du toan (12-05-2005) Tham dinh" xfId="763"/>
    <cellStyle name="4_Du toan (23-05-2005) Tham dinh" xfId="764"/>
    <cellStyle name="4_Du toan (5 - 04 - 2004)" xfId="765"/>
    <cellStyle name="4_Du toan (6-3-2005)" xfId="766"/>
    <cellStyle name="4_Du toan (Ban A)" xfId="767"/>
    <cellStyle name="4_Du toan (ngay 13 - 07 - 2004)" xfId="768"/>
    <cellStyle name="4_Du toan (ngay 25-9-06)" xfId="769"/>
    <cellStyle name="4_Du toan (ngay03-02-07) theo DG moi" xfId="770"/>
    <cellStyle name="4_Du toan 558 (Km17+508.12 - Km 22)" xfId="771"/>
    <cellStyle name="4_Du toan bo sung (11-2004)" xfId="772"/>
    <cellStyle name="4_Du toan Cang Vung Ang (Tham tra 3-11-06)" xfId="773"/>
    <cellStyle name="4_Du toan Cang Vung Ang ngay 09-8-06 " xfId="774"/>
    <cellStyle name="4_Du toan dieu chin theo don gia moi (1-2-2007)" xfId="775"/>
    <cellStyle name="4_Du toan Doan Km 53 - 60 sua theo tham tra(15-5-2007)" xfId="776"/>
    <cellStyle name="4_Du toan Doan Km 53 - 60 sua theo TV4 tham tra(9-6-2007)" xfId="777"/>
    <cellStyle name="4_Du toan Goi 1" xfId="778"/>
    <cellStyle name="4_du toan goi 12" xfId="779"/>
    <cellStyle name="4_Du toan Goi 2" xfId="780"/>
    <cellStyle name="4_Du toan Huong Lam - Ban Giang (ngay28-11-06)" xfId="781"/>
    <cellStyle name="4_Du toan Huong Lam - Ban Giang theo DG 59 (ngay3-2-07)" xfId="782"/>
    <cellStyle name="4_Du toan khao sat(Km458-Km491)" xfId="783"/>
    <cellStyle name="4_Du toan KS Km458 - Km491" xfId="784"/>
    <cellStyle name="4_Du toan KT-TCsua theo TT 03 - YC 471" xfId="785"/>
    <cellStyle name="4_Du toan ngay (28-10-2005)" xfId="786"/>
    <cellStyle name="4_Du toan ngay 16-4-2007" xfId="787"/>
    <cellStyle name="4_Du toan ngay 1-9-2004 (version 1)" xfId="788"/>
    <cellStyle name="4_Du toan Phuong lam" xfId="789"/>
    <cellStyle name="4_Du toan QL 27 (23-12-2005)" xfId="790"/>
    <cellStyle name="4_Du toan sua theo tham tra (01-6 - 07)" xfId="791"/>
    <cellStyle name="4_Du toan sua theo tham tra(29-6 - 07)" xfId="792"/>
    <cellStyle name="4_Du toan Tay Thanh Hoa duyetcuoi" xfId="793"/>
    <cellStyle name="4_Du_toan_Ho_Xa___Vinh_Tan_WB3 sua ngay 18-8-06" xfId="794"/>
    <cellStyle name="4_DuAnKT ngay 11-2-2006" xfId="795"/>
    <cellStyle name="4_Dutoan(SGTL)" xfId="796"/>
    <cellStyle name="4_Gia_VL cau-JIBIC-Ha-tinh" xfId="797"/>
    <cellStyle name="4_Gia_VLQL48_duyet " xfId="798"/>
    <cellStyle name="4_goi 1" xfId="799"/>
    <cellStyle name="4_Goi 1 (TT04)" xfId="800"/>
    <cellStyle name="4_goi 1 duyet theo luong mo (an)" xfId="801"/>
    <cellStyle name="4_Goi 1_1" xfId="802"/>
    <cellStyle name="4_Goi so 1" xfId="803"/>
    <cellStyle name="4_Goi thau so 08 (11-05-2007)" xfId="804"/>
    <cellStyle name="4_Goi thau so 1 (14-12-2006)" xfId="805"/>
    <cellStyle name="4_Goi thau so 2 (20-6-2006)" xfId="806"/>
    <cellStyle name="4_Goi02(25-05-2006)" xfId="807"/>
    <cellStyle name="4_Goi1N206" xfId="808"/>
    <cellStyle name="4_Goi2N206" xfId="809"/>
    <cellStyle name="4_Goi4N216" xfId="810"/>
    <cellStyle name="4_Goi5N216" xfId="811"/>
    <cellStyle name="4_Hoi Song" xfId="812"/>
    <cellStyle name="4_HT-LO" xfId="813"/>
    <cellStyle name="4_Huong Lam - Ban Giang (11-4-2007)" xfId="814"/>
    <cellStyle name="4_Khoi luong" xfId="815"/>
    <cellStyle name="4_Khoi luong doan 1" xfId="816"/>
    <cellStyle name="4_Khoi luong doan 2" xfId="817"/>
    <cellStyle name="4_Khoi Luong Hoang Truong - Hoang Phu" xfId="818"/>
    <cellStyle name="4_KL" xfId="819"/>
    <cellStyle name="4_Kl6-6-05" xfId="820"/>
    <cellStyle name="4_KLCongTh" xfId="821"/>
    <cellStyle name="4_Kldoan1duyet" xfId="822"/>
    <cellStyle name="4_Kldoan3" xfId="823"/>
    <cellStyle name="4_KLhoxa" xfId="824"/>
    <cellStyle name="4_Klnutgiao" xfId="825"/>
    <cellStyle name="4_KLPA2s" xfId="826"/>
    <cellStyle name="4_KlQdinhduyet" xfId="827"/>
    <cellStyle name="4_KlQL4goi5KCS" xfId="828"/>
    <cellStyle name="4_Kltayth" xfId="829"/>
    <cellStyle name="4_KltaythQDduyet" xfId="830"/>
    <cellStyle name="4_KLTn" xfId="831"/>
    <cellStyle name="4_Kluong4-2004" xfId="832"/>
    <cellStyle name="4_Km 48 - 53 (sua nap TVTT 6-7-2007)" xfId="833"/>
    <cellStyle name="4_km4-6" xfId="834"/>
    <cellStyle name="4_km48-53 (tham tra ngay 23-10-2006)" xfId="835"/>
    <cellStyle name="4_km48-53 (tham tra ngay 23-10-2006)theo gi¸ ca m¸y míi" xfId="836"/>
    <cellStyle name="4_Luong A6" xfId="837"/>
    <cellStyle name="4_maugiacotaluy" xfId="838"/>
    <cellStyle name="4_My Thanh Son Thanh" xfId="839"/>
    <cellStyle name="4_Nhom I" xfId="840"/>
    <cellStyle name="4_Project N.Du" xfId="841"/>
    <cellStyle name="4_Project N.Du.dien" xfId="842"/>
    <cellStyle name="4_Project QL4" xfId="843"/>
    <cellStyle name="4_Project QL4 goi 7" xfId="844"/>
    <cellStyle name="4_Project QL4 goi5" xfId="845"/>
    <cellStyle name="4_Project QL4 goi8" xfId="846"/>
    <cellStyle name="4_QL1A-SUA2005" xfId="847"/>
    <cellStyle name="4_Sheet1" xfId="848"/>
    <cellStyle name="4_SuoiTon" xfId="849"/>
    <cellStyle name="4_t" xfId="850"/>
    <cellStyle name="4_Tay THoa" xfId="851"/>
    <cellStyle name="4_Tham tra (8-11)1" xfId="852"/>
    <cellStyle name="4_THkl" xfId="853"/>
    <cellStyle name="4_THklpa2" xfId="854"/>
    <cellStyle name="4_tong hop (Lan 1 - 29-05-07))" xfId="855"/>
    <cellStyle name="4_Tong hop DT dieu chinh duong 38-95" xfId="856"/>
    <cellStyle name="4_Tong hop khoi luong duong 557 (30-5-2006)" xfId="857"/>
    <cellStyle name="4_Tong muc dau tu" xfId="858"/>
    <cellStyle name="4_Tuyen so 1-Km0+00 - Km0+852.56" xfId="859"/>
    <cellStyle name="4_TV sua ngay 02-08-06" xfId="860"/>
    <cellStyle name="4_VatLieu 3 cau -NA" xfId="861"/>
    <cellStyle name="4_ÿÿÿÿÿ" xfId="862"/>
    <cellStyle name="4_ÿÿÿÿÿ_1" xfId="863"/>
    <cellStyle name="40% - Accent1" xfId="864" builtinId="31" customBuiltin="1"/>
    <cellStyle name="40% - Accent2" xfId="865" builtinId="35" customBuiltin="1"/>
    <cellStyle name="40% - Accent3" xfId="866" builtinId="39" customBuiltin="1"/>
    <cellStyle name="40% - Accent4" xfId="867" builtinId="43" customBuiltin="1"/>
    <cellStyle name="40% - Accent5" xfId="868" builtinId="47" customBuiltin="1"/>
    <cellStyle name="40% - Accent6" xfId="869" builtinId="51" customBuiltin="1"/>
    <cellStyle name="52" xfId="870"/>
    <cellStyle name="6" xfId="871"/>
    <cellStyle name="60% - Accent1" xfId="872" builtinId="32" customBuiltin="1"/>
    <cellStyle name="60% - Accent2" xfId="873" builtinId="36" customBuiltin="1"/>
    <cellStyle name="60% - Accent3" xfId="874" builtinId="40" customBuiltin="1"/>
    <cellStyle name="60% - Accent4" xfId="875" builtinId="44" customBuiltin="1"/>
    <cellStyle name="60% - Accent5" xfId="876" builtinId="48" customBuiltin="1"/>
    <cellStyle name="60% - Accent6" xfId="877" builtinId="52" customBuiltin="1"/>
    <cellStyle name="_x0001_Å»_x001e_´ " xfId="878"/>
    <cellStyle name="_x0001_Å»_x001e_´_" xfId="879"/>
    <cellStyle name="Accent1" xfId="880" builtinId="29" customBuiltin="1"/>
    <cellStyle name="Accent1 - 20%" xfId="881"/>
    <cellStyle name="Accent1 - 40%" xfId="882"/>
    <cellStyle name="Accent1 - 60%" xfId="883"/>
    <cellStyle name="Accent2" xfId="884" builtinId="33" customBuiltin="1"/>
    <cellStyle name="Accent2 - 20%" xfId="885"/>
    <cellStyle name="Accent2 - 40%" xfId="886"/>
    <cellStyle name="Accent2 - 60%" xfId="887"/>
    <cellStyle name="Accent3" xfId="888" builtinId="37" customBuiltin="1"/>
    <cellStyle name="Accent3 - 20%" xfId="889"/>
    <cellStyle name="Accent3 - 40%" xfId="890"/>
    <cellStyle name="Accent3 - 60%" xfId="891"/>
    <cellStyle name="Accent4" xfId="892" builtinId="41" customBuiltin="1"/>
    <cellStyle name="Accent4 - 20%" xfId="893"/>
    <cellStyle name="Accent4 - 40%" xfId="894"/>
    <cellStyle name="Accent4 - 60%" xfId="895"/>
    <cellStyle name="Accent5" xfId="896" builtinId="45" customBuiltin="1"/>
    <cellStyle name="Accent5 - 20%" xfId="897"/>
    <cellStyle name="Accent5 - 40%" xfId="898"/>
    <cellStyle name="Accent5 - 60%" xfId="899"/>
    <cellStyle name="Accent6" xfId="900" builtinId="49" customBuiltin="1"/>
    <cellStyle name="Accent6 - 20%" xfId="901"/>
    <cellStyle name="Accent6 - 40%" xfId="902"/>
    <cellStyle name="Accent6 - 60%" xfId="903"/>
    <cellStyle name="ÅëÈ­ [0]_      " xfId="904"/>
    <cellStyle name="AeE­ [0]_INQUIRY ¿?¾÷AßAø " xfId="905"/>
    <cellStyle name="ÅëÈ­ [0]_laroux" xfId="906"/>
    <cellStyle name="ÅëÈ­_      " xfId="907"/>
    <cellStyle name="AeE­_INQUIRY ¿?¾÷AßAø " xfId="908"/>
    <cellStyle name="ÅëÈ­_L601CPT" xfId="909"/>
    <cellStyle name="APPEAR" xfId="910"/>
    <cellStyle name="args.style" xfId="911"/>
    <cellStyle name="ÄÞ¸¶ [0]_      " xfId="912"/>
    <cellStyle name="AÞ¸¶ [0]_INQUIRY ¿?¾÷AßAø " xfId="913"/>
    <cellStyle name="ÄÞ¸¶ [0]_L601CPT" xfId="914"/>
    <cellStyle name="ÄÞ¸¶_      " xfId="915"/>
    <cellStyle name="AÞ¸¶_INQUIRY ¿?¾÷AßAø " xfId="916"/>
    <cellStyle name="ÄÞ¸¶_L601CPT" xfId="917"/>
    <cellStyle name="AutoFormat Options" xfId="918"/>
    <cellStyle name="Bad" xfId="919" builtinId="27" customBuiltin="1"/>
    <cellStyle name="Bình Thường_Bang bieu KH thang 62006" xfId="920"/>
    <cellStyle name="Body" xfId="921"/>
    <cellStyle name="C?AØ_?c¾÷ºIº° AN°e " xfId="922"/>
    <cellStyle name="Ç¥ÁØ_      " xfId="923"/>
    <cellStyle name="C￥AØ_¿μ¾÷CoE² " xfId="924"/>
    <cellStyle name="Ç¥ÁØ_±³°¢¼ö·®" xfId="925"/>
    <cellStyle name="C￥AØ_Sheet1_¿μ¾÷CoE² " xfId="926"/>
    <cellStyle name="Calc Currency (0)" xfId="927"/>
    <cellStyle name="Calc Currency (2)" xfId="928"/>
    <cellStyle name="Calc Percent (0)" xfId="929"/>
    <cellStyle name="Calc Percent (1)" xfId="930"/>
    <cellStyle name="Calc Percent (2)" xfId="931"/>
    <cellStyle name="Calc Units (0)" xfId="932"/>
    <cellStyle name="Calc Units (1)" xfId="933"/>
    <cellStyle name="Calc Units (2)" xfId="934"/>
    <cellStyle name="Calculation" xfId="935" builtinId="22" customBuiltin="1"/>
    <cellStyle name="category" xfId="936"/>
    <cellStyle name="CC1" xfId="937"/>
    <cellStyle name="CC2" xfId="938"/>
    <cellStyle name="Cerrency_Sheet2_XANGDAU" xfId="939"/>
    <cellStyle name="chchuyen" xfId="940"/>
    <cellStyle name="Check Cell" xfId="941" builtinId="23" customBuiltin="1"/>
    <cellStyle name="Chi phÝ kh¸c_Book1" xfId="942"/>
    <cellStyle name="Comma" xfId="943" builtinId="3"/>
    <cellStyle name="Comma  - Style1" xfId="944"/>
    <cellStyle name="Comma  - Style2" xfId="945"/>
    <cellStyle name="Comma  - Style3" xfId="946"/>
    <cellStyle name="Comma  - Style4" xfId="947"/>
    <cellStyle name="Comma  - Style5" xfId="948"/>
    <cellStyle name="Comma  - Style6" xfId="949"/>
    <cellStyle name="Comma  - Style7" xfId="950"/>
    <cellStyle name="Comma  - Style8" xfId="951"/>
    <cellStyle name="Comma [00]" xfId="952"/>
    <cellStyle name="comma zerodec" xfId="953"/>
    <cellStyle name="Comma0" xfId="954"/>
    <cellStyle name="Copied" xfId="955"/>
    <cellStyle name="Co聭ma_Sheet1" xfId="956"/>
    <cellStyle name="Cࡵrrency_Sheet1_PRODUCTĠ" xfId="957"/>
    <cellStyle name="_x0001_CS_x0006_RMO[" xfId="958"/>
    <cellStyle name="_x0001_CS_x0006_RMO_" xfId="959"/>
    <cellStyle name="CT1" xfId="960"/>
    <cellStyle name="CT2" xfId="961"/>
    <cellStyle name="CT4" xfId="962"/>
    <cellStyle name="CT5" xfId="963"/>
    <cellStyle name="ct7" xfId="964"/>
    <cellStyle name="ct8" xfId="965"/>
    <cellStyle name="cth1" xfId="966"/>
    <cellStyle name="Cthuc" xfId="967"/>
    <cellStyle name="Cthuc1" xfId="968"/>
    <cellStyle name="Currency [00]" xfId="969"/>
    <cellStyle name="Currency0" xfId="970"/>
    <cellStyle name="Currency1" xfId="971"/>
    <cellStyle name="d" xfId="972"/>
    <cellStyle name="d%" xfId="973"/>
    <cellStyle name="d1" xfId="974"/>
    <cellStyle name="Date" xfId="975"/>
    <cellStyle name="Date Short" xfId="976"/>
    <cellStyle name="Dezimal [0]_Compiling Utility Macros" xfId="977"/>
    <cellStyle name="Dezimal_Compiling Utility Macros" xfId="978"/>
    <cellStyle name="_x0001_dÏÈ¹ " xfId="979"/>
    <cellStyle name="_x0001_dÏÈ¹_" xfId="980"/>
    <cellStyle name="Dollar (zero dec)" xfId="981"/>
    <cellStyle name="DuToanBXD" xfId="982"/>
    <cellStyle name="Dziesi?tny [0]_Invoices2001Slovakia" xfId="983"/>
    <cellStyle name="Dziesi?tny_Invoices2001Slovakia" xfId="984"/>
    <cellStyle name="Dziesietny [0]_Invoices2001Slovakia" xfId="985"/>
    <cellStyle name="Dziesiętny [0]_Invoices2001Slovakia" xfId="986"/>
    <cellStyle name="Dziesietny [0]_Invoices2001Slovakia_Book1" xfId="987"/>
    <cellStyle name="Dziesiętny [0]_Invoices2001Slovakia_Book1" xfId="988"/>
    <cellStyle name="Dziesietny [0]_Invoices2001Slovakia_Book1_Tong hop Cac tuyen(9-1-06)" xfId="989"/>
    <cellStyle name="Dziesiętny [0]_Invoices2001Slovakia_Book1_Tong hop Cac tuyen(9-1-06)" xfId="990"/>
    <cellStyle name="Dziesietny [0]_Invoices2001Slovakia_KL K.C mat duong" xfId="991"/>
    <cellStyle name="Dziesiętny [0]_Invoices2001Slovakia_Nhalamviec VTC(25-1-05)" xfId="992"/>
    <cellStyle name="Dziesietny [0]_Invoices2001Slovakia_TDT KHANH HOA" xfId="993"/>
    <cellStyle name="Dziesiętny [0]_Invoices2001Slovakia_TDT KHANH HOA" xfId="994"/>
    <cellStyle name="Dziesietny [0]_Invoices2001Slovakia_TDT KHANH HOA_Tong hop Cac tuyen(9-1-06)" xfId="995"/>
    <cellStyle name="Dziesiętny [0]_Invoices2001Slovakia_TDT KHANH HOA_Tong hop Cac tuyen(9-1-06)" xfId="996"/>
    <cellStyle name="Dziesietny [0]_Invoices2001Slovakia_TDT quangngai" xfId="997"/>
    <cellStyle name="Dziesiętny [0]_Invoices2001Slovakia_TDT quangngai" xfId="998"/>
    <cellStyle name="Dziesietny [0]_Invoices2001Slovakia_Tong hop Cac tuyen(9-1-06)" xfId="999"/>
    <cellStyle name="Dziesietny_Invoices2001Slovakia" xfId="1000"/>
    <cellStyle name="Dziesiętny_Invoices2001Slovakia" xfId="1001"/>
    <cellStyle name="Dziesietny_Invoices2001Slovakia_Book1" xfId="1002"/>
    <cellStyle name="Dziesiętny_Invoices2001Slovakia_Book1" xfId="1003"/>
    <cellStyle name="Dziesietny_Invoices2001Slovakia_Book1_Tong hop Cac tuyen(9-1-06)" xfId="1004"/>
    <cellStyle name="Dziesiętny_Invoices2001Slovakia_Book1_Tong hop Cac tuyen(9-1-06)" xfId="1005"/>
    <cellStyle name="Dziesietny_Invoices2001Slovakia_KL K.C mat duong" xfId="1006"/>
    <cellStyle name="Dziesiętny_Invoices2001Slovakia_Nhalamviec VTC(25-1-05)" xfId="1007"/>
    <cellStyle name="Dziesietny_Invoices2001Slovakia_TDT KHANH HOA" xfId="1008"/>
    <cellStyle name="Dziesiętny_Invoices2001Slovakia_TDT KHANH HOA" xfId="1009"/>
    <cellStyle name="Dziesietny_Invoices2001Slovakia_TDT KHANH HOA_Tong hop Cac tuyen(9-1-06)" xfId="1010"/>
    <cellStyle name="Dziesiętny_Invoices2001Slovakia_TDT KHANH HOA_Tong hop Cac tuyen(9-1-06)" xfId="1011"/>
    <cellStyle name="Dziesietny_Invoices2001Slovakia_TDT quangngai" xfId="1012"/>
    <cellStyle name="Dziesiętny_Invoices2001Slovakia_TDT quangngai" xfId="1013"/>
    <cellStyle name="Dziesietny_Invoices2001Slovakia_Tong hop Cac tuyen(9-1-06)" xfId="1014"/>
    <cellStyle name="e" xfId="1015"/>
    <cellStyle name="Emphasis 1" xfId="1016"/>
    <cellStyle name="Emphasis 2" xfId="1017"/>
    <cellStyle name="Emphasis 3" xfId="1018"/>
    <cellStyle name="Enter Currency (0)" xfId="1019"/>
    <cellStyle name="Enter Currency (2)" xfId="1020"/>
    <cellStyle name="Enter Units (0)" xfId="1021"/>
    <cellStyle name="Enter Units (1)" xfId="1022"/>
    <cellStyle name="Enter Units (2)" xfId="1023"/>
    <cellStyle name="Entered" xfId="1024"/>
    <cellStyle name="Euro" xfId="1025"/>
    <cellStyle name="Explanatory Text" xfId="1026" builtinId="53" customBuiltin="1"/>
    <cellStyle name="f" xfId="1027"/>
    <cellStyle name="Fixed" xfId="1028"/>
    <cellStyle name="Font Britannic16" xfId="1029"/>
    <cellStyle name="Font Britannic18" xfId="1030"/>
    <cellStyle name="Font CenturyCond 18" xfId="1031"/>
    <cellStyle name="Font Cond20" xfId="1032"/>
    <cellStyle name="Font LucidaSans16" xfId="1033"/>
    <cellStyle name="Font NewCenturyCond18" xfId="1034"/>
    <cellStyle name="Font Ottawa14" xfId="1035"/>
    <cellStyle name="Font Ottawa16" xfId="1036"/>
    <cellStyle name="Good" xfId="1037" builtinId="26" customBuiltin="1"/>
    <cellStyle name="Grey" xfId="1038"/>
    <cellStyle name="H" xfId="1039"/>
    <cellStyle name="ha" xfId="1040"/>
    <cellStyle name="Head 1" xfId="1041"/>
    <cellStyle name="HEADER" xfId="1042"/>
    <cellStyle name="Header1" xfId="1043"/>
    <cellStyle name="Header2" xfId="1044"/>
    <cellStyle name="Heading 1" xfId="1045" builtinId="16" customBuiltin="1"/>
    <cellStyle name="Heading 2" xfId="1046" builtinId="17" customBuiltin="1"/>
    <cellStyle name="Heading 3" xfId="1047" builtinId="18" customBuiltin="1"/>
    <cellStyle name="Heading 4" xfId="1048" builtinId="19" customBuiltin="1"/>
    <cellStyle name="HEADING1" xfId="1049"/>
    <cellStyle name="HEADING2" xfId="1050"/>
    <cellStyle name="HEADINGS" xfId="1051"/>
    <cellStyle name="HEADINGSTOP" xfId="1052"/>
    <cellStyle name="headoption" xfId="1053"/>
    <cellStyle name="HIDE" xfId="1054"/>
    <cellStyle name="Hoa-Scholl" xfId="1055"/>
    <cellStyle name="_x0001_í½?" xfId="1056"/>
    <cellStyle name="_x0001_íå_x001b_ô " xfId="1057"/>
    <cellStyle name="_x0001_íå_x001b_ô_" xfId="1058"/>
    <cellStyle name="Input" xfId="1059" builtinId="20" customBuiltin="1"/>
    <cellStyle name="Input [yellow]" xfId="1060"/>
    <cellStyle name="k" xfId="1061"/>
    <cellStyle name="khanh" xfId="1062"/>
    <cellStyle name="khung" xfId="1063"/>
    <cellStyle name="Kien1" xfId="1064"/>
    <cellStyle name="Ledger 17 x 11 in" xfId="1065"/>
    <cellStyle name="Link Currency (0)" xfId="1066"/>
    <cellStyle name="Link Currency (2)" xfId="1067"/>
    <cellStyle name="Link Units (0)" xfId="1068"/>
    <cellStyle name="Link Units (1)" xfId="1069"/>
    <cellStyle name="Link Units (2)" xfId="1070"/>
    <cellStyle name="Linked Cell" xfId="1071" builtinId="24" customBuiltin="1"/>
    <cellStyle name="luc" xfId="1072"/>
    <cellStyle name="luc2" xfId="1073"/>
    <cellStyle name="MARK" xfId="1074"/>
    <cellStyle name="MAU" xfId="1075"/>
    <cellStyle name="Migliaia (0)_CALPREZZ" xfId="1076"/>
    <cellStyle name="Migliaia_ PESO ELETTR." xfId="1077"/>
    <cellStyle name="Millares [0]_2AV_M_M " xfId="1078"/>
    <cellStyle name="Millares_2AV_M_M " xfId="1079"/>
    <cellStyle name="Milliers [0]_2 PTS Global" xfId="1080"/>
    <cellStyle name="Milliers_2 PTS Global" xfId="1081"/>
    <cellStyle name="Model" xfId="1082"/>
    <cellStyle name="moi" xfId="1083"/>
    <cellStyle name="Moneda [0]_2AV_M_M " xfId="1084"/>
    <cellStyle name="Moneda_2AV_M_M " xfId="1085"/>
    <cellStyle name="Monétaire [0]_2 PTS Global" xfId="1086"/>
    <cellStyle name="Monétaire_2 PTS Global" xfId="1087"/>
    <cellStyle name="n" xfId="1088"/>
    <cellStyle name="n1" xfId="1089"/>
    <cellStyle name="Name" xfId="1090"/>
    <cellStyle name="Neutral" xfId="1091" builtinId="28" customBuiltin="1"/>
    <cellStyle name="New" xfId="1092"/>
    <cellStyle name="New Times Roman" xfId="1093"/>
    <cellStyle name="no dec" xfId="1094"/>
    <cellStyle name="Normal" xfId="0" builtinId="0"/>
    <cellStyle name="Normal - Style1" xfId="1095"/>
    <cellStyle name="Normal - 유형1" xfId="1096"/>
    <cellStyle name="Normal 10" xfId="1097"/>
    <cellStyle name="Normal 11" xfId="1098"/>
    <cellStyle name="Normal 12" xfId="1099"/>
    <cellStyle name="Normal 17" xfId="1100"/>
    <cellStyle name="Normal 18" xfId="1101"/>
    <cellStyle name="Normal 19" xfId="1102"/>
    <cellStyle name="Normal 2" xfId="1103"/>
    <cellStyle name="Normal 4" xfId="1104"/>
    <cellStyle name="Normal 6" xfId="1105"/>
    <cellStyle name="Normal 7" xfId="1106"/>
    <cellStyle name="Normal 8" xfId="1107"/>
    <cellStyle name="Normal 9" xfId="1108"/>
    <cellStyle name="Normal_Sheet1" xfId="1109"/>
    <cellStyle name="Normal1" xfId="1110"/>
    <cellStyle name="Normale_ PESO ELETTR." xfId="1111"/>
    <cellStyle name="Normalny_Cennik obowiazuje od 06-08-2001 r (1)" xfId="1112"/>
    <cellStyle name="Note" xfId="1113" builtinId="10" customBuiltin="1"/>
    <cellStyle name="Œ…‹æØ‚è [0.00]_laroux" xfId="1114"/>
    <cellStyle name="Œ…‹æØ‚è_laroux" xfId="1115"/>
    <cellStyle name="oft Excel]_x000d_&#10;Comment=open=/f ‚ðw’è‚·‚é‚ÆAƒ†[ƒU[’è‹`ŠÖ”‚ðŠÖ”“\‚è•t‚¯‚Ìˆê——‚É“o˜^‚·‚é‚±‚Æ‚ª‚Å‚«‚Ü‚·B_x000d_&#10;Maximized" xfId="1116"/>
    <cellStyle name="oft Excel]_x000d_&#10;Comment=The open=/f lines load custom functions into the Paste Function list._x000d_&#10;Maximized=2_x000d_&#10;Basics=1_x000d_&#10;A" xfId="1117"/>
    <cellStyle name="oft Excel]_x000d_&#10;Comment=The open=/f lines load custom functions into the Paste Function list._x000d_&#10;Maximized=3_x000d_&#10;Basics=1_x000d_&#10;A" xfId="1118"/>
    <cellStyle name="omma [0]_Mktg Prog" xfId="1119"/>
    <cellStyle name="ormal_Sheet1_1" xfId="1120"/>
    <cellStyle name="Output" xfId="1121" builtinId="21" customBuiltin="1"/>
    <cellStyle name="per.style" xfId="1122"/>
    <cellStyle name="Percent" xfId="1123" builtinId="5"/>
    <cellStyle name="Percent [0]" xfId="1124"/>
    <cellStyle name="Percent [00]" xfId="1125"/>
    <cellStyle name="Percent [2]" xfId="1126"/>
    <cellStyle name="PERCENTAGE" xfId="1127"/>
    <cellStyle name="PrePop Currency (0)" xfId="1128"/>
    <cellStyle name="PrePop Currency (2)" xfId="1129"/>
    <cellStyle name="PrePop Units (0)" xfId="1130"/>
    <cellStyle name="PrePop Units (1)" xfId="1131"/>
    <cellStyle name="PrePop Units (2)" xfId="1132"/>
    <cellStyle name="pricing" xfId="1133"/>
    <cellStyle name="PSChar" xfId="1134"/>
    <cellStyle name="PSHeading" xfId="1135"/>
    <cellStyle name="regstoresfromspecstores" xfId="1136"/>
    <cellStyle name="RevList" xfId="1137"/>
    <cellStyle name="s]_x000d_&#10;spooler=yes_x000d_&#10;load=_x000d_&#10;Beep=yes_x000d_&#10;NullPort=None_x000d_&#10;BorderWidth=3_x000d_&#10;CursorBlinkRate=1200_x000d_&#10;DoubleClickSpeed=452_x000d_&#10;Programs=co" xfId="1138"/>
    <cellStyle name="SAPBEXaggData" xfId="1139"/>
    <cellStyle name="SAPBEXaggDataEmph" xfId="1140"/>
    <cellStyle name="SAPBEXaggItem" xfId="1141"/>
    <cellStyle name="SAPBEXchaText" xfId="1142"/>
    <cellStyle name="SAPBEXexcBad7" xfId="1143"/>
    <cellStyle name="SAPBEXexcBad8" xfId="1144"/>
    <cellStyle name="SAPBEXexcBad9" xfId="1145"/>
    <cellStyle name="SAPBEXexcCritical4" xfId="1146"/>
    <cellStyle name="SAPBEXexcCritical5" xfId="1147"/>
    <cellStyle name="SAPBEXexcCritical6" xfId="1148"/>
    <cellStyle name="SAPBEXexcGood1" xfId="1149"/>
    <cellStyle name="SAPBEXexcGood2" xfId="1150"/>
    <cellStyle name="SAPBEXexcGood3" xfId="1151"/>
    <cellStyle name="SAPBEXfilterDrill" xfId="1152"/>
    <cellStyle name="SAPBEXfilterItem" xfId="1153"/>
    <cellStyle name="SAPBEXfilterText" xfId="1154"/>
    <cellStyle name="SAPBEXformats" xfId="1155"/>
    <cellStyle name="SAPBEXheaderItem" xfId="1156"/>
    <cellStyle name="SAPBEXheaderText" xfId="1157"/>
    <cellStyle name="SAPBEXresData" xfId="1158"/>
    <cellStyle name="SAPBEXresDataEmph" xfId="1159"/>
    <cellStyle name="SAPBEXresItem" xfId="1160"/>
    <cellStyle name="SAPBEXstdData" xfId="1161"/>
    <cellStyle name="SAPBEXstdDataEmph" xfId="1162"/>
    <cellStyle name="SAPBEXstdItem" xfId="1163"/>
    <cellStyle name="SAPBEXtitle" xfId="1164"/>
    <cellStyle name="SAPBEXundefined" xfId="1165"/>
    <cellStyle name="_x0001_sç?" xfId="1166"/>
    <cellStyle name="serJet 1200 Series PCL 6" xfId="1167"/>
    <cellStyle name="SHADEDSTORES" xfId="1168"/>
    <cellStyle name="Sheet Title" xfId="1169"/>
    <cellStyle name="Siêu nối kết_Bang bieu KH thang 62006" xfId="1170"/>
    <cellStyle name="songuyen" xfId="1171"/>
    <cellStyle name="specstores" xfId="1172"/>
    <cellStyle name="Standard_Anpassen der Amortisation" xfId="1173"/>
    <cellStyle name="STTDG" xfId="1174"/>
    <cellStyle name="Style 1" xfId="1175"/>
    <cellStyle name="Style 10" xfId="1176"/>
    <cellStyle name="Style 11" xfId="1177"/>
    <cellStyle name="Style 12" xfId="1178"/>
    <cellStyle name="Style 13" xfId="1179"/>
    <cellStyle name="Style 14" xfId="1180"/>
    <cellStyle name="Style 15" xfId="1181"/>
    <cellStyle name="Style 16" xfId="1182"/>
    <cellStyle name="Style 17" xfId="1183"/>
    <cellStyle name="Style 18" xfId="1184"/>
    <cellStyle name="Style 19" xfId="1185"/>
    <cellStyle name="Style 2" xfId="1186"/>
    <cellStyle name="Style 20" xfId="1187"/>
    <cellStyle name="Style 21" xfId="1188"/>
    <cellStyle name="Style 22" xfId="1189"/>
    <cellStyle name="Style 23" xfId="1190"/>
    <cellStyle name="Style 24" xfId="1191"/>
    <cellStyle name="Style 25" xfId="1192"/>
    <cellStyle name="Style 26" xfId="1193"/>
    <cellStyle name="Style 27" xfId="1194"/>
    <cellStyle name="Style 3" xfId="1195"/>
    <cellStyle name="Style 4" xfId="1196"/>
    <cellStyle name="Style 5" xfId="1197"/>
    <cellStyle name="Style 6" xfId="1198"/>
    <cellStyle name="Style 7" xfId="1199"/>
    <cellStyle name="Style 8" xfId="1200"/>
    <cellStyle name="Style 9" xfId="1201"/>
    <cellStyle name="style_1" xfId="1202"/>
    <cellStyle name="subhead" xfId="1203"/>
    <cellStyle name="Subtotal" xfId="1204"/>
    <cellStyle name="T" xfId="1205"/>
    <cellStyle name="T_BANG LUONG MOI KSDH va KSDC (co phu cap khu vuc)" xfId="1206"/>
    <cellStyle name="T_Book1" xfId="1207"/>
    <cellStyle name="T_Book1_1" xfId="1208"/>
    <cellStyle name="T_Book1_1_Book1" xfId="1209"/>
    <cellStyle name="T_Book1_1_Du toan khao sat(Km458-Km491)" xfId="1210"/>
    <cellStyle name="T_Book1_1_Du toan KS Km458 - Km491" xfId="1211"/>
    <cellStyle name="T_Book1_1_Du toan TL702D2" xfId="1212"/>
    <cellStyle name="T_Book1_1_Khoi luong cac hang muc chi tiet-702" xfId="1213"/>
    <cellStyle name="T_Book1_1_KL" xfId="1214"/>
    <cellStyle name="T_Book1_2" xfId="1215"/>
    <cellStyle name="T_Book1_2_Book1" xfId="1216"/>
    <cellStyle name="T_Book1_Book1" xfId="1217"/>
    <cellStyle name="T_Book1_Book1_1" xfId="1218"/>
    <cellStyle name="T_Book1_Book1_KL" xfId="1219"/>
    <cellStyle name="T_Book1_Du toan khao sat(Km458-Km491)" xfId="1220"/>
    <cellStyle name="T_Book1_Du toan KS Km458 - Km491" xfId="1221"/>
    <cellStyle name="T_Book1_DuongBL(HM LK Q1.07)" xfId="1222"/>
    <cellStyle name="T_Book1_HECO-NR78-Gui a-Vinh(15-5-07)" xfId="1223"/>
    <cellStyle name="T_Book1_Khao sat buoc TKKT QL37 Km356-Km365sau" xfId="1224"/>
    <cellStyle name="T_Book1_Khoi luong cac hang muc chi tiet-702" xfId="1225"/>
    <cellStyle name="T_Book1_KL" xfId="1226"/>
    <cellStyle name="T_Book1_THKLTL702" xfId="1227"/>
    <cellStyle name="T_Cao do mong cong, phai tuyen" xfId="1228"/>
    <cellStyle name="T_Cau Phu Phuong" xfId="1229"/>
    <cellStyle name="T_CDKT" xfId="1230"/>
    <cellStyle name="T_Cost for DD (summary)" xfId="1231"/>
    <cellStyle name="T_denbu" xfId="1232"/>
    <cellStyle name="T_dtTL598G1." xfId="1233"/>
    <cellStyle name="T_Khao sat buoc TKKT QL37 Km356-Km365sau" xfId="1234"/>
    <cellStyle name="T_Khao satD1" xfId="1235"/>
    <cellStyle name="T_Khoi luong cac hang muc chi tiet-702" xfId="1236"/>
    <cellStyle name="T_Kl VL ranh" xfId="1237"/>
    <cellStyle name="T_KLNMD1" xfId="1238"/>
    <cellStyle name="T_QTQuy2-2005" xfId="1239"/>
    <cellStyle name="T_SuoiTon" xfId="1240"/>
    <cellStyle name="T_THKLTL702" xfId="1241"/>
    <cellStyle name="T_Thong ke" xfId="1242"/>
    <cellStyle name="T_tien2004" xfId="1243"/>
    <cellStyle name="T_TKE-ChoDon-sua" xfId="1244"/>
    <cellStyle name="T_Worksheet in D: ... Hoan thien 5goi theo KL cu 28-06 4.Cong 5goi Coc 33-Km1+490.13 Cong coc 33-km1+490.13" xfId="1245"/>
    <cellStyle name="Tan" xfId="1246"/>
    <cellStyle name="td" xfId="1247"/>
    <cellStyle name="tde" xfId="1248"/>
    <cellStyle name="Text Indent A" xfId="1249"/>
    <cellStyle name="Text Indent B" xfId="1250"/>
    <cellStyle name="Text Indent C" xfId="1251"/>
    <cellStyle name="th" xfId="1252"/>
    <cellStyle name="þ_x001d_ð¤_x000c_¯þ_x0014__x000d_¨þU_x0001_À_x0004_ _x0015__x000f__x0001__x0001_" xfId="1253"/>
    <cellStyle name="þ_x001d_ð·_x000c_æþ'_x000d_ßþU_x0001_Ø_x0005_ü_x0014__x0007__x0001__x0001_" xfId="1254"/>
    <cellStyle name="þ_x001d_ðÇ%Uý—&amp;Hý9_x0008_Ÿ s&#10;_x0007__x0001__x0001_" xfId="1255"/>
    <cellStyle name="þ_x001d_ðK_x000c_Fý_x001b__x000d_9ýU_x0001_Ð_x0008_¦)_x0007__x0001__x0001_" xfId="1256"/>
    <cellStyle name="thuong-10" xfId="1257"/>
    <cellStyle name="thuong-11" xfId="1258"/>
    <cellStyle name="Thuyet minh" xfId="1259"/>
    <cellStyle name="tit1" xfId="1260"/>
    <cellStyle name="tit2" xfId="1261"/>
    <cellStyle name="tit3" xfId="1262"/>
    <cellStyle name="tit4" xfId="1263"/>
    <cellStyle name="Title" xfId="1264" builtinId="15" customBuiltin="1"/>
    <cellStyle name="Tongcong" xfId="1265"/>
    <cellStyle name="Total" xfId="1266" builtinId="25" customBuiltin="1"/>
    <cellStyle name="Tuan" xfId="1267"/>
    <cellStyle name="Valuta (0)_CALPREZZ" xfId="1268"/>
    <cellStyle name="Valuta_ PESO ELETTR." xfId="1269"/>
    <cellStyle name="VANG1" xfId="1270"/>
    <cellStyle name="Vidu1" xfId="1271"/>
    <cellStyle name="viet" xfId="1272"/>
    <cellStyle name="viet2" xfId="1273"/>
    <cellStyle name="VN new romanNormal" xfId="1274"/>
    <cellStyle name="Vn Time 13" xfId="1275"/>
    <cellStyle name="Vn Time 14" xfId="1276"/>
    <cellStyle name="VN time new roman" xfId="1277"/>
    <cellStyle name="vn_time" xfId="1278"/>
    <cellStyle name="vnbo" xfId="1279"/>
    <cellStyle name="vnhead1" xfId="1280"/>
    <cellStyle name="vnhead2" xfId="1281"/>
    <cellStyle name="vnhead3" xfId="1282"/>
    <cellStyle name="vnhead4" xfId="1283"/>
    <cellStyle name="vntxt1" xfId="1284"/>
    <cellStyle name="vntxt2" xfId="1285"/>
    <cellStyle name="Währung [0]_Compiling Utility Macros" xfId="1286"/>
    <cellStyle name="Währung_Compiling Utility Macros" xfId="1287"/>
    <cellStyle name="Walutowy [0]_Invoices2001Slovakia" xfId="1288"/>
    <cellStyle name="Walutowy_Invoices2001Slovakia" xfId="1289"/>
    <cellStyle name="Warning Text" xfId="1290" builtinId="11" customBuiltin="1"/>
    <cellStyle name="x" xfId="1291"/>
    <cellStyle name="xan1" xfId="1292"/>
    <cellStyle name="xuan" xfId="1293"/>
    <cellStyle name=" [0.00]_ Att. 1- Cover" xfId="1294"/>
    <cellStyle name="_ Att. 1- Cover" xfId="1295"/>
    <cellStyle name="猄 Att. 1- Cover" xfId="1296"/>
    <cellStyle name="?_ Att. 1- Cover" xfId="1297"/>
    <cellStyle name="똿뗦먛귟 [0.00]_PRODUCT DETAIL Q1" xfId="1298"/>
    <cellStyle name="똿뗦먛귟_PRODUCT DETAIL Q1" xfId="1299"/>
    <cellStyle name="믅됞 [0.00]_PRODUCT DETAIL Q1" xfId="1300"/>
    <cellStyle name="믅됞_PRODUCT DETAIL Q1" xfId="1301"/>
    <cellStyle name="백분율_95" xfId="1302"/>
    <cellStyle name="뷭?_BOOKSHIP" xfId="1303"/>
    <cellStyle name="안건회계법인" xfId="1304"/>
    <cellStyle name="콤마 [ - 유형1" xfId="1305"/>
    <cellStyle name="콤마 [ - 유형2" xfId="1306"/>
    <cellStyle name="콤마 [ - 유형3" xfId="1307"/>
    <cellStyle name="콤마 [ - 유형4" xfId="1308"/>
    <cellStyle name="콤마 [ - 유형5" xfId="1309"/>
    <cellStyle name="콤마 [ - 유형6" xfId="1310"/>
    <cellStyle name="콤마 [ - 유형7" xfId="1311"/>
    <cellStyle name="콤마 [ - 유형8" xfId="1312"/>
    <cellStyle name="콤마 [0]_ 비목별 월별기술 " xfId="1313"/>
    <cellStyle name="콤마_ 비목별 월별기술 " xfId="1314"/>
    <cellStyle name="통화 [0]_1" xfId="1315"/>
    <cellStyle name="통화_1" xfId="1316"/>
    <cellStyle name="표준_ 97년 경영분석(안)" xfId="1317"/>
    <cellStyle name="一般_00Q3902REV.1" xfId="1318"/>
    <cellStyle name="千分位[0]_00Q3902REV.1" xfId="1319"/>
    <cellStyle name="千分位_00Q3902REV.1" xfId="1320"/>
    <cellStyle name="桁区切り [0.00]_BQ" xfId="1321"/>
    <cellStyle name="桁区切り_08-00 NET Summary" xfId="1322"/>
    <cellStyle name="標準_#265_Rebates and Pricing" xfId="1323"/>
    <cellStyle name="貨幣 [0]_00Q3902REV.1" xfId="1324"/>
    <cellStyle name="貨幣[0]_BRE" xfId="1325"/>
    <cellStyle name="貨幣_00Q3902REV.1" xfId="1326"/>
    <cellStyle name="通貨 [0.00]_CONC-1.xls グラフ 1" xfId="1327"/>
    <cellStyle name="通貨_CONC-1.xls グラフ 1" xfId="1328"/>
    <cellStyle name="非表示" xfId="132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6</xdr:col>
      <xdr:colOff>800100</xdr:colOff>
      <xdr:row>0</xdr:row>
      <xdr:rowOff>38100</xdr:rowOff>
    </xdr:from>
    <xdr:to>
      <xdr:col>7</xdr:col>
      <xdr:colOff>1000125</xdr:colOff>
      <xdr:row>1</xdr:row>
      <xdr:rowOff>38100</xdr:rowOff>
    </xdr:to>
    <xdr:sp macro="" textlink="">
      <xdr:nvSpPr>
        <xdr:cNvPr id="1025" name="Text Box 1"/>
        <xdr:cNvSpPr txBox="1">
          <a:spLocks noChangeArrowheads="1"/>
        </xdr:cNvSpPr>
      </xdr:nvSpPr>
      <xdr:spPr bwMode="auto">
        <a:xfrm>
          <a:off x="8039100" y="38100"/>
          <a:ext cx="1209675" cy="2476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1">
            <a:defRPr sz="1000"/>
          </a:pPr>
          <a:r>
            <a:rPr lang="vi-VN" sz="1200" b="0" i="0" strike="noStrike">
              <a:solidFill>
                <a:srgbClr val="000000"/>
              </a:solidFill>
              <a:latin typeface="Times New Roman"/>
              <a:cs typeface="Times New Roman"/>
            </a:rPr>
            <a:t>Mẫu số: F-01/DN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2\du%20toan\vui\San%20pham\Phu%20Tan_AG\Duong%20Day\LUUTAM\VBAO\BookJHFGJGXBGCCNCVCCVVCVCC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ung\daitu\LUUTAM\VBAO\BookJHFGJGXBGCCNCVCCVVCVCC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My%20Documents\Trung\trung\TRUNG2\KHE-TRE\M3%20be%20to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469\DTC.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y_2\c\Cuong-497\Abutme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ookJHFGJGXBGCCNCVCCVVCVCC2"/>
      <sheetName val="#REF"/>
      <sheetName val="_REF"/>
      <sheetName val="CHITIET VL-NC"/>
      <sheetName val="DON GIA"/>
      <sheetName val="MTP"/>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ookJHFGJGXBGCCNCVCCVVCVCC2"/>
      <sheetName val="#REF"/>
      <sheetName val="_REF"/>
      <sheetName val="MeKong - Penetration"/>
      <sheetName val="Dist. Perform - Ctns.sales in "/>
      <sheetName val="Dist. Perform - Value.sales in"/>
      <sheetName val="Dist. Perform - Value.sales Out"/>
      <sheetName val="Head Count"/>
      <sheetName val="Sales Result For Month"/>
      <sheetName val="XL4Poppy"/>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dongia (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T -THVLNC"/>
      <sheetName val="CT _THVLNC"/>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ongia (2)"/>
      <sheetName val="dongia _2_"/>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nalysis"/>
      <sheetName val="B-B"/>
      <sheetName val="C-C"/>
      <sheetName val="D-D"/>
      <sheetName val="E-E"/>
      <sheetName val="F-F(2)"/>
      <sheetName val="F-F(3)"/>
      <sheetName val="G-G(3)"/>
      <sheetName val="B_B"/>
      <sheetName val="C_C"/>
      <sheetName val="D_D"/>
      <sheetName val="[Abutment.XLS_x001d_G-G(3)"/>
      <sheetName val="Sheet1"/>
      <sheetName val="THDT"/>
      <sheetName val="DTHMCT"/>
      <sheetName val="dpd"/>
      <sheetName val="DGXD_dg"/>
      <sheetName val="Cau CAMAU"/>
      <sheetName val="Cau DINHHOA"/>
      <sheetName val="Cau KIMMY"/>
      <sheetName val="DGvua"/>
      <sheetName val="DGdg"/>
      <sheetName val="DGcau.cong"/>
      <sheetName val="VL"/>
      <sheetName val="NC"/>
      <sheetName val="May"/>
      <sheetName val="Data"/>
      <sheetName val="KLcau"/>
      <sheetName val="00000000"/>
      <sheetName val="13.BANG CT"/>
      <sheetName val="14.MMUS GIUA NHIP"/>
      <sheetName val="4.HSPBngang"/>
      <sheetName val="6.Tinh tai"/>
      <sheetName val="2 NSl"/>
      <sheetName val="17.US CHU tho a_b"/>
      <sheetName val="15.MMUS GOI"/>
      <sheetName val="5.BANG I"/>
      <sheetName val="Ge"/>
      <sheetName val="ComA-A"/>
      <sheetName val="A-A"/>
      <sheetName val="So lieu chung"/>
      <sheetName val="_Abutment.XLS_x001d_G-G(3)"/>
      <sheetName val="Xuly Data"/>
      <sheetName val="Load1"/>
      <sheetName val="FD"/>
      <sheetName val="GI"/>
      <sheetName val="EE (3)"/>
      <sheetName val="PAVEMENT"/>
      <sheetName val="TRAFFIC"/>
      <sheetName val="DO AM DT"/>
      <sheetName val="THPDMoi  (2)"/>
      <sheetName val="gtrinh"/>
      <sheetName val="TONG HOP VL-NC"/>
      <sheetName val="lam-moi"/>
      <sheetName val="dongia (2)"/>
      <sheetName val="chitiet"/>
      <sheetName val="TONGKE3p "/>
      <sheetName val="TH VL, NC, DDHT Thanhphuoc"/>
      <sheetName val="#REF"/>
      <sheetName val="DONGIA"/>
      <sheetName val="Don gia"/>
      <sheetName val="DG"/>
      <sheetName val="giathanh1"/>
      <sheetName val="t-h HA THE"/>
      <sheetName val="TNHCHINH"/>
      <sheetName val="CHITIET VL-NC"/>
      <sheetName val="thao-go"/>
      <sheetName val="TH XL"/>
      <sheetName val="CHITIET VL-NC-TT -1p"/>
      <sheetName val="Tiepdia"/>
      <sheetName val="TONGKE-HT"/>
      <sheetName val="TDTKP"/>
      <sheetName val="VCV-BE-TONG"/>
      <sheetName val="BDON"/>
      <sheetName val="gvl"/>
      <sheetName val="Lç khoan LK1"/>
      <sheetName val="Loading"/>
    </sheetNames>
    <sheetDataSet>
      <sheetData sheetId="0" refreshError="1"/>
      <sheetData sheetId="1" refreshError="1">
        <row r="1">
          <cell r="A1" t="str">
            <v>ministry of transport - No. 18 projects management unit</v>
          </cell>
        </row>
        <row r="2">
          <cell r="A2" t="str">
            <v>national highway No. 10 improvement project</v>
          </cell>
        </row>
        <row r="3">
          <cell r="A3" t="str">
            <v>package r5 - hai phong bypass section</v>
          </cell>
        </row>
        <row r="5">
          <cell r="A5" t="str">
            <v>REINFORCED CONCRETE SECTION DESIGN</v>
          </cell>
        </row>
        <row r="6">
          <cell r="C6" t="str">
            <v>(Rectangular Section with Compression Reinforcement)</v>
          </cell>
        </row>
        <row r="7">
          <cell r="C7" t="str">
            <v>(According to AASHTO 1996)</v>
          </cell>
        </row>
        <row r="8">
          <cell r="A8" t="str">
            <v>Bridge:</v>
          </cell>
          <cell r="C8" t="str">
            <v>QUAN TOAN FLYOVER A1, A2</v>
          </cell>
        </row>
        <row r="9">
          <cell r="A9" t="str">
            <v>Structure:</v>
          </cell>
          <cell r="C9" t="str">
            <v>SECTION B-B</v>
          </cell>
        </row>
        <row r="11">
          <cell r="B11" t="str">
            <v>Factored loads for B-B (/1m)</v>
          </cell>
          <cell r="F11" t="str">
            <v>Check section according to group:</v>
          </cell>
          <cell r="J11">
            <v>1</v>
          </cell>
        </row>
        <row r="12">
          <cell r="C12" t="str">
            <v>Shear</v>
          </cell>
          <cell r="D12" t="str">
            <v>Moment</v>
          </cell>
          <cell r="F12" t="str">
            <v>Factored Moment:</v>
          </cell>
          <cell r="J12">
            <v>1700.5001719315139</v>
          </cell>
          <cell r="K12" t="str">
            <v>kN*m</v>
          </cell>
        </row>
        <row r="13">
          <cell r="B13" t="str">
            <v>Group</v>
          </cell>
          <cell r="C13" t="str">
            <v>(kN/m)</v>
          </cell>
          <cell r="D13" t="str">
            <v>(kN•m/m)</v>
          </cell>
          <cell r="F13" t="str">
            <v>Factored Shear force:</v>
          </cell>
          <cell r="J13">
            <v>508.04684812980486</v>
          </cell>
          <cell r="K13" t="str">
            <v>kN</v>
          </cell>
        </row>
        <row r="14">
          <cell r="B14" t="str">
            <v>I</v>
          </cell>
          <cell r="C14">
            <v>508.04684812980486</v>
          </cell>
          <cell r="D14">
            <v>1700.5001719315139</v>
          </cell>
        </row>
        <row r="15">
          <cell r="B15" t="str">
            <v>II</v>
          </cell>
          <cell r="C15">
            <v>415.0351435194541</v>
          </cell>
          <cell r="D15">
            <v>1256.4454529118991</v>
          </cell>
        </row>
        <row r="16">
          <cell r="B16" t="str">
            <v>III</v>
          </cell>
          <cell r="C16">
            <v>474.81242581015812</v>
          </cell>
          <cell r="D16">
            <v>1548.8772123837118</v>
          </cell>
        </row>
        <row r="17">
          <cell r="B17" t="str">
            <v>VII</v>
          </cell>
          <cell r="C17">
            <v>540.0884764934691</v>
          </cell>
          <cell r="D17">
            <v>1797.5708247721295</v>
          </cell>
        </row>
        <row r="19">
          <cell r="A19" t="str">
            <v>Initial Data</v>
          </cell>
        </row>
        <row r="20">
          <cell r="A20" t="str">
            <v xml:space="preserve">  Beam/Effective Web Width</v>
          </cell>
          <cell r="E20" t="str">
            <v>b, bw</v>
          </cell>
          <cell r="F20">
            <v>1000</v>
          </cell>
          <cell r="G20" t="str">
            <v>mm</v>
          </cell>
        </row>
        <row r="21">
          <cell r="A21" t="str">
            <v xml:space="preserve">  Total Beam Depth</v>
          </cell>
          <cell r="E21" t="str">
            <v>h</v>
          </cell>
          <cell r="F21">
            <v>1500</v>
          </cell>
          <cell r="G21" t="str">
            <v>mm</v>
          </cell>
        </row>
        <row r="22">
          <cell r="A22" t="str">
            <v xml:space="preserve">  Depth from to Steel Centroid</v>
          </cell>
          <cell r="E22" t="str">
            <v>d</v>
          </cell>
          <cell r="F22">
            <v>1400</v>
          </cell>
          <cell r="G22" t="str">
            <v>mm</v>
          </cell>
        </row>
        <row r="23">
          <cell r="A23" t="str">
            <v xml:space="preserve">  Distance </v>
          </cell>
          <cell r="E23" t="str">
            <v>d'</v>
          </cell>
          <cell r="F23">
            <v>100</v>
          </cell>
          <cell r="G23" t="str">
            <v>mm</v>
          </cell>
        </row>
        <row r="24">
          <cell r="A24" t="str">
            <v xml:space="preserve">  Dist. from extreme tension fiber to</v>
          </cell>
          <cell r="E24" t="str">
            <v>d1</v>
          </cell>
          <cell r="F24">
            <v>100</v>
          </cell>
          <cell r="G24" t="str">
            <v>mm</v>
          </cell>
        </row>
        <row r="25">
          <cell r="B25" t="str">
            <v xml:space="preserve"> centroid of tension rein.</v>
          </cell>
        </row>
        <row r="26">
          <cell r="A26" t="str">
            <v xml:space="preserve">  Effective Cover to Center of Closest Bar</v>
          </cell>
          <cell r="E26" t="str">
            <v>dc</v>
          </cell>
          <cell r="F26">
            <v>50.8</v>
          </cell>
          <cell r="G26" t="str">
            <v>mm&lt;=2in</v>
          </cell>
        </row>
        <row r="27">
          <cell r="A27" t="str">
            <v xml:space="preserve">  Steel Strength</v>
          </cell>
          <cell r="C27">
            <v>60000</v>
          </cell>
          <cell r="D27" t="str">
            <v>Psi</v>
          </cell>
          <cell r="E27" t="str">
            <v>fy</v>
          </cell>
          <cell r="F27">
            <v>413.7</v>
          </cell>
          <cell r="G27" t="str">
            <v>MPa</v>
          </cell>
        </row>
        <row r="28">
          <cell r="A28" t="str">
            <v xml:space="preserve">  Steel Strength</v>
          </cell>
          <cell r="C28">
            <v>40000</v>
          </cell>
          <cell r="D28" t="str">
            <v>Psi</v>
          </cell>
          <cell r="E28" t="str">
            <v>f'y</v>
          </cell>
          <cell r="F28">
            <v>275.8</v>
          </cell>
          <cell r="G28" t="str">
            <v>MPa</v>
          </cell>
        </row>
        <row r="29">
          <cell r="A29" t="str">
            <v xml:space="preserve">  Concrete Strength</v>
          </cell>
          <cell r="E29" t="str">
            <v>f'c</v>
          </cell>
          <cell r="F29">
            <v>30</v>
          </cell>
          <cell r="G29" t="str">
            <v>MPa</v>
          </cell>
        </row>
        <row r="31">
          <cell r="A31" t="str">
            <v>Moment Capacity</v>
          </cell>
        </row>
        <row r="32">
          <cell r="A32" t="str">
            <v xml:space="preserve">  Reduction Factor</v>
          </cell>
          <cell r="F32" t="str">
            <v>f</v>
          </cell>
          <cell r="G32">
            <v>0.7</v>
          </cell>
        </row>
        <row r="33">
          <cell r="A33" t="str">
            <v xml:space="preserve">  Tension Reinforcement</v>
          </cell>
          <cell r="D33">
            <v>7</v>
          </cell>
          <cell r="E33">
            <v>25</v>
          </cell>
          <cell r="F33" t="str">
            <v>As</v>
          </cell>
          <cell r="G33">
            <v>3549</v>
          </cell>
          <cell r="H33" t="str">
            <v>mm2</v>
          </cell>
        </row>
        <row r="34">
          <cell r="A34" t="str">
            <v xml:space="preserve">  Compression Reinforcement</v>
          </cell>
          <cell r="D34">
            <v>7</v>
          </cell>
          <cell r="E34">
            <v>22</v>
          </cell>
          <cell r="F34" t="str">
            <v>A's</v>
          </cell>
          <cell r="G34">
            <v>2716</v>
          </cell>
          <cell r="H34" t="str">
            <v>mm2</v>
          </cell>
        </row>
        <row r="35">
          <cell r="A35" t="str">
            <v xml:space="preserve">  Reinforcement Ratio</v>
          </cell>
          <cell r="F35" t="str">
            <v>r</v>
          </cell>
          <cell r="G35">
            <v>4.4749999999999998E-3</v>
          </cell>
        </row>
        <row r="36">
          <cell r="A36" t="str">
            <v xml:space="preserve">  Rectangular Stress Block Factor (8.16.2.7)</v>
          </cell>
          <cell r="F36" t="str">
            <v>b1</v>
          </cell>
          <cell r="G36">
            <v>0.85</v>
          </cell>
        </row>
        <row r="37">
          <cell r="A37" t="str">
            <v xml:space="preserve">  Condition to include comp reinf. into Section capacity (8.16.3.4)</v>
          </cell>
        </row>
        <row r="38">
          <cell r="A38" t="str">
            <v xml:space="preserve">  Checking result:</v>
          </cell>
          <cell r="C38" t="str">
            <v>Exculded, so A's must be assumped to be 0</v>
          </cell>
        </row>
        <row r="40">
          <cell r="A40" t="str">
            <v xml:space="preserve">  Rectangular Stress Block Depth</v>
          </cell>
          <cell r="F40" t="str">
            <v>a</v>
          </cell>
          <cell r="G40">
            <v>57.577305882352945</v>
          </cell>
          <cell r="H40" t="str">
            <v>mm</v>
          </cell>
        </row>
        <row r="41">
          <cell r="A41" t="str">
            <v xml:space="preserve">  Check if comp. reinf is in comp. region or not</v>
          </cell>
          <cell r="F41" t="str">
            <v>a</v>
          </cell>
          <cell r="G41" t="str">
            <v>£</v>
          </cell>
          <cell r="H41" t="str">
            <v>2d'</v>
          </cell>
          <cell r="I41" t="str">
            <v>Enter A's = 0</v>
          </cell>
        </row>
        <row r="43">
          <cell r="A43" t="str">
            <v xml:space="preserve">  Moment Capacity</v>
          </cell>
          <cell r="C43" t="str">
            <v>Mr</v>
          </cell>
          <cell r="D43">
            <v>1409.2691945874199</v>
          </cell>
          <cell r="E43" t="str">
            <v>&lt;</v>
          </cell>
          <cell r="F43">
            <v>1700.5001719315139</v>
          </cell>
          <cell r="G43" t="str">
            <v>kN.m</v>
          </cell>
          <cell r="I43" t="str">
            <v>Not enough</v>
          </cell>
        </row>
        <row r="45">
          <cell r="A45" t="str">
            <v xml:space="preserve">  Check Balanced Reinf.</v>
          </cell>
        </row>
        <row r="46">
          <cell r="B46" t="str">
            <v>When A's=0 (8.16.3.1.1)</v>
          </cell>
          <cell r="E46" t="str">
            <v>r   £</v>
          </cell>
          <cell r="F46" t="str">
            <v>0.75rb</v>
          </cell>
          <cell r="G46">
            <v>2.3258229550302264E-2</v>
          </cell>
          <cell r="I46" t="str">
            <v>O.K.</v>
          </cell>
        </row>
        <row r="47">
          <cell r="B47" t="str">
            <v>When A's &lt;&gt; 0 (8.16.3.4.3)</v>
          </cell>
          <cell r="E47" t="str">
            <v>r   £</v>
          </cell>
          <cell r="F47" t="str">
            <v>rb</v>
          </cell>
          <cell r="G47">
            <v>3.2950972733736344E-2</v>
          </cell>
          <cell r="I47" t="str">
            <v>O.K.</v>
          </cell>
        </row>
        <row r="48">
          <cell r="A48" t="str">
            <v xml:space="preserve">  Check Cracking Moment (8.17.1.1)</v>
          </cell>
          <cell r="E48" t="str">
            <v>Mr   ³</v>
          </cell>
          <cell r="F48" t="str">
            <v>1.2Mcr</v>
          </cell>
          <cell r="G48">
            <v>1535.5401899657331</v>
          </cell>
          <cell r="H48" t="str">
            <v>kN•m</v>
          </cell>
          <cell r="I48" t="str">
            <v>Not enough</v>
          </cell>
        </row>
        <row r="50">
          <cell r="A50" t="str">
            <v xml:space="preserve">   * Acceptable if Mr &gt; 1.33Mf</v>
          </cell>
        </row>
        <row r="52">
          <cell r="A52" t="str">
            <v>Shear Capacity</v>
          </cell>
        </row>
        <row r="53">
          <cell r="A53" t="str">
            <v xml:space="preserve">  Reduction Factor for Shear (8.16.1.2.1)</v>
          </cell>
          <cell r="E53" t="str">
            <v>fv</v>
          </cell>
          <cell r="F53">
            <v>0.85</v>
          </cell>
        </row>
        <row r="54">
          <cell r="A54" t="str">
            <v xml:space="preserve">  Total Reinforcment</v>
          </cell>
          <cell r="C54">
            <v>7</v>
          </cell>
          <cell r="D54">
            <v>16</v>
          </cell>
          <cell r="E54" t="str">
            <v>Av</v>
          </cell>
          <cell r="F54">
            <v>1386</v>
          </cell>
          <cell r="G54" t="str">
            <v>mm2</v>
          </cell>
        </row>
        <row r="55">
          <cell r="A55" t="str">
            <v xml:space="preserve">  Shear Reinforcement Spacing</v>
          </cell>
          <cell r="E55" t="str">
            <v>s</v>
          </cell>
          <cell r="F55">
            <v>400</v>
          </cell>
          <cell r="G55" t="str">
            <v>mm</v>
          </cell>
        </row>
        <row r="56">
          <cell r="A56" t="str">
            <v xml:space="preserve">  Shear in Concrete Section (8.16.6.2.1)</v>
          </cell>
          <cell r="E56" t="str">
            <v>Vc</v>
          </cell>
          <cell r="F56">
            <v>1212.6398772014275</v>
          </cell>
          <cell r="G56" t="str">
            <v>kN</v>
          </cell>
        </row>
        <row r="57">
          <cell r="A57" t="str">
            <v xml:space="preserve">  Shear in Reinforcement (8.16.6.3)</v>
          </cell>
          <cell r="E57" t="str">
            <v>Vs</v>
          </cell>
          <cell r="F57">
            <v>1337.9058</v>
          </cell>
          <cell r="G57" t="str">
            <v>kN</v>
          </cell>
        </row>
        <row r="59">
          <cell r="A59" t="str">
            <v xml:space="preserve">  Shear Capacity</v>
          </cell>
          <cell r="E59" t="str">
            <v>Vr</v>
          </cell>
          <cell r="F59">
            <v>2167.9638256212133</v>
          </cell>
          <cell r="G59" t="str">
            <v>kN</v>
          </cell>
          <cell r="I59" t="str">
            <v>O.K.</v>
          </cell>
        </row>
        <row r="61">
          <cell r="A61" t="str">
            <v xml:space="preserve">  Check Minimum Reinf.** (8.19.1.2)</v>
          </cell>
          <cell r="E61" t="str">
            <v>Av   ³</v>
          </cell>
          <cell r="F61" t="str">
            <v>Avmin</v>
          </cell>
          <cell r="G61">
            <v>333.57505438723712</v>
          </cell>
          <cell r="H61" t="str">
            <v>mm2</v>
          </cell>
          <cell r="I61" t="str">
            <v>O.K.</v>
          </cell>
        </row>
        <row r="62">
          <cell r="A62" t="str">
            <v xml:space="preserve">  Check Maximum Spacing (8.19.3)</v>
          </cell>
          <cell r="E62" t="str">
            <v>s   £</v>
          </cell>
          <cell r="F62" t="str">
            <v>smax</v>
          </cell>
          <cell r="G62">
            <v>600</v>
          </cell>
          <cell r="H62" t="str">
            <v>mm</v>
          </cell>
          <cell r="I62" t="str">
            <v>O.K.</v>
          </cell>
        </row>
      </sheetData>
      <sheetData sheetId="2" refreshError="1"/>
      <sheetData sheetId="3" refreshError="1"/>
      <sheetData sheetId="4"/>
      <sheetData sheetId="5"/>
      <sheetData sheetId="6"/>
      <sheetData sheetId="7"/>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49"/>
  <sheetViews>
    <sheetView topLeftCell="A19" workbookViewId="0">
      <selection activeCell="F31" sqref="F31"/>
    </sheetView>
  </sheetViews>
  <sheetFormatPr defaultRowHeight="12"/>
  <cols>
    <col min="2" max="2" width="3.42578125" customWidth="1"/>
    <col min="6" max="6" width="14.140625" customWidth="1"/>
    <col min="8" max="8" width="14.140625" customWidth="1"/>
  </cols>
  <sheetData>
    <row r="1" spans="1:9" ht="16.5" thickTop="1">
      <c r="A1" s="76"/>
      <c r="B1" s="77"/>
      <c r="C1" s="77"/>
      <c r="D1" s="77"/>
      <c r="E1" s="77"/>
      <c r="F1" s="77"/>
      <c r="G1" s="77"/>
      <c r="H1" s="77"/>
      <c r="I1" s="78"/>
    </row>
    <row r="2" spans="1:9" ht="15.75">
      <c r="A2" s="287" t="s">
        <v>907</v>
      </c>
      <c r="B2" s="288"/>
      <c r="C2" s="288"/>
      <c r="D2" s="288"/>
      <c r="E2" s="288"/>
      <c r="F2" s="288"/>
      <c r="G2" s="288"/>
      <c r="H2" s="288"/>
      <c r="I2" s="289"/>
    </row>
    <row r="3" spans="1:9" ht="15.75">
      <c r="A3" s="79"/>
      <c r="B3" s="80"/>
      <c r="C3" s="80"/>
      <c r="D3" s="80"/>
      <c r="E3" s="80"/>
      <c r="F3" s="80"/>
      <c r="G3" s="80"/>
      <c r="H3" s="80"/>
      <c r="I3" s="81"/>
    </row>
    <row r="4" spans="1:9" ht="15.75">
      <c r="A4" s="79"/>
      <c r="B4" s="80"/>
      <c r="C4" s="80"/>
      <c r="D4" s="80"/>
      <c r="E4" s="80"/>
      <c r="F4" s="80"/>
      <c r="G4" s="80"/>
      <c r="H4" s="80"/>
      <c r="I4" s="81"/>
    </row>
    <row r="5" spans="1:9" ht="15.75">
      <c r="A5" s="79"/>
      <c r="B5" s="80"/>
      <c r="C5" s="80"/>
      <c r="D5" s="80"/>
      <c r="E5" s="80"/>
      <c r="F5" s="80"/>
      <c r="G5" s="80"/>
      <c r="H5" s="80"/>
      <c r="I5" s="81"/>
    </row>
    <row r="6" spans="1:9" ht="22.5" customHeight="1">
      <c r="A6" s="82"/>
      <c r="B6" s="83" t="s">
        <v>903</v>
      </c>
      <c r="C6" s="80"/>
      <c r="D6" s="80"/>
      <c r="E6" s="80"/>
      <c r="F6" s="80"/>
      <c r="G6" s="80"/>
      <c r="H6" s="80"/>
      <c r="I6" s="81"/>
    </row>
    <row r="7" spans="1:9" ht="22.5" customHeight="1">
      <c r="A7" s="82"/>
      <c r="B7" s="83" t="s">
        <v>513</v>
      </c>
      <c r="C7" s="80"/>
      <c r="D7" s="80"/>
      <c r="E7" s="80"/>
      <c r="F7" s="80"/>
      <c r="G7" s="80"/>
      <c r="H7" s="80"/>
      <c r="I7" s="81"/>
    </row>
    <row r="8" spans="1:9" ht="22.5" customHeight="1">
      <c r="A8" s="82"/>
      <c r="B8" s="83" t="s">
        <v>945</v>
      </c>
      <c r="C8" s="80"/>
      <c r="D8" s="80"/>
      <c r="E8" s="80"/>
      <c r="F8" s="80"/>
      <c r="G8" s="80"/>
      <c r="H8" s="80"/>
      <c r="I8" s="81"/>
    </row>
    <row r="9" spans="1:9" ht="15.75">
      <c r="A9" s="79"/>
      <c r="F9" s="80"/>
      <c r="G9" s="80"/>
      <c r="H9" s="80"/>
      <c r="I9" s="81"/>
    </row>
    <row r="10" spans="1:9" ht="15.75">
      <c r="A10" s="79"/>
      <c r="B10" s="104" t="s">
        <v>270</v>
      </c>
      <c r="C10" s="104"/>
      <c r="D10" s="104"/>
      <c r="E10" s="104"/>
      <c r="F10" s="80"/>
      <c r="G10" s="80"/>
      <c r="H10" s="80"/>
      <c r="I10" s="81"/>
    </row>
    <row r="11" spans="1:9" ht="15.75">
      <c r="A11" s="79"/>
      <c r="B11" s="74"/>
      <c r="C11" s="74"/>
      <c r="D11" s="74"/>
      <c r="E11" s="74"/>
      <c r="F11" s="80"/>
      <c r="G11" s="80"/>
      <c r="H11" s="80"/>
      <c r="I11" s="81"/>
    </row>
    <row r="12" spans="1:9" ht="15.75">
      <c r="A12" s="79"/>
      <c r="B12" s="74"/>
      <c r="C12" s="74"/>
      <c r="D12" s="74"/>
      <c r="E12" s="74"/>
      <c r="F12" s="80"/>
      <c r="G12" s="80"/>
      <c r="H12" s="80"/>
      <c r="I12" s="81"/>
    </row>
    <row r="13" spans="1:9" ht="15.75">
      <c r="A13" s="79"/>
      <c r="B13" s="74"/>
      <c r="C13" s="74"/>
      <c r="D13" s="74"/>
      <c r="E13" s="74"/>
      <c r="F13" s="80"/>
      <c r="G13" s="80"/>
      <c r="H13" s="80"/>
      <c r="I13" s="81"/>
    </row>
    <row r="14" spans="1:9" ht="15.75">
      <c r="A14" s="79"/>
      <c r="B14" s="74"/>
      <c r="C14" s="74"/>
      <c r="D14" s="74"/>
      <c r="E14" s="74"/>
      <c r="F14" s="80"/>
      <c r="G14" s="80"/>
      <c r="H14" s="80"/>
      <c r="I14" s="81"/>
    </row>
    <row r="15" spans="1:9" ht="15.75">
      <c r="A15" s="79"/>
      <c r="B15" s="84"/>
      <c r="C15" s="80"/>
      <c r="D15" s="80"/>
      <c r="E15" s="80"/>
      <c r="F15" s="80"/>
      <c r="G15" s="80"/>
      <c r="H15" s="80"/>
      <c r="I15" s="81"/>
    </row>
    <row r="16" spans="1:9" ht="15.75">
      <c r="A16" s="79"/>
      <c r="B16" s="84"/>
      <c r="C16" s="80"/>
      <c r="D16" s="80"/>
      <c r="E16" s="80"/>
      <c r="F16" s="80"/>
      <c r="G16" s="80"/>
      <c r="H16" s="80"/>
      <c r="I16" s="81"/>
    </row>
    <row r="17" spans="1:9">
      <c r="A17" s="290" t="s">
        <v>905</v>
      </c>
      <c r="B17" s="291"/>
      <c r="C17" s="291"/>
      <c r="D17" s="291"/>
      <c r="E17" s="291"/>
      <c r="F17" s="291"/>
      <c r="G17" s="291"/>
      <c r="H17" s="291"/>
      <c r="I17" s="292"/>
    </row>
    <row r="18" spans="1:9">
      <c r="A18" s="290"/>
      <c r="B18" s="291"/>
      <c r="C18" s="291"/>
      <c r="D18" s="291"/>
      <c r="E18" s="291"/>
      <c r="F18" s="291"/>
      <c r="G18" s="291"/>
      <c r="H18" s="291"/>
      <c r="I18" s="292"/>
    </row>
    <row r="19" spans="1:9" ht="20.25" customHeight="1">
      <c r="A19" s="290"/>
      <c r="B19" s="291"/>
      <c r="C19" s="291"/>
      <c r="D19" s="291"/>
      <c r="E19" s="291"/>
      <c r="F19" s="291"/>
      <c r="G19" s="291"/>
      <c r="H19" s="291"/>
      <c r="I19" s="292"/>
    </row>
    <row r="20" spans="1:9">
      <c r="A20" s="293" t="s">
        <v>906</v>
      </c>
      <c r="B20" s="294"/>
      <c r="C20" s="294"/>
      <c r="D20" s="294"/>
      <c r="E20" s="294"/>
      <c r="F20" s="294"/>
      <c r="G20" s="294"/>
      <c r="H20" s="294"/>
      <c r="I20" s="295"/>
    </row>
    <row r="21" spans="1:9">
      <c r="A21" s="293"/>
      <c r="B21" s="294"/>
      <c r="C21" s="294"/>
      <c r="D21" s="294"/>
      <c r="E21" s="294"/>
      <c r="F21" s="294"/>
      <c r="G21" s="294"/>
      <c r="H21" s="294"/>
      <c r="I21" s="295"/>
    </row>
    <row r="22" spans="1:9" ht="22.5" customHeight="1">
      <c r="A22" s="293"/>
      <c r="B22" s="294"/>
      <c r="C22" s="294"/>
      <c r="D22" s="294"/>
      <c r="E22" s="294"/>
      <c r="F22" s="294"/>
      <c r="G22" s="294"/>
      <c r="H22" s="294"/>
      <c r="I22" s="295"/>
    </row>
    <row r="23" spans="1:9" ht="21.75" customHeight="1">
      <c r="A23" s="296" t="s">
        <v>1011</v>
      </c>
      <c r="B23" s="297"/>
      <c r="C23" s="297"/>
      <c r="D23" s="297"/>
      <c r="E23" s="297"/>
      <c r="F23" s="297"/>
      <c r="G23" s="297"/>
      <c r="H23" s="297"/>
      <c r="I23" s="298"/>
    </row>
    <row r="24" spans="1:9" ht="15.75">
      <c r="A24" s="79"/>
      <c r="B24" s="80"/>
      <c r="C24" s="80"/>
      <c r="D24" s="80"/>
      <c r="E24" s="80"/>
      <c r="F24" s="80"/>
      <c r="G24" s="80"/>
      <c r="H24" s="80"/>
      <c r="I24" s="81"/>
    </row>
    <row r="25" spans="1:9" ht="15.75">
      <c r="A25" s="79"/>
      <c r="B25" s="80"/>
      <c r="C25" s="80"/>
      <c r="D25" s="80"/>
      <c r="E25" s="80"/>
      <c r="F25" s="80"/>
      <c r="G25" s="80"/>
      <c r="H25" s="80"/>
      <c r="I25" s="81"/>
    </row>
    <row r="26" spans="1:9" ht="15.75">
      <c r="A26" s="79"/>
      <c r="B26" s="80"/>
      <c r="C26" s="80"/>
      <c r="D26" s="80"/>
      <c r="E26" s="80"/>
      <c r="F26" s="80"/>
      <c r="G26" s="80"/>
      <c r="H26" s="80"/>
      <c r="I26" s="81"/>
    </row>
    <row r="27" spans="1:9" ht="15.75">
      <c r="A27" s="79"/>
      <c r="B27" s="80"/>
      <c r="C27" s="80"/>
      <c r="D27" s="80"/>
      <c r="E27" s="80"/>
      <c r="F27" s="80"/>
      <c r="G27" s="80"/>
      <c r="H27" s="80"/>
      <c r="I27" s="81"/>
    </row>
    <row r="28" spans="1:9" ht="15.75">
      <c r="A28" s="79"/>
      <c r="B28" s="80"/>
      <c r="C28" s="80"/>
      <c r="D28" s="80"/>
      <c r="E28" s="80"/>
      <c r="F28" s="80"/>
      <c r="G28" s="80"/>
      <c r="H28" s="80"/>
      <c r="I28" s="81"/>
    </row>
    <row r="29" spans="1:9" ht="15.75">
      <c r="A29" s="79"/>
      <c r="B29" s="80"/>
      <c r="C29" s="80"/>
      <c r="D29" s="80"/>
      <c r="E29" s="80"/>
      <c r="F29" s="80"/>
      <c r="G29" s="80"/>
      <c r="H29" s="80"/>
      <c r="I29" s="81"/>
    </row>
    <row r="30" spans="1:9" ht="15.75">
      <c r="A30" s="79"/>
      <c r="B30" s="80"/>
      <c r="C30" s="80"/>
      <c r="D30" s="80"/>
      <c r="E30" s="80"/>
      <c r="F30" s="80"/>
      <c r="G30" s="80"/>
      <c r="H30" s="80"/>
      <c r="I30" s="81"/>
    </row>
    <row r="31" spans="1:9" ht="15.75">
      <c r="A31" s="79"/>
      <c r="B31" s="80"/>
      <c r="C31" s="80"/>
      <c r="D31" s="80"/>
      <c r="E31" s="80"/>
      <c r="F31" s="80"/>
      <c r="G31" s="80"/>
      <c r="H31" s="80"/>
      <c r="I31" s="81"/>
    </row>
    <row r="32" spans="1:9" ht="15.75">
      <c r="A32" s="79"/>
      <c r="B32" s="80"/>
      <c r="C32" s="80"/>
      <c r="D32" s="80"/>
      <c r="E32" s="80"/>
      <c r="F32" s="80"/>
      <c r="G32" s="80"/>
      <c r="H32" s="80"/>
      <c r="I32" s="81"/>
    </row>
    <row r="33" spans="1:9" ht="15.75">
      <c r="A33" s="79"/>
      <c r="B33" s="80"/>
      <c r="C33" s="80"/>
      <c r="D33" s="80"/>
      <c r="E33" s="80"/>
      <c r="F33" s="80"/>
      <c r="G33" s="80"/>
      <c r="H33" s="80"/>
      <c r="I33" s="81"/>
    </row>
    <row r="34" spans="1:9" ht="15.75">
      <c r="A34" s="79"/>
      <c r="B34" s="80"/>
      <c r="C34" s="80"/>
      <c r="D34" s="80"/>
      <c r="E34" s="80"/>
      <c r="F34" s="80"/>
      <c r="G34" s="80"/>
      <c r="H34" s="80"/>
      <c r="I34" s="81"/>
    </row>
    <row r="35" spans="1:9" ht="15.75">
      <c r="A35" s="79"/>
      <c r="B35" s="80"/>
      <c r="C35" s="80"/>
      <c r="D35" s="80"/>
      <c r="E35" s="80"/>
      <c r="F35" s="80"/>
      <c r="G35" s="80"/>
      <c r="H35" s="80"/>
      <c r="I35" s="81"/>
    </row>
    <row r="36" spans="1:9" ht="8.25" customHeight="1">
      <c r="A36" s="79"/>
      <c r="B36" s="80"/>
      <c r="C36" s="80"/>
      <c r="D36" s="80"/>
      <c r="E36" s="80"/>
      <c r="F36" s="80"/>
      <c r="G36" s="80"/>
      <c r="H36" s="80"/>
      <c r="I36" s="81"/>
    </row>
    <row r="37" spans="1:9" ht="15.75">
      <c r="A37" s="79"/>
      <c r="B37" s="80"/>
      <c r="C37" s="80"/>
      <c r="D37" s="80"/>
      <c r="E37" s="80"/>
      <c r="F37" s="80"/>
      <c r="G37" s="80"/>
      <c r="H37" s="80"/>
      <c r="I37" s="81"/>
    </row>
    <row r="38" spans="1:9" ht="15.75">
      <c r="A38" s="79"/>
      <c r="B38" s="80"/>
      <c r="C38" s="80"/>
      <c r="D38" s="80"/>
      <c r="E38" s="80"/>
      <c r="F38" s="80"/>
      <c r="G38" s="80"/>
      <c r="H38" s="80"/>
      <c r="I38" s="81"/>
    </row>
    <row r="39" spans="1:9" ht="15.75">
      <c r="A39" s="79"/>
      <c r="B39" s="80"/>
      <c r="C39" s="80"/>
      <c r="D39" s="80"/>
      <c r="E39" s="80"/>
      <c r="F39" s="80"/>
      <c r="G39" s="80"/>
      <c r="H39" s="80"/>
      <c r="I39" s="81"/>
    </row>
    <row r="40" spans="1:9" ht="16.5">
      <c r="A40" s="79"/>
      <c r="B40" s="85"/>
      <c r="C40" s="286" t="s">
        <v>901</v>
      </c>
      <c r="D40" s="286"/>
      <c r="E40" s="286"/>
      <c r="F40" s="86"/>
      <c r="G40" s="86"/>
      <c r="H40" s="87"/>
      <c r="I40" s="81"/>
    </row>
    <row r="41" spans="1:9" ht="23.25" customHeight="1">
      <c r="A41" s="79"/>
      <c r="B41" s="88"/>
      <c r="C41" s="89" t="s">
        <v>902</v>
      </c>
      <c r="D41" s="89"/>
      <c r="E41" s="89"/>
      <c r="F41" s="89"/>
      <c r="G41" s="89" t="s">
        <v>896</v>
      </c>
      <c r="H41" s="90"/>
      <c r="I41" s="81"/>
    </row>
    <row r="42" spans="1:9" ht="23.25" customHeight="1">
      <c r="A42" s="79"/>
      <c r="B42" s="88"/>
      <c r="C42" s="89" t="s">
        <v>904</v>
      </c>
      <c r="D42" s="89"/>
      <c r="E42" s="89"/>
      <c r="F42" s="89"/>
      <c r="G42" s="89" t="s">
        <v>897</v>
      </c>
      <c r="H42" s="90"/>
      <c r="I42" s="81"/>
    </row>
    <row r="43" spans="1:9" ht="23.25" customHeight="1">
      <c r="A43" s="79"/>
      <c r="B43" s="88"/>
      <c r="C43" s="91" t="s">
        <v>895</v>
      </c>
      <c r="D43" s="89"/>
      <c r="E43" s="89"/>
      <c r="F43" s="89"/>
      <c r="G43" s="89" t="s">
        <v>214</v>
      </c>
      <c r="H43" s="90"/>
      <c r="I43" s="81"/>
    </row>
    <row r="44" spans="1:9" ht="22.5" customHeight="1">
      <c r="A44" s="79"/>
      <c r="B44" s="88"/>
      <c r="C44" s="89" t="s">
        <v>900</v>
      </c>
      <c r="D44" s="89"/>
      <c r="E44" s="89"/>
      <c r="F44" s="89"/>
      <c r="G44" s="89" t="s">
        <v>898</v>
      </c>
      <c r="H44" s="90"/>
      <c r="I44" s="81"/>
    </row>
    <row r="45" spans="1:9" ht="23.25" hidden="1" customHeight="1">
      <c r="A45" s="79"/>
      <c r="B45" s="88"/>
      <c r="C45" s="89" t="s">
        <v>585</v>
      </c>
      <c r="D45" s="92"/>
      <c r="E45" s="92"/>
      <c r="F45" s="92"/>
      <c r="G45" s="89" t="s">
        <v>584</v>
      </c>
      <c r="H45" s="90"/>
      <c r="I45" s="81"/>
    </row>
    <row r="46" spans="1:9" ht="23.25" hidden="1" customHeight="1">
      <c r="A46" s="79"/>
      <c r="B46" s="88"/>
      <c r="C46" s="89" t="s">
        <v>586</v>
      </c>
      <c r="D46" s="92"/>
      <c r="E46" s="92"/>
      <c r="F46" s="92"/>
      <c r="G46" s="89" t="s">
        <v>587</v>
      </c>
      <c r="H46" s="90"/>
      <c r="I46" s="81"/>
    </row>
    <row r="47" spans="1:9" ht="23.25" hidden="1" customHeight="1">
      <c r="A47" s="79"/>
      <c r="B47" s="88"/>
      <c r="C47" s="89" t="s">
        <v>838</v>
      </c>
      <c r="D47" s="89"/>
      <c r="E47" s="89"/>
      <c r="F47" s="89"/>
      <c r="G47" s="89" t="s">
        <v>839</v>
      </c>
      <c r="H47" s="90"/>
      <c r="I47" s="81"/>
    </row>
    <row r="48" spans="1:9" ht="23.25" customHeight="1">
      <c r="A48" s="79"/>
      <c r="B48" s="93"/>
      <c r="C48" s="94"/>
      <c r="D48" s="94"/>
      <c r="E48" s="94"/>
      <c r="F48" s="94"/>
      <c r="G48" s="94"/>
      <c r="H48" s="95"/>
      <c r="I48" s="81"/>
    </row>
    <row r="49" spans="1:9" ht="23.25" customHeight="1" thickBot="1">
      <c r="A49" s="96"/>
      <c r="B49" s="97"/>
      <c r="C49" s="97"/>
      <c r="D49" s="97"/>
      <c r="E49" s="97"/>
      <c r="F49" s="97"/>
      <c r="G49" s="97"/>
      <c r="H49" s="97"/>
      <c r="I49" s="98"/>
    </row>
  </sheetData>
  <mergeCells count="5">
    <mergeCell ref="C40:E40"/>
    <mergeCell ref="A2:I2"/>
    <mergeCell ref="A17:I19"/>
    <mergeCell ref="A20:I22"/>
    <mergeCell ref="A23:I23"/>
  </mergeCells>
  <phoneticPr fontId="5" type="noConversion"/>
  <pageMargins left="0.98425196850393704" right="0.51181102362204722" top="0.51181102362204722" bottom="0.51181102362204722"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1"/>
  <dimension ref="A1:G121"/>
  <sheetViews>
    <sheetView showZeros="0" view="pageBreakPreview" topLeftCell="A100" zoomScale="115" workbookViewId="0">
      <selection activeCell="E105" sqref="E105"/>
    </sheetView>
  </sheetViews>
  <sheetFormatPr defaultRowHeight="12"/>
  <cols>
    <col min="1" max="1" width="50" style="21" customWidth="1"/>
    <col min="2" max="3" width="8.5703125" style="21" customWidth="1"/>
    <col min="4" max="5" width="14.85546875" style="21" customWidth="1"/>
    <col min="6" max="6" width="15.5703125" style="30" bestFit="1" customWidth="1"/>
    <col min="7" max="7" width="14.5703125" style="30" customWidth="1"/>
    <col min="8" max="16384" width="9.140625" style="21"/>
  </cols>
  <sheetData>
    <row r="1" spans="1:6" ht="20.25">
      <c r="A1" s="20" t="s">
        <v>199</v>
      </c>
      <c r="B1" s="301" t="s">
        <v>202</v>
      </c>
      <c r="C1" s="301"/>
      <c r="D1" s="301"/>
      <c r="E1" s="263"/>
    </row>
    <row r="2" spans="1:6">
      <c r="A2" s="303" t="s">
        <v>456</v>
      </c>
      <c r="B2" s="303"/>
      <c r="C2" s="277" t="s">
        <v>956</v>
      </c>
      <c r="D2" s="251"/>
      <c r="E2" s="263"/>
    </row>
    <row r="3" spans="1:6">
      <c r="A3" s="303" t="s">
        <v>200</v>
      </c>
      <c r="B3" s="303"/>
      <c r="C3" s="251"/>
      <c r="D3" s="251"/>
      <c r="E3" s="263"/>
    </row>
    <row r="4" spans="1:6">
      <c r="A4" s="251"/>
      <c r="B4" s="251"/>
      <c r="C4" s="303" t="s">
        <v>201</v>
      </c>
      <c r="D4" s="303"/>
      <c r="E4" s="263"/>
    </row>
    <row r="5" spans="1:6" ht="20.100000000000001" customHeight="1">
      <c r="A5" s="302" t="s">
        <v>908</v>
      </c>
      <c r="B5" s="303"/>
      <c r="C5" s="303"/>
      <c r="D5" s="303"/>
      <c r="E5" s="263"/>
    </row>
    <row r="6" spans="1:6" ht="4.5" customHeight="1">
      <c r="A6" s="263"/>
      <c r="B6" s="263"/>
      <c r="C6" s="263"/>
      <c r="D6" s="263"/>
      <c r="E6" s="263"/>
    </row>
    <row r="7" spans="1:6" ht="24">
      <c r="A7" s="22" t="s">
        <v>909</v>
      </c>
      <c r="B7" s="23" t="s">
        <v>461</v>
      </c>
      <c r="C7" s="23" t="s">
        <v>198</v>
      </c>
      <c r="D7" s="23" t="s">
        <v>499</v>
      </c>
      <c r="E7" s="23" t="s">
        <v>1</v>
      </c>
      <c r="F7" s="268"/>
    </row>
    <row r="8" spans="1:6" ht="19.5" customHeight="1">
      <c r="A8" s="24" t="s">
        <v>2</v>
      </c>
      <c r="B8" s="24"/>
      <c r="C8" s="24"/>
      <c r="D8" s="109">
        <f>+D9</f>
        <v>53740143749</v>
      </c>
      <c r="E8" s="109">
        <f>+E9</f>
        <v>19972394364</v>
      </c>
    </row>
    <row r="9" spans="1:6" ht="19.5" customHeight="1">
      <c r="A9" s="25" t="s">
        <v>3</v>
      </c>
      <c r="B9" s="25" t="s">
        <v>4</v>
      </c>
      <c r="C9" s="25"/>
      <c r="D9" s="26">
        <f>+D10+D13+D16+D23+D26</f>
        <v>53740143749</v>
      </c>
      <c r="E9" s="26">
        <f>+E10+E13+E16+E23+E26</f>
        <v>19972394364</v>
      </c>
    </row>
    <row r="10" spans="1:6" ht="19.5" customHeight="1">
      <c r="A10" s="25" t="s">
        <v>5</v>
      </c>
      <c r="B10" s="25" t="s">
        <v>6</v>
      </c>
      <c r="C10" s="25"/>
      <c r="D10" s="27">
        <f>SUM(D11:D12)</f>
        <v>13360820011</v>
      </c>
      <c r="E10" s="27">
        <f>SUM(E11:E12)</f>
        <v>2048496531</v>
      </c>
    </row>
    <row r="11" spans="1:6" ht="19.5" customHeight="1">
      <c r="A11" s="28" t="s">
        <v>7</v>
      </c>
      <c r="B11" s="28" t="s">
        <v>8</v>
      </c>
      <c r="C11" s="28" t="s">
        <v>203</v>
      </c>
      <c r="D11" s="110">
        <f>+'Thuyết Minh'!G149</f>
        <v>13360820011</v>
      </c>
      <c r="E11" s="110">
        <f>+'Thuyết Minh'!H149</f>
        <v>2048496531</v>
      </c>
    </row>
    <row r="12" spans="1:6" ht="19.5" customHeight="1">
      <c r="A12" s="28" t="s">
        <v>9</v>
      </c>
      <c r="B12" s="28" t="s">
        <v>10</v>
      </c>
      <c r="C12" s="28"/>
      <c r="D12" s="110"/>
      <c r="E12" s="110"/>
    </row>
    <row r="13" spans="1:6" ht="19.5" customHeight="1">
      <c r="A13" s="25" t="s">
        <v>11</v>
      </c>
      <c r="B13" s="25" t="s">
        <v>12</v>
      </c>
      <c r="C13" s="25"/>
      <c r="D13" s="27">
        <f>SUM(D14:D15)</f>
        <v>20000000000</v>
      </c>
      <c r="E13" s="27">
        <f>SUM(E14:E15)</f>
        <v>0</v>
      </c>
    </row>
    <row r="14" spans="1:6" ht="19.5" customHeight="1">
      <c r="A14" s="28" t="s">
        <v>13</v>
      </c>
      <c r="B14" s="28" t="s">
        <v>14</v>
      </c>
      <c r="C14" s="28" t="s">
        <v>204</v>
      </c>
      <c r="D14" s="110">
        <f>+'Thuyết Minh'!G153</f>
        <v>20000000000</v>
      </c>
      <c r="E14" s="110">
        <f>+'Thuyết Minh'!H153</f>
        <v>0</v>
      </c>
    </row>
    <row r="15" spans="1:6" ht="19.5" customHeight="1">
      <c r="A15" s="28" t="s">
        <v>15</v>
      </c>
      <c r="B15" s="28" t="s">
        <v>16</v>
      </c>
      <c r="C15" s="28"/>
      <c r="D15" s="110"/>
      <c r="E15" s="110"/>
    </row>
    <row r="16" spans="1:6" ht="19.5" customHeight="1">
      <c r="A16" s="25" t="s">
        <v>17</v>
      </c>
      <c r="B16" s="25" t="s">
        <v>18</v>
      </c>
      <c r="C16" s="25"/>
      <c r="D16" s="27">
        <f>SUM(D17:D22)</f>
        <v>13100555994</v>
      </c>
      <c r="E16" s="27">
        <f>SUM(E17:E22)</f>
        <v>7035048984</v>
      </c>
    </row>
    <row r="17" spans="1:5" ht="19.5" customHeight="1">
      <c r="A17" s="28" t="s">
        <v>19</v>
      </c>
      <c r="B17" s="28" t="s">
        <v>20</v>
      </c>
      <c r="C17" s="28"/>
      <c r="D17" s="110">
        <v>8185316701</v>
      </c>
      <c r="E17" s="110">
        <v>3794135954</v>
      </c>
    </row>
    <row r="18" spans="1:5" ht="19.5" customHeight="1">
      <c r="A18" s="28" t="s">
        <v>21</v>
      </c>
      <c r="B18" s="28" t="s">
        <v>22</v>
      </c>
      <c r="C18" s="28"/>
      <c r="D18" s="110">
        <v>1722183212</v>
      </c>
      <c r="E18" s="110">
        <v>2006875760</v>
      </c>
    </row>
    <row r="19" spans="1:5" ht="19.5" customHeight="1">
      <c r="A19" s="28" t="s">
        <v>23</v>
      </c>
      <c r="B19" s="28" t="s">
        <v>24</v>
      </c>
      <c r="C19" s="28"/>
      <c r="D19" s="110"/>
      <c r="E19" s="110"/>
    </row>
    <row r="20" spans="1:5" ht="19.5" customHeight="1">
      <c r="A20" s="28" t="s">
        <v>25</v>
      </c>
      <c r="B20" s="28" t="s">
        <v>26</v>
      </c>
      <c r="C20" s="28"/>
      <c r="D20" s="110"/>
      <c r="E20" s="110"/>
    </row>
    <row r="21" spans="1:5" ht="19.5" customHeight="1">
      <c r="A21" s="28" t="s">
        <v>27</v>
      </c>
      <c r="B21" s="28" t="s">
        <v>28</v>
      </c>
      <c r="C21" s="28" t="s">
        <v>205</v>
      </c>
      <c r="D21" s="110">
        <f>+'Thuyết Minh'!G160</f>
        <v>3193056081</v>
      </c>
      <c r="E21" s="110">
        <f>+'Thuyết Minh'!H160</f>
        <v>1234037270</v>
      </c>
    </row>
    <row r="22" spans="1:5" ht="19.5" customHeight="1">
      <c r="A22" s="28" t="s">
        <v>29</v>
      </c>
      <c r="B22" s="28" t="s">
        <v>30</v>
      </c>
      <c r="C22" s="28"/>
      <c r="D22" s="28"/>
      <c r="E22" s="28"/>
    </row>
    <row r="23" spans="1:5" ht="19.5" customHeight="1">
      <c r="A23" s="25" t="s">
        <v>31</v>
      </c>
      <c r="B23" s="25" t="s">
        <v>32</v>
      </c>
      <c r="C23" s="25"/>
      <c r="D23" s="27">
        <f>SUM(D24:D25)</f>
        <v>5163391933</v>
      </c>
      <c r="E23" s="27">
        <f>SUM(E24:E25)</f>
        <v>8133261265</v>
      </c>
    </row>
    <row r="24" spans="1:5" ht="19.5" customHeight="1">
      <c r="A24" s="28" t="s">
        <v>33</v>
      </c>
      <c r="B24" s="28" t="s">
        <v>34</v>
      </c>
      <c r="C24" s="28" t="s">
        <v>206</v>
      </c>
      <c r="D24" s="110">
        <f>+'Thuyết Minh'!G165</f>
        <v>5163391933</v>
      </c>
      <c r="E24" s="110">
        <f>+'Thuyết Minh'!H165</f>
        <v>8133261265</v>
      </c>
    </row>
    <row r="25" spans="1:5" ht="19.5" customHeight="1">
      <c r="A25" s="28" t="s">
        <v>35</v>
      </c>
      <c r="B25" s="28" t="s">
        <v>36</v>
      </c>
      <c r="C25" s="28"/>
      <c r="D25" s="110"/>
      <c r="E25" s="110"/>
    </row>
    <row r="26" spans="1:5" ht="19.5" customHeight="1">
      <c r="A26" s="25" t="s">
        <v>462</v>
      </c>
      <c r="B26" s="25" t="s">
        <v>37</v>
      </c>
      <c r="C26" s="25"/>
      <c r="D26" s="27">
        <f>SUM(D27:D30)</f>
        <v>2115375811</v>
      </c>
      <c r="E26" s="27">
        <f>SUM(E27:E30)</f>
        <v>2755587584</v>
      </c>
    </row>
    <row r="27" spans="1:5" ht="19.5" customHeight="1">
      <c r="A27" s="28" t="s">
        <v>38</v>
      </c>
      <c r="B27" s="28" t="s">
        <v>39</v>
      </c>
      <c r="C27" s="28"/>
      <c r="D27" s="110">
        <v>1846810805</v>
      </c>
      <c r="E27" s="110">
        <v>1697328808</v>
      </c>
    </row>
    <row r="28" spans="1:5" ht="19.5" customHeight="1">
      <c r="A28" s="28" t="s">
        <v>40</v>
      </c>
      <c r="B28" s="28" t="s">
        <v>41</v>
      </c>
      <c r="C28" s="25"/>
      <c r="D28" s="110">
        <v>268565006</v>
      </c>
      <c r="E28" s="110"/>
    </row>
    <row r="29" spans="1:5" ht="19.5" customHeight="1">
      <c r="A29" s="28" t="s">
        <v>42</v>
      </c>
      <c r="B29" s="28" t="s">
        <v>43</v>
      </c>
      <c r="C29" s="28" t="s">
        <v>207</v>
      </c>
      <c r="D29" s="110"/>
      <c r="E29" s="110">
        <v>228258776</v>
      </c>
    </row>
    <row r="30" spans="1:5" ht="19.5" customHeight="1">
      <c r="A30" s="28" t="s">
        <v>44</v>
      </c>
      <c r="B30" s="28" t="s">
        <v>45</v>
      </c>
      <c r="C30" s="28"/>
      <c r="D30" s="110"/>
      <c r="E30" s="110">
        <v>830000000</v>
      </c>
    </row>
    <row r="31" spans="1:5" ht="19.5" customHeight="1">
      <c r="A31" s="25" t="s">
        <v>46</v>
      </c>
      <c r="B31" s="25" t="s">
        <v>47</v>
      </c>
      <c r="C31" s="25"/>
      <c r="D31" s="26">
        <f>+D32+D38+D49+D52+D57</f>
        <v>258219145996</v>
      </c>
      <c r="E31" s="26">
        <f>+E32+E38+E49+E52+E57</f>
        <v>255839376322</v>
      </c>
    </row>
    <row r="32" spans="1:5" ht="19.5" customHeight="1">
      <c r="A32" s="25" t="s">
        <v>48</v>
      </c>
      <c r="B32" s="25" t="s">
        <v>49</v>
      </c>
      <c r="C32" s="25"/>
      <c r="D32" s="27">
        <f>SUM(D33:D37)</f>
        <v>0</v>
      </c>
      <c r="E32" s="25">
        <v>0</v>
      </c>
    </row>
    <row r="33" spans="1:5" ht="19.5" customHeight="1">
      <c r="A33" s="28" t="s">
        <v>50</v>
      </c>
      <c r="B33" s="28" t="s">
        <v>51</v>
      </c>
      <c r="C33" s="28"/>
      <c r="D33" s="28">
        <v>0</v>
      </c>
      <c r="E33" s="28">
        <v>0</v>
      </c>
    </row>
    <row r="34" spans="1:5" ht="19.5" customHeight="1">
      <c r="A34" s="28" t="s">
        <v>52</v>
      </c>
      <c r="B34" s="28" t="s">
        <v>53</v>
      </c>
      <c r="C34" s="28"/>
      <c r="D34" s="28">
        <v>0</v>
      </c>
      <c r="E34" s="28">
        <v>0</v>
      </c>
    </row>
    <row r="35" spans="1:5" ht="19.5" customHeight="1">
      <c r="A35" s="28" t="s">
        <v>54</v>
      </c>
      <c r="B35" s="28" t="s">
        <v>55</v>
      </c>
      <c r="C35" s="28"/>
      <c r="D35" s="28">
        <v>0</v>
      </c>
      <c r="E35" s="28">
        <v>0</v>
      </c>
    </row>
    <row r="36" spans="1:5" ht="19.5" customHeight="1">
      <c r="A36" s="28" t="s">
        <v>56</v>
      </c>
      <c r="B36" s="28" t="s">
        <v>57</v>
      </c>
      <c r="C36" s="28"/>
      <c r="D36" s="110"/>
      <c r="E36" s="28">
        <v>0</v>
      </c>
    </row>
    <row r="37" spans="1:5" ht="19.5" customHeight="1">
      <c r="A37" s="28" t="s">
        <v>58</v>
      </c>
      <c r="B37" s="28" t="s">
        <v>59</v>
      </c>
      <c r="C37" s="28"/>
      <c r="D37" s="28">
        <v>0</v>
      </c>
      <c r="E37" s="28">
        <v>0</v>
      </c>
    </row>
    <row r="38" spans="1:5" ht="19.5" customHeight="1">
      <c r="A38" s="25" t="s">
        <v>463</v>
      </c>
      <c r="B38" s="25" t="s">
        <v>60</v>
      </c>
      <c r="C38" s="25"/>
      <c r="D38" s="27">
        <f>+D39+D42+D45+D48</f>
        <v>234158575610</v>
      </c>
      <c r="E38" s="27">
        <f>+E39+E42+E45+E48</f>
        <v>233972280947</v>
      </c>
    </row>
    <row r="39" spans="1:5" ht="19.5" customHeight="1">
      <c r="A39" s="25" t="s">
        <v>61</v>
      </c>
      <c r="B39" s="25" t="s">
        <v>62</v>
      </c>
      <c r="C39" s="25" t="s">
        <v>520</v>
      </c>
      <c r="D39" s="27">
        <f>SUM(D40:D41)</f>
        <v>202266585462</v>
      </c>
      <c r="E39" s="27">
        <f>SUM(E40:E41)</f>
        <v>190365642706</v>
      </c>
    </row>
    <row r="40" spans="1:5" ht="19.5" customHeight="1">
      <c r="A40" s="28" t="s">
        <v>63</v>
      </c>
      <c r="B40" s="28" t="s">
        <v>64</v>
      </c>
      <c r="C40" s="28"/>
      <c r="D40" s="110">
        <f>+'Thuyết Minh'!H187</f>
        <v>287671898238</v>
      </c>
      <c r="E40" s="110">
        <f>+'Thuyết Minh'!H180</f>
        <v>268654084110</v>
      </c>
    </row>
    <row r="41" spans="1:5" ht="19.5" customHeight="1">
      <c r="A41" s="28" t="s">
        <v>65</v>
      </c>
      <c r="B41" s="28" t="s">
        <v>66</v>
      </c>
      <c r="C41" s="28"/>
      <c r="D41" s="110">
        <f>-'Thuyết Minh'!H195</f>
        <v>-85405312776</v>
      </c>
      <c r="E41" s="110">
        <f>-'Thuyết Minh'!H189</f>
        <v>-78288441404</v>
      </c>
    </row>
    <row r="42" spans="1:5" ht="19.5" customHeight="1">
      <c r="A42" s="25" t="s">
        <v>67</v>
      </c>
      <c r="B42" s="25" t="s">
        <v>68</v>
      </c>
      <c r="C42" s="25" t="s">
        <v>521</v>
      </c>
      <c r="D42" s="27">
        <f>SUM(D43:D44)</f>
        <v>31884740165</v>
      </c>
      <c r="E42" s="27">
        <f>SUM(E43:E44)</f>
        <v>43595388256</v>
      </c>
    </row>
    <row r="43" spans="1:5" ht="19.5" customHeight="1">
      <c r="A43" s="28" t="s">
        <v>63</v>
      </c>
      <c r="B43" s="28" t="s">
        <v>69</v>
      </c>
      <c r="C43" s="28"/>
      <c r="D43" s="110">
        <f>+'Thuyết Minh'!H210</f>
        <v>43789388362</v>
      </c>
      <c r="E43" s="110">
        <f>+'Thuyết Minh'!H204</f>
        <v>57516039282</v>
      </c>
    </row>
    <row r="44" spans="1:5" ht="19.5" customHeight="1">
      <c r="A44" s="28" t="s">
        <v>65</v>
      </c>
      <c r="B44" s="28" t="s">
        <v>70</v>
      </c>
      <c r="C44" s="28"/>
      <c r="D44" s="110">
        <f>-'Thuyết Minh'!H218</f>
        <v>-11904648197</v>
      </c>
      <c r="E44" s="110">
        <f>-'Thuyết Minh'!H212</f>
        <v>-13920651026</v>
      </c>
    </row>
    <row r="45" spans="1:5" ht="19.5" customHeight="1">
      <c r="A45" s="25" t="s">
        <v>71</v>
      </c>
      <c r="B45" s="25" t="s">
        <v>72</v>
      </c>
      <c r="C45" s="25" t="s">
        <v>208</v>
      </c>
      <c r="D45" s="27">
        <f>SUM(D46:D47)</f>
        <v>7249983</v>
      </c>
      <c r="E45" s="27">
        <f>SUM(E46:E47)</f>
        <v>11249985</v>
      </c>
    </row>
    <row r="46" spans="1:5" ht="19.5" customHeight="1">
      <c r="A46" s="28" t="s">
        <v>63</v>
      </c>
      <c r="B46" s="28" t="s">
        <v>73</v>
      </c>
      <c r="C46" s="28"/>
      <c r="D46" s="110">
        <f>+'Thuyết Minh'!H236</f>
        <v>75000000</v>
      </c>
      <c r="E46" s="110">
        <f>+'Thuyết Minh'!H229</f>
        <v>75000000</v>
      </c>
    </row>
    <row r="47" spans="1:5" ht="19.5" customHeight="1">
      <c r="A47" s="28" t="s">
        <v>65</v>
      </c>
      <c r="B47" s="28" t="s">
        <v>74</v>
      </c>
      <c r="C47" s="28"/>
      <c r="D47" s="110">
        <f>-'Thuyết Minh'!H243</f>
        <v>-67750017</v>
      </c>
      <c r="E47" s="110">
        <f>-'Thuyết Minh'!H238</f>
        <v>-63750015</v>
      </c>
    </row>
    <row r="48" spans="1:5" ht="19.5" customHeight="1">
      <c r="A48" s="25" t="s">
        <v>75</v>
      </c>
      <c r="B48" s="25" t="s">
        <v>76</v>
      </c>
      <c r="C48" s="25" t="s">
        <v>209</v>
      </c>
      <c r="D48" s="27"/>
      <c r="E48" s="27"/>
    </row>
    <row r="49" spans="1:5" ht="19.5" customHeight="1">
      <c r="A49" s="25" t="s">
        <v>77</v>
      </c>
      <c r="B49" s="25" t="s">
        <v>78</v>
      </c>
      <c r="C49" s="25"/>
      <c r="D49" s="25">
        <v>0</v>
      </c>
      <c r="E49" s="25">
        <v>0</v>
      </c>
    </row>
    <row r="50" spans="1:5" ht="19.5" customHeight="1">
      <c r="A50" s="28" t="s">
        <v>63</v>
      </c>
      <c r="B50" s="28" t="s">
        <v>79</v>
      </c>
      <c r="C50" s="28"/>
      <c r="D50" s="28">
        <v>0</v>
      </c>
      <c r="E50" s="28">
        <v>0</v>
      </c>
    </row>
    <row r="51" spans="1:5" ht="19.5" customHeight="1">
      <c r="A51" s="28" t="s">
        <v>65</v>
      </c>
      <c r="B51" s="28" t="s">
        <v>80</v>
      </c>
      <c r="C51" s="28"/>
      <c r="D51" s="28">
        <v>0</v>
      </c>
      <c r="E51" s="28">
        <v>0</v>
      </c>
    </row>
    <row r="52" spans="1:5" ht="19.5" customHeight="1">
      <c r="A52" s="25" t="s">
        <v>81</v>
      </c>
      <c r="B52" s="25" t="s">
        <v>82</v>
      </c>
      <c r="C52" s="28" t="s">
        <v>210</v>
      </c>
      <c r="D52" s="27">
        <f>SUM(D53:D56)</f>
        <v>20237070000</v>
      </c>
      <c r="E52" s="27">
        <f>SUM(E53:E56)</f>
        <v>17332570000</v>
      </c>
    </row>
    <row r="53" spans="1:5" ht="19.5" customHeight="1">
      <c r="A53" s="28" t="s">
        <v>465</v>
      </c>
      <c r="B53" s="28" t="s">
        <v>83</v>
      </c>
      <c r="C53" s="28"/>
      <c r="D53" s="110"/>
      <c r="E53" s="110"/>
    </row>
    <row r="54" spans="1:5" ht="19.5" customHeight="1">
      <c r="A54" s="28" t="s">
        <v>464</v>
      </c>
      <c r="B54" s="28" t="s">
        <v>84</v>
      </c>
      <c r="C54" s="28"/>
      <c r="D54" s="110">
        <f>+'Thuyết Minh'!F251</f>
        <v>17332570000</v>
      </c>
      <c r="E54" s="110">
        <f>+'Thuyết Minh'!H251</f>
        <v>17332570000</v>
      </c>
    </row>
    <row r="55" spans="1:5" ht="19.5" customHeight="1">
      <c r="A55" s="28" t="s">
        <v>85</v>
      </c>
      <c r="B55" s="28" t="s">
        <v>86</v>
      </c>
      <c r="C55" s="28"/>
      <c r="D55" s="110">
        <f>+'Thuyết Minh'!G255</f>
        <v>2904500000</v>
      </c>
      <c r="E55" s="28"/>
    </row>
    <row r="56" spans="1:5" ht="19.5" customHeight="1">
      <c r="A56" s="28" t="s">
        <v>87</v>
      </c>
      <c r="B56" s="28" t="s">
        <v>88</v>
      </c>
      <c r="C56" s="28"/>
      <c r="D56" s="110"/>
      <c r="E56" s="110"/>
    </row>
    <row r="57" spans="1:5" ht="19.5" customHeight="1">
      <c r="A57" s="25" t="s">
        <v>89</v>
      </c>
      <c r="B57" s="25" t="s">
        <v>90</v>
      </c>
      <c r="C57" s="25"/>
      <c r="D57" s="27">
        <f>SUM(D58:D61)</f>
        <v>3823500386</v>
      </c>
      <c r="E57" s="27">
        <f>SUM(E58:E61)</f>
        <v>4534525375</v>
      </c>
    </row>
    <row r="58" spans="1:5" ht="19.5" customHeight="1">
      <c r="A58" s="28" t="s">
        <v>91</v>
      </c>
      <c r="B58" s="28" t="s">
        <v>92</v>
      </c>
      <c r="C58" s="28" t="s">
        <v>211</v>
      </c>
      <c r="D58" s="110">
        <f>+'Thuyết Minh'!G258</f>
        <v>529855756</v>
      </c>
      <c r="E58" s="110">
        <f>+'Thuyết Minh'!H258</f>
        <v>880880745</v>
      </c>
    </row>
    <row r="59" spans="1:5" ht="19.5" customHeight="1">
      <c r="A59" s="28" t="s">
        <v>93</v>
      </c>
      <c r="B59" s="28" t="s">
        <v>94</v>
      </c>
      <c r="C59" s="28"/>
      <c r="D59" s="110">
        <v>0</v>
      </c>
      <c r="E59" s="110">
        <v>0</v>
      </c>
    </row>
    <row r="60" spans="1:5" ht="19.5" customHeight="1">
      <c r="A60" s="28" t="s">
        <v>95</v>
      </c>
      <c r="B60" s="28" t="s">
        <v>96</v>
      </c>
      <c r="C60" s="28"/>
      <c r="D60" s="110">
        <f>+'Thuyết Minh'!G265</f>
        <v>3293644630</v>
      </c>
      <c r="E60" s="110">
        <f>+'Thuyết Minh'!H265</f>
        <v>3653644630</v>
      </c>
    </row>
    <row r="61" spans="1:5" ht="19.5" customHeight="1">
      <c r="A61" s="25" t="s">
        <v>97</v>
      </c>
      <c r="B61" s="25" t="s">
        <v>98</v>
      </c>
      <c r="C61" s="25"/>
      <c r="D61" s="25">
        <v>0</v>
      </c>
      <c r="E61" s="25">
        <v>0</v>
      </c>
    </row>
    <row r="62" spans="1:5" ht="19.5" customHeight="1">
      <c r="A62" s="25" t="s">
        <v>99</v>
      </c>
      <c r="B62" s="25" t="s">
        <v>100</v>
      </c>
      <c r="C62" s="25"/>
      <c r="D62" s="26">
        <f>+D8+D31</f>
        <v>311959289745</v>
      </c>
      <c r="E62" s="26">
        <f>+E31+E8</f>
        <v>275811770686</v>
      </c>
    </row>
    <row r="63" spans="1:5" ht="19.5" customHeight="1">
      <c r="A63" s="25" t="s">
        <v>101</v>
      </c>
      <c r="B63" s="25"/>
      <c r="C63" s="25"/>
      <c r="D63" s="26">
        <f>+D64+D87</f>
        <v>311959289745</v>
      </c>
      <c r="E63" s="26">
        <f>+E64+E87</f>
        <v>275811770686</v>
      </c>
    </row>
    <row r="64" spans="1:5" ht="19.5" customHeight="1">
      <c r="A64" s="25" t="s">
        <v>102</v>
      </c>
      <c r="B64" s="25" t="s">
        <v>103</v>
      </c>
      <c r="C64" s="25"/>
      <c r="D64" s="26">
        <f>+D65+D77</f>
        <v>128695723441</v>
      </c>
      <c r="E64" s="26">
        <f>+E65+E77</f>
        <v>136511924556</v>
      </c>
    </row>
    <row r="65" spans="1:5" ht="19.5" customHeight="1">
      <c r="A65" s="25" t="s">
        <v>104</v>
      </c>
      <c r="B65" s="25" t="s">
        <v>105</v>
      </c>
      <c r="C65" s="25"/>
      <c r="D65" s="27">
        <f>SUM(D66:D76)</f>
        <v>38927744927</v>
      </c>
      <c r="E65" s="27">
        <f>SUM(E66:E76)</f>
        <v>37762860046</v>
      </c>
    </row>
    <row r="66" spans="1:5" ht="19.5" customHeight="1">
      <c r="A66" s="28" t="s">
        <v>106</v>
      </c>
      <c r="B66" s="28" t="s">
        <v>107</v>
      </c>
      <c r="C66" s="28" t="s">
        <v>522</v>
      </c>
      <c r="D66" s="110">
        <f>+'Thuyết Minh'!G273</f>
        <v>30159242848</v>
      </c>
      <c r="E66" s="110">
        <f>+'Thuyết Minh'!H273</f>
        <v>28380716392</v>
      </c>
    </row>
    <row r="67" spans="1:5" ht="19.5" customHeight="1">
      <c r="A67" s="28" t="s">
        <v>108</v>
      </c>
      <c r="B67" s="28" t="s">
        <v>109</v>
      </c>
      <c r="C67" s="28"/>
      <c r="D67" s="110">
        <v>5346296193</v>
      </c>
      <c r="E67" s="110">
        <v>8908957145</v>
      </c>
    </row>
    <row r="68" spans="1:5" ht="19.5" customHeight="1">
      <c r="A68" s="28" t="s">
        <v>110</v>
      </c>
      <c r="B68" s="28" t="s">
        <v>111</v>
      </c>
      <c r="C68" s="28"/>
      <c r="D68" s="110">
        <v>96000400</v>
      </c>
      <c r="E68" s="110">
        <v>26000000</v>
      </c>
    </row>
    <row r="69" spans="1:5" ht="19.5" customHeight="1">
      <c r="A69" s="28" t="s">
        <v>112</v>
      </c>
      <c r="B69" s="28" t="s">
        <v>113</v>
      </c>
      <c r="C69" s="28" t="s">
        <v>212</v>
      </c>
      <c r="D69" s="110">
        <f>+'Thuyết Minh'!G286</f>
        <v>3303207403</v>
      </c>
      <c r="E69" s="110">
        <f>+'Thuyết Minh'!H286</f>
        <v>424188426</v>
      </c>
    </row>
    <row r="70" spans="1:5" ht="19.5" customHeight="1">
      <c r="A70" s="28" t="s">
        <v>114</v>
      </c>
      <c r="B70" s="28" t="s">
        <v>115</v>
      </c>
      <c r="C70" s="28"/>
      <c r="D70" s="110"/>
      <c r="E70" s="110"/>
    </row>
    <row r="71" spans="1:5" ht="19.5" customHeight="1">
      <c r="A71" s="28" t="s">
        <v>116</v>
      </c>
      <c r="B71" s="28" t="s">
        <v>117</v>
      </c>
      <c r="C71" s="28"/>
      <c r="D71" s="110"/>
      <c r="E71" s="110"/>
    </row>
    <row r="72" spans="1:5" ht="19.5" customHeight="1">
      <c r="A72" s="28" t="s">
        <v>118</v>
      </c>
      <c r="B72" s="28" t="s">
        <v>119</v>
      </c>
      <c r="C72" s="28"/>
      <c r="D72" s="110"/>
      <c r="E72" s="110"/>
    </row>
    <row r="73" spans="1:5" ht="19.5" customHeight="1">
      <c r="A73" s="28" t="s">
        <v>120</v>
      </c>
      <c r="B73" s="28" t="s">
        <v>121</v>
      </c>
      <c r="C73" s="28"/>
      <c r="D73" s="110"/>
      <c r="E73" s="110"/>
    </row>
    <row r="74" spans="1:5" ht="19.5" customHeight="1">
      <c r="A74" s="28" t="s">
        <v>122</v>
      </c>
      <c r="B74" s="28" t="s">
        <v>123</v>
      </c>
      <c r="C74" s="28"/>
      <c r="D74" s="110"/>
      <c r="E74" s="110"/>
    </row>
    <row r="75" spans="1:5" ht="19.5" customHeight="1">
      <c r="A75" s="28" t="s">
        <v>124</v>
      </c>
      <c r="B75" s="28" t="s">
        <v>125</v>
      </c>
      <c r="C75" s="28"/>
      <c r="D75" s="110"/>
      <c r="E75" s="110"/>
    </row>
    <row r="76" spans="1:5" ht="19.5" customHeight="1">
      <c r="A76" s="28" t="s">
        <v>126</v>
      </c>
      <c r="B76" s="28" t="s">
        <v>127</v>
      </c>
      <c r="C76" s="28"/>
      <c r="D76" s="110">
        <v>22998083</v>
      </c>
      <c r="E76" s="110">
        <v>22998083</v>
      </c>
    </row>
    <row r="77" spans="1:5" ht="19.5" customHeight="1">
      <c r="A77" s="25" t="s">
        <v>128</v>
      </c>
      <c r="B77" s="25" t="s">
        <v>129</v>
      </c>
      <c r="C77" s="25"/>
      <c r="D77" s="27">
        <f>SUM(D78:D86)</f>
        <v>89767978514</v>
      </c>
      <c r="E77" s="27">
        <f>SUM(E78:E86)</f>
        <v>98749064510</v>
      </c>
    </row>
    <row r="78" spans="1:5" ht="19.5" customHeight="1">
      <c r="A78" s="28" t="s">
        <v>130</v>
      </c>
      <c r="B78" s="28" t="s">
        <v>131</v>
      </c>
      <c r="C78" s="28"/>
      <c r="D78" s="110"/>
      <c r="E78" s="110"/>
    </row>
    <row r="79" spans="1:5" ht="19.5" customHeight="1">
      <c r="A79" s="28" t="s">
        <v>132</v>
      </c>
      <c r="B79" s="28" t="s">
        <v>133</v>
      </c>
      <c r="C79" s="28"/>
      <c r="D79" s="110">
        <v>0</v>
      </c>
      <c r="E79" s="110">
        <v>0</v>
      </c>
    </row>
    <row r="80" spans="1:5" ht="19.5" customHeight="1">
      <c r="A80" s="28" t="s">
        <v>134</v>
      </c>
      <c r="B80" s="28" t="s">
        <v>135</v>
      </c>
      <c r="C80" s="28"/>
      <c r="D80" s="181">
        <f>3007500000+285591615</f>
        <v>3293091615</v>
      </c>
      <c r="E80" s="110">
        <v>4667744011</v>
      </c>
    </row>
    <row r="81" spans="1:5" ht="19.5" customHeight="1">
      <c r="A81" s="28" t="s">
        <v>136</v>
      </c>
      <c r="B81" s="28" t="s">
        <v>137</v>
      </c>
      <c r="C81" s="28" t="s">
        <v>213</v>
      </c>
      <c r="D81" s="110">
        <f>+'Thuyết Minh'!G296</f>
        <v>85695352330</v>
      </c>
      <c r="E81" s="110">
        <f>+'Thuyết Minh'!H296</f>
        <v>90530921130</v>
      </c>
    </row>
    <row r="82" spans="1:5" ht="19.5" customHeight="1">
      <c r="A82" s="28" t="s">
        <v>138</v>
      </c>
      <c r="B82" s="28" t="s">
        <v>139</v>
      </c>
      <c r="C82" s="28"/>
      <c r="D82" s="110">
        <v>0</v>
      </c>
      <c r="E82" s="110">
        <v>0</v>
      </c>
    </row>
    <row r="83" spans="1:5" ht="19.5" customHeight="1">
      <c r="A83" s="28" t="s">
        <v>140</v>
      </c>
      <c r="B83" s="28" t="s">
        <v>141</v>
      </c>
      <c r="C83" s="28"/>
      <c r="D83" s="110"/>
      <c r="E83" s="110"/>
    </row>
    <row r="84" spans="1:5" ht="19.5" customHeight="1">
      <c r="A84" s="28" t="s">
        <v>142</v>
      </c>
      <c r="B84" s="28" t="s">
        <v>143</v>
      </c>
      <c r="C84" s="28"/>
      <c r="D84" s="28"/>
      <c r="E84" s="28"/>
    </row>
    <row r="85" spans="1:5" ht="19.5" customHeight="1">
      <c r="A85" s="28" t="s">
        <v>144</v>
      </c>
      <c r="B85" s="28" t="s">
        <v>145</v>
      </c>
      <c r="C85" s="28"/>
      <c r="D85" s="110">
        <v>779534569</v>
      </c>
      <c r="E85" s="110">
        <v>3550399369</v>
      </c>
    </row>
    <row r="86" spans="1:5" ht="19.5" customHeight="1">
      <c r="A86" s="28" t="s">
        <v>146</v>
      </c>
      <c r="B86" s="28" t="s">
        <v>147</v>
      </c>
      <c r="C86" s="28"/>
      <c r="D86" s="28">
        <v>0</v>
      </c>
      <c r="E86" s="28">
        <v>0</v>
      </c>
    </row>
    <row r="87" spans="1:5" ht="19.5" customHeight="1">
      <c r="A87" s="25" t="s">
        <v>148</v>
      </c>
      <c r="B87" s="25" t="s">
        <v>149</v>
      </c>
      <c r="C87" s="25"/>
      <c r="D87" s="26">
        <f>+D88</f>
        <v>183263566304</v>
      </c>
      <c r="E87" s="26">
        <f>+E88+E101</f>
        <v>139299846130</v>
      </c>
    </row>
    <row r="88" spans="1:5" ht="19.5" customHeight="1">
      <c r="A88" s="25" t="s">
        <v>150</v>
      </c>
      <c r="B88" s="25" t="s">
        <v>151</v>
      </c>
      <c r="C88" s="25" t="s">
        <v>523</v>
      </c>
      <c r="D88" s="27">
        <f>SUM(D89:D100)</f>
        <v>183263566304</v>
      </c>
      <c r="E88" s="27">
        <f>SUM(E89:E100)</f>
        <v>139299846130</v>
      </c>
    </row>
    <row r="89" spans="1:5" ht="19.5" customHeight="1">
      <c r="A89" s="28" t="s">
        <v>152</v>
      </c>
      <c r="B89" s="28" t="s">
        <v>153</v>
      </c>
      <c r="C89" s="28"/>
      <c r="D89" s="110">
        <v>170149100000</v>
      </c>
      <c r="E89" s="110">
        <v>136000000000</v>
      </c>
    </row>
    <row r="90" spans="1:5" ht="19.5" customHeight="1">
      <c r="A90" s="28" t="s">
        <v>154</v>
      </c>
      <c r="B90" s="28" t="s">
        <v>155</v>
      </c>
      <c r="C90" s="28"/>
      <c r="D90" s="110">
        <v>932107220</v>
      </c>
      <c r="E90" s="110">
        <v>1730209803</v>
      </c>
    </row>
    <row r="91" spans="1:5" ht="19.5" customHeight="1">
      <c r="A91" s="28" t="s">
        <v>156</v>
      </c>
      <c r="B91" s="28" t="s">
        <v>157</v>
      </c>
      <c r="C91" s="28"/>
      <c r="D91" s="110"/>
      <c r="E91" s="110"/>
    </row>
    <row r="92" spans="1:5" ht="19.5" customHeight="1">
      <c r="A92" s="28" t="s">
        <v>158</v>
      </c>
      <c r="B92" s="28" t="s">
        <v>159</v>
      </c>
      <c r="C92" s="28"/>
      <c r="D92" s="110">
        <f>+'Thuyết Minh'!F320</f>
        <v>0</v>
      </c>
      <c r="E92" s="110">
        <f>'Thuyết Minh'!F312</f>
        <v>-1746422583</v>
      </c>
    </row>
    <row r="93" spans="1:5" ht="19.5" customHeight="1">
      <c r="A93" s="28" t="s">
        <v>160</v>
      </c>
      <c r="B93" s="28" t="s">
        <v>161</v>
      </c>
      <c r="C93" s="28"/>
      <c r="D93" s="110"/>
      <c r="E93" s="110"/>
    </row>
    <row r="94" spans="1:5" ht="19.5" customHeight="1">
      <c r="A94" s="28" t="s">
        <v>162</v>
      </c>
      <c r="B94" s="28" t="s">
        <v>163</v>
      </c>
      <c r="C94" s="28"/>
      <c r="D94" s="110"/>
      <c r="E94" s="110"/>
    </row>
    <row r="95" spans="1:5" ht="19.5" customHeight="1">
      <c r="A95" s="28" t="s">
        <v>164</v>
      </c>
      <c r="B95" s="28" t="s">
        <v>165</v>
      </c>
      <c r="C95" s="28"/>
      <c r="D95" s="110"/>
      <c r="E95" s="110"/>
    </row>
    <row r="96" spans="1:5" ht="19.5" customHeight="1">
      <c r="A96" s="28" t="s">
        <v>166</v>
      </c>
      <c r="B96" s="28" t="s">
        <v>167</v>
      </c>
      <c r="C96" s="28"/>
      <c r="D96" s="110">
        <v>300000000</v>
      </c>
      <c r="E96" s="110">
        <v>300000000</v>
      </c>
    </row>
    <row r="97" spans="1:5" ht="19.5" customHeight="1">
      <c r="A97" s="28" t="s">
        <v>168</v>
      </c>
      <c r="B97" s="28" t="s">
        <v>169</v>
      </c>
      <c r="C97" s="28"/>
      <c r="D97" s="110"/>
      <c r="E97" s="110"/>
    </row>
    <row r="98" spans="1:5" ht="19.5" customHeight="1">
      <c r="A98" s="28" t="s">
        <v>170</v>
      </c>
      <c r="B98" s="28" t="s">
        <v>171</v>
      </c>
      <c r="C98" s="28"/>
      <c r="D98" s="110">
        <f>'Thuyết Minh'!G320</f>
        <v>11882359084</v>
      </c>
      <c r="E98" s="110">
        <f>+'Thuyết Minh'!G312</f>
        <v>3016058910</v>
      </c>
    </row>
    <row r="99" spans="1:5" ht="19.5" customHeight="1">
      <c r="A99" s="28" t="s">
        <v>172</v>
      </c>
      <c r="B99" s="28" t="s">
        <v>173</v>
      </c>
      <c r="C99" s="28"/>
      <c r="D99" s="110"/>
      <c r="E99" s="110"/>
    </row>
    <row r="100" spans="1:5" ht="19.5" customHeight="1">
      <c r="A100" s="28" t="s">
        <v>174</v>
      </c>
      <c r="B100" s="28" t="s">
        <v>175</v>
      </c>
      <c r="C100" s="28"/>
      <c r="D100" s="28"/>
      <c r="E100" s="28">
        <v>0</v>
      </c>
    </row>
    <row r="101" spans="1:5" ht="19.5" customHeight="1">
      <c r="A101" s="25" t="s">
        <v>176</v>
      </c>
      <c r="B101" s="25" t="s">
        <v>177</v>
      </c>
      <c r="C101" s="25"/>
      <c r="D101" s="25"/>
      <c r="E101" s="25"/>
    </row>
    <row r="102" spans="1:5" ht="19.5" customHeight="1">
      <c r="A102" s="28" t="s">
        <v>178</v>
      </c>
      <c r="B102" s="28" t="s">
        <v>179</v>
      </c>
      <c r="C102" s="28"/>
      <c r="D102" s="28">
        <v>0</v>
      </c>
      <c r="E102" s="28">
        <v>0</v>
      </c>
    </row>
    <row r="103" spans="1:5" ht="19.5" customHeight="1">
      <c r="A103" s="28" t="s">
        <v>180</v>
      </c>
      <c r="B103" s="28" t="s">
        <v>181</v>
      </c>
      <c r="C103" s="28"/>
      <c r="D103" s="28"/>
      <c r="E103" s="28"/>
    </row>
    <row r="104" spans="1:5" ht="19.5" customHeight="1">
      <c r="A104" s="25" t="s">
        <v>182</v>
      </c>
      <c r="B104" s="25" t="s">
        <v>183</v>
      </c>
      <c r="C104" s="25"/>
      <c r="D104" s="25">
        <v>0</v>
      </c>
      <c r="E104" s="25">
        <v>0</v>
      </c>
    </row>
    <row r="105" spans="1:5" ht="19.5" customHeight="1">
      <c r="A105" s="25" t="s">
        <v>184</v>
      </c>
      <c r="B105" s="25" t="s">
        <v>185</v>
      </c>
      <c r="C105" s="25"/>
      <c r="D105" s="26">
        <f>+D87+D64</f>
        <v>311959289745</v>
      </c>
      <c r="E105" s="26">
        <f>+E87+E64</f>
        <v>275811770686</v>
      </c>
    </row>
    <row r="106" spans="1:5" ht="19.5" customHeight="1">
      <c r="A106" s="25" t="s">
        <v>186</v>
      </c>
      <c r="B106" s="25"/>
      <c r="C106" s="25"/>
      <c r="D106" s="26">
        <f>+D105-D62</f>
        <v>0</v>
      </c>
      <c r="E106" s="26">
        <f>+E105-E62</f>
        <v>0</v>
      </c>
    </row>
    <row r="107" spans="1:5" ht="19.5" customHeight="1">
      <c r="A107" s="28" t="s">
        <v>187</v>
      </c>
      <c r="B107" s="28" t="s">
        <v>188</v>
      </c>
      <c r="C107" s="28"/>
      <c r="D107" s="111"/>
      <c r="E107" s="111"/>
    </row>
    <row r="108" spans="1:5" ht="19.5" customHeight="1">
      <c r="A108" s="28" t="s">
        <v>189</v>
      </c>
      <c r="B108" s="28" t="s">
        <v>190</v>
      </c>
      <c r="C108" s="28"/>
      <c r="D108" s="110"/>
      <c r="E108" s="110"/>
    </row>
    <row r="109" spans="1:5" ht="19.5" customHeight="1">
      <c r="A109" s="28" t="s">
        <v>191</v>
      </c>
      <c r="B109" s="28" t="s">
        <v>192</v>
      </c>
      <c r="C109" s="28"/>
      <c r="D109" s="28">
        <v>0</v>
      </c>
      <c r="E109" s="28">
        <v>0</v>
      </c>
    </row>
    <row r="110" spans="1:5" ht="19.5" customHeight="1">
      <c r="A110" s="28" t="s">
        <v>193</v>
      </c>
      <c r="B110" s="28" t="s">
        <v>194</v>
      </c>
      <c r="C110" s="28"/>
      <c r="D110" s="28">
        <v>0</v>
      </c>
      <c r="E110" s="28">
        <v>0</v>
      </c>
    </row>
    <row r="111" spans="1:5" ht="19.5" customHeight="1">
      <c r="A111" s="28" t="s">
        <v>524</v>
      </c>
      <c r="B111" s="28" t="s">
        <v>195</v>
      </c>
      <c r="C111" s="28"/>
      <c r="D111" s="28"/>
      <c r="E111" s="374" t="s">
        <v>1009</v>
      </c>
    </row>
    <row r="112" spans="1:5" ht="19.5" customHeight="1">
      <c r="A112" s="28" t="s">
        <v>196</v>
      </c>
      <c r="B112" s="28" t="s">
        <v>197</v>
      </c>
      <c r="C112" s="28"/>
      <c r="D112" s="28">
        <v>0</v>
      </c>
      <c r="E112" s="28">
        <v>0</v>
      </c>
    </row>
    <row r="113" spans="1:5" ht="6" customHeight="1"/>
    <row r="114" spans="1:5">
      <c r="D114" s="299" t="s">
        <v>1010</v>
      </c>
      <c r="E114" s="299"/>
    </row>
    <row r="115" spans="1:5" ht="15.75" customHeight="1">
      <c r="A115" s="300" t="s">
        <v>454</v>
      </c>
      <c r="B115" s="300"/>
      <c r="C115" s="300"/>
      <c r="D115" s="300" t="s">
        <v>445</v>
      </c>
      <c r="E115" s="300"/>
    </row>
    <row r="121" spans="1:5" ht="14.25" customHeight="1">
      <c r="A121" s="300" t="s">
        <v>940</v>
      </c>
      <c r="B121" s="300"/>
      <c r="C121" s="300"/>
    </row>
  </sheetData>
  <mergeCells count="9">
    <mergeCell ref="D114:E114"/>
    <mergeCell ref="A115:C115"/>
    <mergeCell ref="D115:E115"/>
    <mergeCell ref="A121:C121"/>
    <mergeCell ref="B1:D1"/>
    <mergeCell ref="A5:D5"/>
    <mergeCell ref="A2:B2"/>
    <mergeCell ref="A3:B3"/>
    <mergeCell ref="C4:D4"/>
  </mergeCells>
  <phoneticPr fontId="0" type="noConversion"/>
  <pageMargins left="0.5" right="0.25" top="0.25" bottom="0.25"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508"/>
  <sheetViews>
    <sheetView view="pageBreakPreview" topLeftCell="A500" workbookViewId="0">
      <selection activeCell="H506" sqref="H506"/>
    </sheetView>
  </sheetViews>
  <sheetFormatPr defaultRowHeight="18.75" customHeight="1"/>
  <cols>
    <col min="3" max="3" width="12.7109375" customWidth="1"/>
    <col min="4" max="4" width="14.140625" customWidth="1"/>
    <col min="5" max="6" width="14" customWidth="1"/>
    <col min="7" max="7" width="14.28515625" customWidth="1"/>
    <col min="8" max="8" width="14" customWidth="1"/>
    <col min="9" max="9" width="17" bestFit="1" customWidth="1"/>
    <col min="10" max="10" width="18.140625" bestFit="1" customWidth="1"/>
    <col min="11" max="11" width="11" bestFit="1" customWidth="1"/>
  </cols>
  <sheetData>
    <row r="1" spans="1:8" ht="18.75" hidden="1" customHeight="1">
      <c r="A1" t="s">
        <v>260</v>
      </c>
      <c r="F1" s="312" t="s">
        <v>261</v>
      </c>
      <c r="G1" s="312"/>
    </row>
    <row r="2" spans="1:8" ht="18.75" hidden="1" customHeight="1">
      <c r="A2" t="s">
        <v>262</v>
      </c>
      <c r="E2" s="312" t="s">
        <v>263</v>
      </c>
      <c r="F2" s="312"/>
      <c r="G2" s="312"/>
      <c r="H2" s="312"/>
    </row>
    <row r="3" spans="1:8" ht="18.75" hidden="1" customHeight="1">
      <c r="A3" t="s">
        <v>264</v>
      </c>
      <c r="E3" s="312" t="s">
        <v>268</v>
      </c>
      <c r="F3" s="312"/>
      <c r="G3" s="312"/>
      <c r="H3" s="312"/>
    </row>
    <row r="4" spans="1:8" ht="18.75" hidden="1" customHeight="1"/>
    <row r="5" spans="1:8" ht="18.75" hidden="1" customHeight="1"/>
    <row r="6" spans="1:8" ht="18.75" hidden="1" customHeight="1"/>
    <row r="7" spans="1:8" ht="18.75" hidden="1" customHeight="1"/>
    <row r="8" spans="1:8" ht="18.75" hidden="1" customHeight="1"/>
    <row r="9" spans="1:8" ht="18.75" hidden="1" customHeight="1"/>
    <row r="10" spans="1:8" ht="18.75" hidden="1" customHeight="1"/>
    <row r="11" spans="1:8" ht="18.75" hidden="1" customHeight="1"/>
    <row r="12" spans="1:8" ht="18.75" hidden="1" customHeight="1"/>
    <row r="13" spans="1:8" ht="18.75" hidden="1" customHeight="1"/>
    <row r="14" spans="1:8" ht="18.75" hidden="1" customHeight="1"/>
    <row r="15" spans="1:8" ht="18.75" hidden="1" customHeight="1"/>
    <row r="16" spans="1:8" ht="18.75" hidden="1" customHeight="1"/>
    <row r="17" spans="1:7" ht="18.75" hidden="1" customHeight="1">
      <c r="A17" s="304" t="s">
        <v>269</v>
      </c>
      <c r="B17" s="304"/>
      <c r="C17" s="304"/>
      <c r="D17" s="304"/>
      <c r="E17" s="304"/>
      <c r="F17" s="304"/>
      <c r="G17" s="304"/>
    </row>
    <row r="18" spans="1:7" ht="18.75" hidden="1" customHeight="1">
      <c r="A18" s="304" t="s">
        <v>202</v>
      </c>
      <c r="B18" s="304"/>
      <c r="C18" s="304"/>
      <c r="D18" s="304"/>
      <c r="E18" s="304"/>
      <c r="F18" s="304"/>
      <c r="G18" s="304"/>
    </row>
    <row r="19" spans="1:7" ht="18.75" hidden="1" customHeight="1">
      <c r="A19" s="304" t="s">
        <v>447</v>
      </c>
      <c r="B19" s="304"/>
      <c r="C19" s="304"/>
      <c r="D19" s="304"/>
      <c r="E19" s="304"/>
      <c r="F19" s="304"/>
      <c r="G19" s="304"/>
    </row>
    <row r="20" spans="1:7" ht="18.75" hidden="1" customHeight="1"/>
    <row r="21" spans="1:7" ht="18.75" hidden="1" customHeight="1"/>
    <row r="22" spans="1:7" ht="18.75" hidden="1" customHeight="1"/>
    <row r="23" spans="1:7" ht="18.75" hidden="1" customHeight="1"/>
    <row r="24" spans="1:7" ht="18.75" hidden="1" customHeight="1"/>
    <row r="25" spans="1:7" ht="18.75" hidden="1" customHeight="1"/>
    <row r="26" spans="1:7" ht="18.75" hidden="1" customHeight="1"/>
    <row r="27" spans="1:7" ht="18.75" hidden="1" customHeight="1"/>
    <row r="28" spans="1:7" ht="18.75" hidden="1" customHeight="1"/>
    <row r="29" spans="1:7" ht="18.75" hidden="1" customHeight="1"/>
    <row r="30" spans="1:7" ht="18.75" hidden="1" customHeight="1"/>
    <row r="31" spans="1:7" ht="18.75" hidden="1" customHeight="1"/>
    <row r="32" spans="1:7" ht="18.75" hidden="1" customHeight="1"/>
    <row r="33" spans="1:8" ht="18.75" hidden="1" customHeight="1"/>
    <row r="34" spans="1:8" ht="18.75" hidden="1" customHeight="1"/>
    <row r="35" spans="1:8" ht="18.75" hidden="1" customHeight="1"/>
    <row r="36" spans="1:8" ht="18.75" hidden="1" customHeight="1"/>
    <row r="37" spans="1:8" ht="18.75" hidden="1" customHeight="1"/>
    <row r="38" spans="1:8" ht="18.75" hidden="1" customHeight="1"/>
    <row r="39" spans="1:8" ht="18.75" hidden="1" customHeight="1"/>
    <row r="40" spans="1:8" ht="18.75" hidden="1" customHeight="1"/>
    <row r="41" spans="1:8" ht="18.75" hidden="1" customHeight="1"/>
    <row r="42" spans="1:8" ht="18.75" hidden="1" customHeight="1"/>
    <row r="43" spans="1:8" ht="18.75" hidden="1" customHeight="1"/>
    <row r="44" spans="1:8" ht="18.75" hidden="1" customHeight="1"/>
    <row r="45" spans="1:8" ht="18.75" customHeight="1">
      <c r="A45" s="265" t="s">
        <v>260</v>
      </c>
      <c r="B45" s="265"/>
      <c r="C45" s="265"/>
      <c r="D45" s="265"/>
      <c r="E45" s="265"/>
      <c r="F45" s="314" t="s">
        <v>261</v>
      </c>
      <c r="G45" s="314"/>
      <c r="H45" s="265"/>
    </row>
    <row r="46" spans="1:8" ht="18.75" customHeight="1">
      <c r="A46" s="265" t="s">
        <v>262</v>
      </c>
      <c r="B46" s="265"/>
      <c r="C46" s="265"/>
      <c r="D46" s="265"/>
      <c r="E46" s="314" t="s">
        <v>263</v>
      </c>
      <c r="F46" s="314"/>
      <c r="G46" s="314"/>
      <c r="H46" s="314"/>
    </row>
    <row r="47" spans="1:8" ht="18.75" customHeight="1">
      <c r="A47" s="265" t="s">
        <v>270</v>
      </c>
      <c r="B47" s="265"/>
      <c r="C47" s="265"/>
      <c r="D47" s="265"/>
      <c r="E47" s="265"/>
      <c r="F47" s="182" t="s">
        <v>268</v>
      </c>
      <c r="G47" s="182"/>
      <c r="H47" s="265"/>
    </row>
    <row r="48" spans="1:8" ht="27.75" customHeight="1">
      <c r="A48" s="315" t="s">
        <v>271</v>
      </c>
      <c r="B48" s="315"/>
      <c r="C48" s="315"/>
      <c r="D48" s="315"/>
      <c r="E48" s="315"/>
      <c r="F48" s="315"/>
      <c r="G48" s="315"/>
    </row>
    <row r="49" spans="1:8" ht="18.75" customHeight="1">
      <c r="A49" s="312" t="s">
        <v>1008</v>
      </c>
      <c r="B49" s="312"/>
      <c r="C49" s="312"/>
      <c r="D49" s="312"/>
      <c r="E49" s="312"/>
      <c r="F49" s="312"/>
      <c r="G49" s="312"/>
    </row>
    <row r="51" spans="1:8" ht="18.75" customHeight="1">
      <c r="A51" t="s">
        <v>272</v>
      </c>
    </row>
    <row r="52" spans="1:8" ht="18.75" customHeight="1">
      <c r="A52" t="s">
        <v>273</v>
      </c>
    </row>
    <row r="53" spans="1:8" ht="37.5" customHeight="1">
      <c r="A53" s="305" t="s">
        <v>563</v>
      </c>
      <c r="B53" s="305"/>
      <c r="C53" s="305"/>
      <c r="D53" s="305"/>
      <c r="E53" s="305"/>
      <c r="F53" s="305"/>
      <c r="G53" s="305"/>
      <c r="H53" s="305"/>
    </row>
    <row r="54" spans="1:8" ht="18.75" customHeight="1">
      <c r="A54" s="305" t="s">
        <v>525</v>
      </c>
      <c r="B54" s="305"/>
      <c r="C54" s="305"/>
      <c r="D54" s="305"/>
      <c r="E54" s="305"/>
      <c r="F54" s="305"/>
      <c r="G54" s="305"/>
      <c r="H54" s="305"/>
    </row>
    <row r="55" spans="1:8" ht="18.75" customHeight="1">
      <c r="A55" s="316" t="s">
        <v>526</v>
      </c>
      <c r="B55" s="316"/>
      <c r="C55" s="316"/>
      <c r="D55" s="316"/>
      <c r="E55" s="316"/>
      <c r="F55" s="316"/>
      <c r="G55" s="316"/>
      <c r="H55" s="316"/>
    </row>
    <row r="56" spans="1:8" ht="18.75" customHeight="1">
      <c r="A56" s="316" t="s">
        <v>527</v>
      </c>
      <c r="B56" s="316"/>
      <c r="C56" s="316"/>
      <c r="D56" s="316"/>
      <c r="E56" s="316"/>
      <c r="F56" s="316"/>
      <c r="G56" s="316"/>
      <c r="H56" s="316"/>
    </row>
    <row r="57" spans="1:8" ht="18.75" customHeight="1">
      <c r="A57" s="316" t="s">
        <v>528</v>
      </c>
      <c r="B57" s="316"/>
      <c r="C57" s="316"/>
      <c r="D57" s="316"/>
      <c r="E57" s="316"/>
      <c r="F57" s="316"/>
      <c r="G57" s="316"/>
      <c r="H57" s="316"/>
    </row>
    <row r="58" spans="1:8" ht="18.75" customHeight="1">
      <c r="A58" s="316" t="s">
        <v>529</v>
      </c>
      <c r="B58" s="316"/>
      <c r="C58" s="316"/>
      <c r="D58" s="316"/>
      <c r="E58" s="316"/>
      <c r="F58" s="316"/>
      <c r="G58" s="316"/>
      <c r="H58" s="316"/>
    </row>
    <row r="59" spans="1:8" ht="18.75" customHeight="1">
      <c r="A59" s="316" t="s">
        <v>530</v>
      </c>
      <c r="B59" s="316"/>
      <c r="C59" s="316"/>
      <c r="D59" s="316"/>
      <c r="E59" s="316"/>
      <c r="F59" s="316"/>
      <c r="G59" s="316"/>
      <c r="H59" s="316"/>
    </row>
    <row r="60" spans="1:8" ht="18.75" customHeight="1">
      <c r="A60" s="316" t="s">
        <v>531</v>
      </c>
      <c r="B60" s="316"/>
      <c r="C60" s="316"/>
      <c r="D60" s="316"/>
      <c r="E60" s="316"/>
      <c r="F60" s="316"/>
      <c r="G60" s="316"/>
      <c r="H60" s="316"/>
    </row>
    <row r="61" spans="1:8" ht="18.75" customHeight="1">
      <c r="A61" s="316" t="s">
        <v>532</v>
      </c>
      <c r="B61" s="316"/>
      <c r="C61" s="316"/>
      <c r="D61" s="316"/>
      <c r="E61" s="316"/>
      <c r="F61" s="316"/>
      <c r="G61" s="252"/>
      <c r="H61" s="252"/>
    </row>
    <row r="62" spans="1:8" ht="18.75" customHeight="1">
      <c r="A62" s="316" t="s">
        <v>533</v>
      </c>
      <c r="B62" s="316"/>
      <c r="C62" s="316"/>
      <c r="D62" s="316"/>
      <c r="E62" s="316"/>
      <c r="F62" s="316"/>
      <c r="G62" s="316"/>
      <c r="H62" s="316"/>
    </row>
    <row r="63" spans="1:8" ht="18.75" customHeight="1">
      <c r="A63" s="316" t="s">
        <v>534</v>
      </c>
      <c r="B63" s="316"/>
      <c r="C63" s="316"/>
      <c r="D63" s="316"/>
      <c r="E63" s="316"/>
      <c r="F63" s="316"/>
      <c r="G63" s="316"/>
      <c r="H63" s="316"/>
    </row>
    <row r="64" spans="1:8" ht="18.75" customHeight="1">
      <c r="A64" t="s">
        <v>274</v>
      </c>
    </row>
    <row r="65" spans="1:8" ht="18.75" customHeight="1">
      <c r="A65" t="s">
        <v>275</v>
      </c>
    </row>
    <row r="66" spans="1:8" ht="18.75" customHeight="1">
      <c r="A66" t="s">
        <v>535</v>
      </c>
    </row>
    <row r="67" spans="1:8" ht="18.75" customHeight="1">
      <c r="A67" t="s">
        <v>536</v>
      </c>
    </row>
    <row r="68" spans="1:8" ht="18.75" customHeight="1">
      <c r="A68" t="s">
        <v>276</v>
      </c>
    </row>
    <row r="69" spans="1:8" ht="18.75" customHeight="1">
      <c r="A69" t="s">
        <v>537</v>
      </c>
    </row>
    <row r="70" spans="1:8" ht="43.5" customHeight="1">
      <c r="A70" s="332" t="s">
        <v>538</v>
      </c>
      <c r="B70" s="332"/>
      <c r="C70" s="332"/>
      <c r="D70" s="332"/>
      <c r="E70" s="332"/>
      <c r="F70" s="332"/>
      <c r="G70" s="332"/>
      <c r="H70" s="332"/>
    </row>
    <row r="71" spans="1:8" ht="18.75" customHeight="1">
      <c r="A71" t="s">
        <v>277</v>
      </c>
    </row>
    <row r="72" spans="1:8" ht="18.75" customHeight="1">
      <c r="A72" s="3" t="s">
        <v>539</v>
      </c>
    </row>
    <row r="73" spans="1:8" ht="18.75" customHeight="1">
      <c r="A73" t="s">
        <v>540</v>
      </c>
    </row>
    <row r="74" spans="1:8" ht="18.75" customHeight="1">
      <c r="A74" s="3" t="s">
        <v>541</v>
      </c>
    </row>
    <row r="75" spans="1:8" ht="18.75" customHeight="1">
      <c r="A75" t="s">
        <v>278</v>
      </c>
    </row>
    <row r="76" spans="1:8" ht="18.75" customHeight="1">
      <c r="A76" t="s">
        <v>279</v>
      </c>
    </row>
    <row r="77" spans="1:8" ht="18.75" customHeight="1">
      <c r="A77" s="3" t="s">
        <v>542</v>
      </c>
    </row>
    <row r="78" spans="1:8" ht="31.5" customHeight="1">
      <c r="A78" s="313" t="s">
        <v>543</v>
      </c>
      <c r="B78" s="313"/>
      <c r="C78" s="313"/>
      <c r="D78" s="313"/>
      <c r="E78" s="313"/>
      <c r="F78" s="313"/>
      <c r="G78" s="313"/>
      <c r="H78" s="313"/>
    </row>
    <row r="79" spans="1:8" ht="18.75" customHeight="1">
      <c r="A79" t="s">
        <v>280</v>
      </c>
    </row>
    <row r="80" spans="1:8" ht="42.75" customHeight="1">
      <c r="A80" s="313" t="s">
        <v>544</v>
      </c>
      <c r="B80" s="313"/>
      <c r="C80" s="313"/>
      <c r="D80" s="313"/>
      <c r="E80" s="313"/>
      <c r="F80" s="313"/>
      <c r="G80" s="313"/>
      <c r="H80" s="313"/>
    </row>
    <row r="81" spans="1:8" ht="18.75" customHeight="1">
      <c r="A81" s="3" t="s">
        <v>545</v>
      </c>
    </row>
    <row r="82" spans="1:8" ht="18.75" customHeight="1">
      <c r="A82" s="3" t="s">
        <v>546</v>
      </c>
    </row>
    <row r="83" spans="1:8" ht="18.75" customHeight="1">
      <c r="A83" t="s">
        <v>281</v>
      </c>
    </row>
    <row r="84" spans="1:8" ht="18.75" customHeight="1">
      <c r="A84" s="113" t="s">
        <v>547</v>
      </c>
    </row>
    <row r="85" spans="1:8" ht="37.5" customHeight="1">
      <c r="A85" s="313" t="s">
        <v>548</v>
      </c>
      <c r="B85" s="313"/>
      <c r="C85" s="313"/>
      <c r="D85" s="313"/>
      <c r="E85" s="313"/>
      <c r="F85" s="313"/>
      <c r="G85" s="313"/>
      <c r="H85" s="313"/>
    </row>
    <row r="86" spans="1:8" ht="38.25" customHeight="1">
      <c r="A86" s="313" t="s">
        <v>549</v>
      </c>
      <c r="B86" s="313"/>
      <c r="C86" s="313"/>
      <c r="D86" s="313"/>
      <c r="E86" s="313"/>
      <c r="F86" s="313"/>
      <c r="G86" s="313"/>
      <c r="H86" s="313"/>
    </row>
    <row r="87" spans="1:8" ht="18.75" customHeight="1">
      <c r="A87" s="113" t="s">
        <v>550</v>
      </c>
    </row>
    <row r="88" spans="1:8" ht="36.75" customHeight="1">
      <c r="A88" s="313" t="s">
        <v>551</v>
      </c>
      <c r="B88" s="313"/>
      <c r="C88" s="313"/>
      <c r="D88" s="313"/>
      <c r="E88" s="313"/>
      <c r="F88" s="313"/>
      <c r="G88" s="313"/>
      <c r="H88" s="313"/>
    </row>
    <row r="89" spans="1:8" ht="18.75" customHeight="1">
      <c r="A89" s="19"/>
      <c r="B89" s="333" t="s">
        <v>552</v>
      </c>
      <c r="C89" s="333"/>
      <c r="D89" s="333"/>
      <c r="E89" s="333"/>
      <c r="F89" s="134" t="s">
        <v>910</v>
      </c>
      <c r="G89" s="254"/>
      <c r="H89" s="254"/>
    </row>
    <row r="90" spans="1:8" ht="18.75" customHeight="1">
      <c r="A90" s="19"/>
      <c r="B90" s="334" t="s">
        <v>553</v>
      </c>
      <c r="C90" s="334"/>
      <c r="D90" s="334"/>
      <c r="E90" s="334"/>
      <c r="F90" s="134" t="s">
        <v>554</v>
      </c>
      <c r="G90" s="254"/>
      <c r="H90" s="254"/>
    </row>
    <row r="91" spans="1:8" ht="18.75" customHeight="1">
      <c r="A91" s="19"/>
      <c r="B91" s="334" t="s">
        <v>555</v>
      </c>
      <c r="C91" s="334"/>
      <c r="D91" s="334"/>
      <c r="E91" s="334"/>
      <c r="F91" s="134" t="s">
        <v>554</v>
      </c>
      <c r="G91" s="254"/>
      <c r="H91" s="254"/>
    </row>
    <row r="92" spans="1:8" ht="18.75" customHeight="1">
      <c r="A92" s="19"/>
      <c r="B92" s="334" t="s">
        <v>556</v>
      </c>
      <c r="C92" s="334"/>
      <c r="D92" s="334"/>
      <c r="E92" s="334"/>
      <c r="F92" s="134" t="s">
        <v>557</v>
      </c>
      <c r="G92" s="254"/>
      <c r="H92" s="254"/>
    </row>
    <row r="93" spans="1:8" ht="18.75" customHeight="1">
      <c r="A93" s="19"/>
      <c r="B93" s="334" t="s">
        <v>558</v>
      </c>
      <c r="C93" s="334"/>
      <c r="D93" s="334"/>
      <c r="E93" s="334"/>
      <c r="F93" s="134" t="s">
        <v>559</v>
      </c>
      <c r="G93" s="254"/>
      <c r="H93" s="254"/>
    </row>
    <row r="94" spans="1:8" ht="18.75" customHeight="1">
      <c r="A94" s="19"/>
      <c r="B94" s="335" t="s">
        <v>562</v>
      </c>
      <c r="C94" s="334"/>
      <c r="D94" s="334"/>
      <c r="E94" s="334"/>
      <c r="F94" s="134" t="s">
        <v>560</v>
      </c>
      <c r="G94" s="254"/>
      <c r="H94" s="254"/>
    </row>
    <row r="95" spans="1:8" ht="36.75" customHeight="1">
      <c r="A95" s="313" t="s">
        <v>561</v>
      </c>
      <c r="B95" s="313"/>
      <c r="C95" s="313"/>
      <c r="D95" s="313"/>
      <c r="E95" s="313"/>
      <c r="F95" s="313"/>
      <c r="G95" s="313"/>
      <c r="H95" s="313"/>
    </row>
    <row r="96" spans="1:8" ht="18.75" customHeight="1">
      <c r="A96" t="s">
        <v>912</v>
      </c>
    </row>
    <row r="97" spans="1:8" ht="42.75" customHeight="1">
      <c r="A97" s="313" t="s">
        <v>911</v>
      </c>
      <c r="B97" s="313"/>
      <c r="C97" s="313"/>
      <c r="D97" s="313"/>
      <c r="E97" s="313"/>
      <c r="F97" s="313"/>
      <c r="G97" s="313"/>
      <c r="H97" s="313"/>
    </row>
    <row r="98" spans="1:8" ht="18.75" customHeight="1">
      <c r="A98" t="s">
        <v>913</v>
      </c>
    </row>
    <row r="99" spans="1:8" ht="39" customHeight="1">
      <c r="A99" s="313" t="s">
        <v>840</v>
      </c>
      <c r="B99" s="313"/>
      <c r="C99" s="313"/>
      <c r="D99" s="313"/>
      <c r="E99" s="313"/>
      <c r="F99" s="313"/>
      <c r="G99" s="313"/>
      <c r="H99" s="313"/>
    </row>
    <row r="100" spans="1:8" ht="39" customHeight="1">
      <c r="A100" s="313" t="s">
        <v>841</v>
      </c>
      <c r="B100" s="313"/>
      <c r="C100" s="313"/>
      <c r="D100" s="313"/>
      <c r="E100" s="313"/>
      <c r="F100" s="313"/>
      <c r="G100" s="313"/>
      <c r="H100" s="313"/>
    </row>
    <row r="101" spans="1:8" ht="18.75" customHeight="1">
      <c r="A101" t="s">
        <v>914</v>
      </c>
    </row>
    <row r="102" spans="1:8" ht="18.75" customHeight="1">
      <c r="A102" s="336" t="s">
        <v>842</v>
      </c>
      <c r="B102" s="336"/>
      <c r="C102" s="336"/>
      <c r="D102" s="336"/>
      <c r="E102" s="336"/>
      <c r="F102" s="336"/>
      <c r="G102" s="336"/>
      <c r="H102" s="336"/>
    </row>
    <row r="103" spans="1:8" ht="36.75" customHeight="1">
      <c r="A103" s="313" t="s">
        <v>843</v>
      </c>
      <c r="B103" s="313"/>
      <c r="C103" s="313"/>
      <c r="D103" s="313"/>
      <c r="E103" s="313"/>
      <c r="F103" s="313"/>
      <c r="G103" s="313"/>
      <c r="H103" s="313"/>
    </row>
    <row r="104" spans="1:8" ht="18.75" customHeight="1">
      <c r="A104" s="336" t="s">
        <v>844</v>
      </c>
      <c r="B104" s="336"/>
      <c r="C104" s="336"/>
      <c r="D104" s="336"/>
      <c r="E104" s="336"/>
      <c r="F104" s="336"/>
      <c r="G104" s="336"/>
      <c r="H104" s="336"/>
    </row>
    <row r="105" spans="1:8" ht="18.75" customHeight="1">
      <c r="A105" s="313" t="s">
        <v>845</v>
      </c>
      <c r="B105" s="313"/>
      <c r="C105" s="313"/>
      <c r="D105" s="313"/>
      <c r="E105" s="313"/>
      <c r="F105" s="313"/>
      <c r="G105" s="313"/>
      <c r="H105" s="313"/>
    </row>
    <row r="106" spans="1:8" ht="18.75" customHeight="1">
      <c r="A106" t="s">
        <v>916</v>
      </c>
    </row>
    <row r="107" spans="1:8" ht="54" customHeight="1">
      <c r="A107" s="313" t="s">
        <v>915</v>
      </c>
      <c r="B107" s="313"/>
      <c r="C107" s="313"/>
      <c r="D107" s="313"/>
      <c r="E107" s="313"/>
      <c r="F107" s="313"/>
      <c r="G107" s="313"/>
      <c r="H107" s="313"/>
    </row>
    <row r="108" spans="1:8" ht="18.75" customHeight="1">
      <c r="A108" t="s">
        <v>917</v>
      </c>
    </row>
    <row r="109" spans="1:8" ht="18.75" customHeight="1">
      <c r="A109" t="s">
        <v>918</v>
      </c>
    </row>
    <row r="110" spans="1:8" ht="18.75" customHeight="1">
      <c r="A110" s="313" t="s">
        <v>846</v>
      </c>
      <c r="B110" s="313"/>
      <c r="C110" s="313"/>
      <c r="D110" s="313"/>
      <c r="E110" s="313"/>
      <c r="F110" s="313"/>
      <c r="G110" s="313"/>
      <c r="H110" s="313"/>
    </row>
    <row r="111" spans="1:8" ht="30.75" customHeight="1">
      <c r="A111" s="313" t="s">
        <v>847</v>
      </c>
      <c r="B111" s="313"/>
      <c r="C111" s="313"/>
      <c r="D111" s="313"/>
      <c r="E111" s="313"/>
      <c r="F111" s="313"/>
      <c r="G111" s="313"/>
      <c r="H111" s="313"/>
    </row>
    <row r="112" spans="1:8" ht="30.75" customHeight="1">
      <c r="A112" s="313" t="s">
        <v>848</v>
      </c>
      <c r="B112" s="313"/>
      <c r="C112" s="313"/>
      <c r="D112" s="313"/>
      <c r="E112" s="313"/>
      <c r="F112" s="313"/>
      <c r="G112" s="313"/>
      <c r="H112" s="313"/>
    </row>
    <row r="113" spans="1:8" ht="18.75" customHeight="1">
      <c r="A113" t="s">
        <v>919</v>
      </c>
    </row>
    <row r="114" spans="1:8" ht="18.75" customHeight="1">
      <c r="A114" s="113" t="s">
        <v>851</v>
      </c>
    </row>
    <row r="115" spans="1:8" ht="18.75" customHeight="1">
      <c r="A115" s="313" t="s">
        <v>849</v>
      </c>
      <c r="B115" s="313"/>
      <c r="C115" s="313"/>
      <c r="D115" s="313"/>
      <c r="E115" s="313"/>
      <c r="F115" s="313"/>
      <c r="G115" s="313"/>
      <c r="H115" s="313"/>
    </row>
    <row r="116" spans="1:8" ht="18.75" customHeight="1">
      <c r="A116" s="313" t="s">
        <v>564</v>
      </c>
      <c r="B116" s="313"/>
      <c r="C116" s="313"/>
      <c r="D116" s="313"/>
      <c r="E116" s="313"/>
      <c r="F116" s="313"/>
      <c r="G116" s="313"/>
      <c r="H116" s="313"/>
    </row>
    <row r="117" spans="1:8" ht="18.75" customHeight="1">
      <c r="A117" s="313" t="s">
        <v>565</v>
      </c>
      <c r="B117" s="313"/>
      <c r="C117" s="313"/>
      <c r="D117" s="313"/>
      <c r="E117" s="313"/>
      <c r="F117" s="313"/>
      <c r="G117" s="313"/>
      <c r="H117" s="313"/>
    </row>
    <row r="118" spans="1:8" ht="18.75" customHeight="1">
      <c r="A118" s="313" t="s">
        <v>566</v>
      </c>
      <c r="B118" s="313"/>
      <c r="C118" s="313"/>
      <c r="D118" s="313"/>
      <c r="E118" s="313"/>
      <c r="F118" s="313"/>
      <c r="G118" s="313"/>
      <c r="H118" s="313"/>
    </row>
    <row r="119" spans="1:8" ht="18.75" customHeight="1">
      <c r="A119" s="313" t="s">
        <v>567</v>
      </c>
      <c r="B119" s="313"/>
      <c r="C119" s="313"/>
      <c r="D119" s="313"/>
      <c r="E119" s="313"/>
      <c r="F119" s="313"/>
      <c r="G119" s="313"/>
      <c r="H119" s="313"/>
    </row>
    <row r="120" spans="1:8" ht="18.75" customHeight="1">
      <c r="A120" s="313" t="s">
        <v>852</v>
      </c>
      <c r="B120" s="313"/>
      <c r="C120" s="313"/>
      <c r="D120" s="313"/>
      <c r="E120" s="313"/>
      <c r="F120" s="313"/>
      <c r="G120" s="313"/>
      <c r="H120" s="313"/>
    </row>
    <row r="121" spans="1:8" ht="30.75" customHeight="1">
      <c r="A121" s="313" t="s">
        <v>850</v>
      </c>
      <c r="B121" s="313"/>
      <c r="C121" s="313"/>
      <c r="D121" s="313"/>
      <c r="E121" s="313"/>
      <c r="F121" s="313"/>
      <c r="G121" s="313"/>
      <c r="H121" s="313"/>
    </row>
    <row r="122" spans="1:8" ht="18.75" customHeight="1">
      <c r="A122" s="19" t="s">
        <v>853</v>
      </c>
    </row>
    <row r="123" spans="1:8" ht="54.75" customHeight="1">
      <c r="A123" s="313" t="s">
        <v>854</v>
      </c>
      <c r="B123" s="313"/>
      <c r="C123" s="313"/>
      <c r="D123" s="313"/>
      <c r="E123" s="313"/>
      <c r="F123" s="313"/>
      <c r="G123" s="313"/>
      <c r="H123" s="313"/>
    </row>
    <row r="124" spans="1:8" ht="18.75" customHeight="1">
      <c r="A124" s="313" t="s">
        <v>568</v>
      </c>
      <c r="B124" s="313"/>
      <c r="C124" s="313"/>
      <c r="D124" s="313"/>
      <c r="E124" s="313"/>
      <c r="F124" s="313"/>
      <c r="G124" s="313"/>
      <c r="H124" s="313"/>
    </row>
    <row r="125" spans="1:8" ht="18.75" customHeight="1">
      <c r="A125" s="313" t="s">
        <v>569</v>
      </c>
      <c r="B125" s="313"/>
      <c r="C125" s="313"/>
      <c r="D125" s="313"/>
      <c r="E125" s="313"/>
      <c r="F125" s="313"/>
      <c r="G125" s="313"/>
      <c r="H125" s="313"/>
    </row>
    <row r="126" spans="1:8" ht="18.75" customHeight="1">
      <c r="A126" s="313" t="s">
        <v>570</v>
      </c>
      <c r="B126" s="313"/>
      <c r="C126" s="313"/>
      <c r="D126" s="313"/>
      <c r="E126" s="313"/>
      <c r="F126" s="313"/>
      <c r="G126" s="313"/>
      <c r="H126" s="313"/>
    </row>
    <row r="127" spans="1:8" ht="18.75" customHeight="1">
      <c r="A127" s="313" t="s">
        <v>571</v>
      </c>
      <c r="B127" s="313"/>
      <c r="C127" s="313"/>
      <c r="D127" s="313"/>
      <c r="E127" s="313"/>
      <c r="F127" s="313"/>
      <c r="G127" s="313"/>
      <c r="H127" s="313"/>
    </row>
    <row r="128" spans="1:8" ht="18.75" customHeight="1">
      <c r="A128" s="19" t="s">
        <v>855</v>
      </c>
    </row>
    <row r="129" spans="1:8" ht="36.75" customHeight="1">
      <c r="A129" s="313" t="s">
        <v>856</v>
      </c>
      <c r="B129" s="313"/>
      <c r="C129" s="313"/>
      <c r="D129" s="313"/>
      <c r="E129" s="313"/>
      <c r="F129" s="313"/>
      <c r="G129" s="313"/>
      <c r="H129" s="313"/>
    </row>
    <row r="130" spans="1:8" ht="18.75" customHeight="1">
      <c r="A130" s="313" t="s">
        <v>572</v>
      </c>
      <c r="B130" s="313"/>
      <c r="C130" s="313"/>
      <c r="D130" s="313"/>
      <c r="E130" s="313"/>
      <c r="F130" s="313"/>
      <c r="G130" s="313"/>
      <c r="H130" s="313"/>
    </row>
    <row r="131" spans="1:8" ht="18.75" customHeight="1">
      <c r="A131" s="313" t="s">
        <v>573</v>
      </c>
      <c r="B131" s="313"/>
      <c r="C131" s="313"/>
      <c r="D131" s="313"/>
      <c r="E131" s="313"/>
      <c r="F131" s="313"/>
      <c r="G131" s="313"/>
      <c r="H131" s="313"/>
    </row>
    <row r="132" spans="1:8" ht="18.75" customHeight="1">
      <c r="A132" s="336" t="s">
        <v>857</v>
      </c>
      <c r="B132" s="336"/>
      <c r="C132" s="336"/>
      <c r="D132" s="336"/>
      <c r="E132" s="336"/>
      <c r="F132" s="336"/>
      <c r="G132" s="336"/>
      <c r="H132" s="336"/>
    </row>
    <row r="133" spans="1:8" ht="18.75" customHeight="1">
      <c r="A133" s="19" t="s">
        <v>920</v>
      </c>
      <c r="B133" s="19"/>
      <c r="C133" s="19"/>
      <c r="D133" s="19"/>
      <c r="E133" s="19"/>
      <c r="F133" s="19"/>
      <c r="G133" s="19"/>
      <c r="H133" s="19"/>
    </row>
    <row r="134" spans="1:8" ht="18.75" customHeight="1">
      <c r="A134" s="313" t="s">
        <v>858</v>
      </c>
      <c r="B134" s="313"/>
      <c r="C134" s="313"/>
      <c r="D134" s="313"/>
      <c r="E134" s="313"/>
      <c r="F134" s="313"/>
      <c r="G134" s="313"/>
      <c r="H134" s="313"/>
    </row>
    <row r="135" spans="1:8" ht="18.75" customHeight="1">
      <c r="A135" s="313" t="s">
        <v>859</v>
      </c>
      <c r="B135" s="313"/>
      <c r="C135" s="313"/>
      <c r="D135" s="313"/>
      <c r="E135" s="313"/>
      <c r="F135" s="313"/>
      <c r="G135" s="313"/>
      <c r="H135" s="313"/>
    </row>
    <row r="136" spans="1:8" ht="18.75" customHeight="1">
      <c r="A136" s="313" t="s">
        <v>860</v>
      </c>
      <c r="B136" s="313"/>
      <c r="C136" s="313"/>
      <c r="D136" s="313"/>
      <c r="E136" s="313"/>
      <c r="F136" s="313"/>
      <c r="G136" s="313"/>
      <c r="H136" s="313"/>
    </row>
    <row r="137" spans="1:8" ht="18.75" customHeight="1">
      <c r="A137" s="313" t="s">
        <v>861</v>
      </c>
      <c r="B137" s="313"/>
      <c r="C137" s="313"/>
      <c r="D137" s="313"/>
      <c r="E137" s="313"/>
      <c r="F137" s="313"/>
      <c r="G137" s="313"/>
      <c r="H137" s="313"/>
    </row>
    <row r="138" spans="1:8" ht="18.75" customHeight="1">
      <c r="A138" t="s">
        <v>921</v>
      </c>
    </row>
    <row r="139" spans="1:8" ht="30.75" customHeight="1">
      <c r="A139" s="313" t="s">
        <v>862</v>
      </c>
      <c r="B139" s="313"/>
      <c r="C139" s="313"/>
      <c r="D139" s="313"/>
      <c r="E139" s="313"/>
      <c r="F139" s="313"/>
      <c r="G139" s="313"/>
      <c r="H139" s="313"/>
    </row>
    <row r="140" spans="1:8" ht="30.75" customHeight="1">
      <c r="A140" s="313" t="s">
        <v>863</v>
      </c>
      <c r="B140" s="313"/>
      <c r="C140" s="313"/>
      <c r="D140" s="313"/>
      <c r="E140" s="313"/>
      <c r="F140" s="313"/>
      <c r="G140" s="313"/>
      <c r="H140" s="313"/>
    </row>
    <row r="141" spans="1:8" ht="18.75" customHeight="1">
      <c r="A141" t="s">
        <v>922</v>
      </c>
    </row>
    <row r="142" spans="1:8" ht="18.75" customHeight="1">
      <c r="A142" t="s">
        <v>923</v>
      </c>
    </row>
    <row r="143" spans="1:8" ht="18.75" customHeight="1">
      <c r="A143" t="s">
        <v>282</v>
      </c>
    </row>
    <row r="144" spans="1:8" ht="18.75" customHeight="1">
      <c r="G144" s="312" t="s">
        <v>283</v>
      </c>
      <c r="H144" s="312"/>
    </row>
    <row r="145" spans="1:10" ht="18.75" customHeight="1">
      <c r="A145" t="s">
        <v>284</v>
      </c>
      <c r="G145" s="256" t="s">
        <v>499</v>
      </c>
      <c r="H145" s="256" t="s">
        <v>1</v>
      </c>
    </row>
    <row r="146" spans="1:10" s="3" customFormat="1" ht="18.75" customHeight="1">
      <c r="A146" s="3" t="s">
        <v>287</v>
      </c>
      <c r="G146" s="165">
        <v>12234596524</v>
      </c>
      <c r="H146" s="165">
        <v>1858573535</v>
      </c>
    </row>
    <row r="147" spans="1:10" s="3" customFormat="1" ht="18.75" customHeight="1">
      <c r="A147" s="3" t="s">
        <v>288</v>
      </c>
      <c r="G147" s="165">
        <v>1126223487</v>
      </c>
      <c r="H147" s="165">
        <v>189922996</v>
      </c>
    </row>
    <row r="148" spans="1:10" s="3" customFormat="1" ht="18.75" customHeight="1">
      <c r="A148" s="3" t="s">
        <v>289</v>
      </c>
      <c r="G148" s="165"/>
      <c r="H148" s="165"/>
    </row>
    <row r="149" spans="1:10" ht="18.75" customHeight="1">
      <c r="A149" s="310" t="s">
        <v>290</v>
      </c>
      <c r="B149" s="310"/>
      <c r="E149" s="19"/>
      <c r="F149" s="19"/>
      <c r="G149" s="245">
        <f>SUM(G146:G148)</f>
        <v>13360820011</v>
      </c>
      <c r="H149" s="245">
        <f>SUM(H146:H148)</f>
        <v>2048496531</v>
      </c>
    </row>
    <row r="150" spans="1:10" ht="18.75" customHeight="1">
      <c r="A150" t="s">
        <v>291</v>
      </c>
      <c r="E150" s="19"/>
      <c r="F150" s="19"/>
      <c r="G150" s="228" t="s">
        <v>499</v>
      </c>
      <c r="H150" s="228" t="s">
        <v>1</v>
      </c>
    </row>
    <row r="151" spans="1:10" s="3" customFormat="1" ht="18.75" customHeight="1">
      <c r="A151" s="3" t="s">
        <v>292</v>
      </c>
      <c r="E151" s="2"/>
      <c r="F151" s="161"/>
      <c r="G151" s="165">
        <v>20000000000</v>
      </c>
      <c r="H151" s="165"/>
    </row>
    <row r="152" spans="1:10" s="3" customFormat="1" ht="18.75" customHeight="1">
      <c r="A152" s="3" t="s">
        <v>293</v>
      </c>
      <c r="G152" s="246"/>
      <c r="H152" s="246"/>
    </row>
    <row r="153" spans="1:10" ht="18.75" customHeight="1">
      <c r="A153" s="310" t="s">
        <v>290</v>
      </c>
      <c r="B153" s="310"/>
      <c r="E153" s="19"/>
      <c r="F153" s="100">
        <f>+F151</f>
        <v>0</v>
      </c>
      <c r="G153" s="245">
        <f>+G151</f>
        <v>20000000000</v>
      </c>
      <c r="H153" s="245">
        <f>+H151</f>
        <v>0</v>
      </c>
    </row>
    <row r="154" spans="1:10" ht="18.75" customHeight="1">
      <c r="A154" t="s">
        <v>294</v>
      </c>
      <c r="E154" s="19"/>
      <c r="F154" s="19"/>
      <c r="G154" s="228" t="s">
        <v>499</v>
      </c>
      <c r="H154" s="228" t="s">
        <v>1</v>
      </c>
    </row>
    <row r="155" spans="1:10" s="3" customFormat="1" ht="18.75" customHeight="1">
      <c r="A155" s="3" t="s">
        <v>295</v>
      </c>
      <c r="G155" s="72">
        <f>+G160</f>
        <v>3193056081</v>
      </c>
      <c r="H155" s="72">
        <f>+H160</f>
        <v>1234037270</v>
      </c>
    </row>
    <row r="156" spans="1:10" s="3" customFormat="1" ht="18.75" customHeight="1">
      <c r="A156" s="69" t="s">
        <v>958</v>
      </c>
      <c r="G156" s="165">
        <v>192289157</v>
      </c>
      <c r="H156" s="72">
        <v>391140202</v>
      </c>
    </row>
    <row r="157" spans="1:10" s="3" customFormat="1" ht="18.75" customHeight="1">
      <c r="A157" s="69" t="s">
        <v>959</v>
      </c>
      <c r="G157" s="72">
        <v>3000000000</v>
      </c>
      <c r="H157" s="72"/>
    </row>
    <row r="158" spans="1:10" s="3" customFormat="1" ht="18.75" customHeight="1">
      <c r="A158" s="69" t="s">
        <v>960</v>
      </c>
      <c r="G158" s="165"/>
      <c r="H158" s="165">
        <v>813400000</v>
      </c>
    </row>
    <row r="159" spans="1:10" s="3" customFormat="1" ht="18.75" customHeight="1">
      <c r="A159" s="69" t="s">
        <v>961</v>
      </c>
      <c r="G159" s="165">
        <v>766924</v>
      </c>
      <c r="H159" s="165">
        <v>29497068</v>
      </c>
    </row>
    <row r="160" spans="1:10" ht="18.75" customHeight="1">
      <c r="A160" s="310" t="s">
        <v>290</v>
      </c>
      <c r="B160" s="310"/>
      <c r="E160" s="19"/>
      <c r="F160" s="19"/>
      <c r="G160" s="245">
        <f>SUM(G156:G159)</f>
        <v>3193056081</v>
      </c>
      <c r="H160" s="245">
        <f>SUM(H156:H159)</f>
        <v>1234037270</v>
      </c>
      <c r="I160" s="186"/>
      <c r="J160" s="194"/>
    </row>
    <row r="161" spans="1:10" ht="18.75" customHeight="1">
      <c r="A161" t="s">
        <v>296</v>
      </c>
      <c r="E161" s="19"/>
      <c r="F161" s="19"/>
      <c r="G161" s="228" t="s">
        <v>499</v>
      </c>
      <c r="H161" s="228" t="s">
        <v>1</v>
      </c>
      <c r="J161" s="186"/>
    </row>
    <row r="162" spans="1:10" s="3" customFormat="1" ht="18.75" customHeight="1">
      <c r="A162" s="3" t="s">
        <v>297</v>
      </c>
      <c r="G162" s="165">
        <v>4200601755</v>
      </c>
      <c r="H162" s="165">
        <v>7264289644</v>
      </c>
    </row>
    <row r="163" spans="1:10" s="3" customFormat="1" ht="18.75" customHeight="1">
      <c r="A163" s="3" t="s">
        <v>298</v>
      </c>
      <c r="G163" s="165">
        <v>102531902</v>
      </c>
      <c r="H163" s="165">
        <v>102531902</v>
      </c>
    </row>
    <row r="164" spans="1:10" s="3" customFormat="1" ht="18.75" customHeight="1">
      <c r="A164" s="3" t="s">
        <v>299</v>
      </c>
      <c r="G164" s="165">
        <v>860258276</v>
      </c>
      <c r="H164" s="165">
        <v>766439719</v>
      </c>
    </row>
    <row r="165" spans="1:10" ht="18.75" customHeight="1">
      <c r="A165" s="312" t="s">
        <v>300</v>
      </c>
      <c r="B165" s="312"/>
      <c r="C165" s="312"/>
      <c r="E165" s="19"/>
      <c r="F165" s="19"/>
      <c r="G165" s="245">
        <f>SUM(G162:G164)</f>
        <v>5163391933</v>
      </c>
      <c r="H165" s="245">
        <f>SUM(H162:H164)</f>
        <v>8133261265</v>
      </c>
    </row>
    <row r="166" spans="1:10" ht="18.75" customHeight="1">
      <c r="A166" t="s">
        <v>301</v>
      </c>
    </row>
    <row r="167" spans="1:10" ht="18.75" customHeight="1">
      <c r="A167" t="s">
        <v>302</v>
      </c>
    </row>
    <row r="168" spans="1:10" ht="18.75" customHeight="1">
      <c r="A168" t="s">
        <v>303</v>
      </c>
    </row>
    <row r="169" spans="1:10" ht="18.75" customHeight="1">
      <c r="A169" t="s">
        <v>304</v>
      </c>
      <c r="G169" s="256" t="s">
        <v>499</v>
      </c>
      <c r="H169" s="256" t="s">
        <v>1</v>
      </c>
    </row>
    <row r="170" spans="1:10" s="3" customFormat="1" ht="18.75" customHeight="1">
      <c r="A170" s="3" t="s">
        <v>305</v>
      </c>
      <c r="G170" s="223"/>
      <c r="H170" s="223">
        <v>228258776</v>
      </c>
    </row>
    <row r="171" spans="1:10" s="3" customFormat="1" ht="18.75" hidden="1" customHeight="1">
      <c r="A171" s="3" t="s">
        <v>935</v>
      </c>
      <c r="G171" s="223"/>
      <c r="H171" s="223"/>
    </row>
    <row r="172" spans="1:10" ht="18.75" customHeight="1">
      <c r="A172" s="310" t="s">
        <v>290</v>
      </c>
      <c r="B172" s="310"/>
      <c r="G172" s="232">
        <f>SUM(G170:G171)</f>
        <v>0</v>
      </c>
      <c r="H172" s="232">
        <f>SUM(H170:H171)</f>
        <v>228258776</v>
      </c>
    </row>
    <row r="173" spans="1:10" ht="18.75" customHeight="1">
      <c r="A173" t="s">
        <v>936</v>
      </c>
      <c r="G173" s="228" t="s">
        <v>285</v>
      </c>
      <c r="H173" s="228" t="s">
        <v>286</v>
      </c>
    </row>
    <row r="174" spans="1:10" ht="18.75" customHeight="1">
      <c r="A174" t="s">
        <v>937</v>
      </c>
      <c r="G174" s="223"/>
      <c r="H174" s="223">
        <v>830000000</v>
      </c>
    </row>
    <row r="175" spans="1:10" ht="18.75" customHeight="1">
      <c r="A175" t="s">
        <v>938</v>
      </c>
      <c r="G175" s="223"/>
      <c r="H175" s="223"/>
    </row>
    <row r="176" spans="1:10" ht="18.75" customHeight="1">
      <c r="A176" s="310" t="s">
        <v>290</v>
      </c>
      <c r="B176" s="310"/>
      <c r="G176" s="232">
        <f>SUM(G174:G175)</f>
        <v>0</v>
      </c>
      <c r="H176" s="232">
        <f>SUM(H174:H175)</f>
        <v>830000000</v>
      </c>
    </row>
    <row r="177" spans="1:10" ht="18.75" customHeight="1">
      <c r="A177" t="s">
        <v>963</v>
      </c>
      <c r="G177" s="244"/>
      <c r="H177" s="244"/>
    </row>
    <row r="178" spans="1:10" ht="35.25" customHeight="1">
      <c r="A178" s="311" t="s">
        <v>306</v>
      </c>
      <c r="B178" s="311"/>
      <c r="C178" s="311"/>
      <c r="D178" s="183" t="s">
        <v>307</v>
      </c>
      <c r="E178" s="183" t="s">
        <v>308</v>
      </c>
      <c r="F178" s="183" t="s">
        <v>309</v>
      </c>
      <c r="G178" s="183" t="s">
        <v>310</v>
      </c>
      <c r="H178" s="183" t="s">
        <v>311</v>
      </c>
    </row>
    <row r="179" spans="1:10" ht="18.75" customHeight="1">
      <c r="A179" s="195" t="s">
        <v>312</v>
      </c>
      <c r="B179" s="195"/>
      <c r="C179" s="195"/>
      <c r="D179" s="184"/>
      <c r="E179" s="184"/>
      <c r="F179" s="184"/>
      <c r="G179" s="184"/>
      <c r="H179" s="184"/>
    </row>
    <row r="180" spans="1:10" ht="18.75" customHeight="1">
      <c r="A180" s="196" t="s">
        <v>313</v>
      </c>
      <c r="B180" s="197"/>
      <c r="C180" s="198"/>
      <c r="D180" s="235">
        <v>129424758957</v>
      </c>
      <c r="E180" s="235">
        <v>25759589860</v>
      </c>
      <c r="F180" s="235">
        <v>103555282931</v>
      </c>
      <c r="G180" s="235">
        <v>9914452362</v>
      </c>
      <c r="H180" s="235">
        <f>SUM(D180:G180)</f>
        <v>268654084110</v>
      </c>
    </row>
    <row r="181" spans="1:10" s="3" customFormat="1" ht="18.75" customHeight="1">
      <c r="A181" s="5" t="s">
        <v>314</v>
      </c>
      <c r="B181" s="2"/>
      <c r="C181" s="6"/>
      <c r="D181" s="236">
        <v>19407046692</v>
      </c>
      <c r="E181" s="236">
        <v>1071626800</v>
      </c>
      <c r="F181" s="236"/>
      <c r="G181" s="236">
        <v>73500000</v>
      </c>
      <c r="H181" s="236">
        <f t="shared" ref="H181:H186" si="0">+SUM(D181:G181)</f>
        <v>20552173492</v>
      </c>
    </row>
    <row r="182" spans="1:10" s="3" customFormat="1" ht="18.75" customHeight="1">
      <c r="A182" s="5" t="s">
        <v>315</v>
      </c>
      <c r="B182" s="2"/>
      <c r="C182" s="6"/>
      <c r="D182" s="236"/>
      <c r="E182" s="236"/>
      <c r="F182" s="236"/>
      <c r="G182" s="236"/>
      <c r="H182" s="236">
        <f t="shared" si="0"/>
        <v>0</v>
      </c>
    </row>
    <row r="183" spans="1:10" s="3" customFormat="1" ht="18.75" customHeight="1">
      <c r="A183" s="5" t="s">
        <v>500</v>
      </c>
      <c r="B183" s="2"/>
      <c r="C183" s="6"/>
      <c r="D183" s="237"/>
      <c r="E183" s="236"/>
      <c r="F183" s="236">
        <v>13726650920</v>
      </c>
      <c r="G183" s="236"/>
      <c r="H183" s="236">
        <f t="shared" si="0"/>
        <v>13726650920</v>
      </c>
    </row>
    <row r="184" spans="1:10" s="3" customFormat="1" ht="18.75" customHeight="1">
      <c r="A184" s="5" t="s">
        <v>962</v>
      </c>
      <c r="B184" s="2"/>
      <c r="C184" s="6"/>
      <c r="D184" s="236">
        <v>-9245250</v>
      </c>
      <c r="E184" s="237">
        <v>381385587</v>
      </c>
      <c r="F184" s="242">
        <v>14088689</v>
      </c>
      <c r="G184" s="242">
        <v>-386229026</v>
      </c>
      <c r="H184" s="236">
        <f t="shared" si="0"/>
        <v>0</v>
      </c>
    </row>
    <row r="185" spans="1:10" s="3" customFormat="1" ht="18.75" customHeight="1">
      <c r="A185" s="5" t="s">
        <v>317</v>
      </c>
      <c r="B185" s="2"/>
      <c r="C185" s="6"/>
      <c r="D185" s="242"/>
      <c r="E185" s="242">
        <v>-380900000</v>
      </c>
      <c r="F185" s="242">
        <v>-13880110284</v>
      </c>
      <c r="G185" s="237"/>
      <c r="H185" s="236">
        <f t="shared" si="0"/>
        <v>-14261010284</v>
      </c>
    </row>
    <row r="186" spans="1:10" s="3" customFormat="1" ht="18.75" customHeight="1">
      <c r="A186" s="5" t="s">
        <v>318</v>
      </c>
      <c r="B186" s="2"/>
      <c r="C186" s="6"/>
      <c r="D186" s="242"/>
      <c r="E186" s="242">
        <v>-1000000000</v>
      </c>
      <c r="F186" s="237"/>
      <c r="G186" s="237"/>
      <c r="H186" s="236">
        <f t="shared" si="0"/>
        <v>-1000000000</v>
      </c>
    </row>
    <row r="187" spans="1:10" s="19" customFormat="1" ht="18.75" customHeight="1">
      <c r="A187" s="16" t="s">
        <v>319</v>
      </c>
      <c r="B187" s="17"/>
      <c r="C187" s="18"/>
      <c r="D187" s="235">
        <f>SUM(D180:D186)</f>
        <v>148822560399</v>
      </c>
      <c r="E187" s="235">
        <f>SUM(E180:E186)</f>
        <v>25831702247</v>
      </c>
      <c r="F187" s="235">
        <f>SUM(F180:F186)</f>
        <v>103415912256</v>
      </c>
      <c r="G187" s="235">
        <f>SUM(G180:G186)</f>
        <v>9601723336</v>
      </c>
      <c r="H187" s="235">
        <f>SUM(H180:H186)</f>
        <v>287671898238</v>
      </c>
      <c r="J187" s="108"/>
    </row>
    <row r="188" spans="1:10" s="3" customFormat="1" ht="18.75" customHeight="1">
      <c r="A188" s="5" t="s">
        <v>320</v>
      </c>
      <c r="B188" s="2"/>
      <c r="C188" s="6"/>
      <c r="D188" s="236"/>
      <c r="E188" s="236"/>
      <c r="F188" s="236"/>
      <c r="G188" s="236"/>
      <c r="H188" s="236"/>
      <c r="J188" s="11"/>
    </row>
    <row r="189" spans="1:10" ht="18.75" customHeight="1">
      <c r="A189" s="196" t="s">
        <v>313</v>
      </c>
      <c r="B189" s="197"/>
      <c r="C189" s="198"/>
      <c r="D189" s="235">
        <v>9177891552</v>
      </c>
      <c r="E189" s="235">
        <v>7282284698</v>
      </c>
      <c r="F189" s="243">
        <v>58909440390</v>
      </c>
      <c r="G189" s="235">
        <v>2918824764</v>
      </c>
      <c r="H189" s="235">
        <f t="shared" ref="H189:H194" si="1">+SUM(D189:G189)</f>
        <v>78288441404</v>
      </c>
    </row>
    <row r="190" spans="1:10" s="3" customFormat="1" ht="18.75" customHeight="1">
      <c r="A190" s="5" t="s">
        <v>321</v>
      </c>
      <c r="B190" s="2"/>
      <c r="C190" s="6"/>
      <c r="D190" s="236">
        <v>1649198009</v>
      </c>
      <c r="E190" s="236">
        <v>1341246360</v>
      </c>
      <c r="F190" s="236">
        <v>4711617139</v>
      </c>
      <c r="G190" s="236">
        <v>566864851</v>
      </c>
      <c r="H190" s="236">
        <f t="shared" si="1"/>
        <v>8268926359</v>
      </c>
    </row>
    <row r="191" spans="1:10" s="3" customFormat="1" ht="18.75" customHeight="1">
      <c r="A191" s="5" t="s">
        <v>500</v>
      </c>
      <c r="B191" s="2"/>
      <c r="C191" s="6"/>
      <c r="D191" s="236"/>
      <c r="E191" s="236"/>
      <c r="F191" s="236">
        <v>6016927887</v>
      </c>
      <c r="G191" s="236"/>
      <c r="H191" s="236">
        <f t="shared" si="1"/>
        <v>6016927887</v>
      </c>
    </row>
    <row r="192" spans="1:10" s="3" customFormat="1" ht="18.75" customHeight="1">
      <c r="A192" s="5" t="s">
        <v>962</v>
      </c>
      <c r="B192" s="2"/>
      <c r="C192" s="6"/>
      <c r="D192" s="236">
        <v>200528399</v>
      </c>
      <c r="E192" s="242">
        <v>-290858515</v>
      </c>
      <c r="F192" s="242">
        <v>168792224</v>
      </c>
      <c r="G192" s="242">
        <v>-78462108</v>
      </c>
      <c r="H192" s="236">
        <f t="shared" si="1"/>
        <v>0</v>
      </c>
    </row>
    <row r="193" spans="1:9" s="3" customFormat="1" ht="18.75" customHeight="1">
      <c r="A193" s="5" t="s">
        <v>317</v>
      </c>
      <c r="B193" s="2"/>
      <c r="C193" s="6"/>
      <c r="D193" s="242"/>
      <c r="E193" s="242">
        <v>-302894199</v>
      </c>
      <c r="F193" s="242">
        <v>-6766088679</v>
      </c>
      <c r="G193" s="237"/>
      <c r="H193" s="236">
        <f t="shared" si="1"/>
        <v>-7068982878</v>
      </c>
    </row>
    <row r="194" spans="1:9" s="3" customFormat="1" ht="18.75" customHeight="1">
      <c r="A194" s="5" t="s">
        <v>318</v>
      </c>
      <c r="B194" s="2"/>
      <c r="C194" s="6"/>
      <c r="D194" s="242"/>
      <c r="E194" s="242">
        <v>-99999996</v>
      </c>
      <c r="F194" s="237"/>
      <c r="G194" s="237"/>
      <c r="H194" s="236">
        <f t="shared" si="1"/>
        <v>-99999996</v>
      </c>
    </row>
    <row r="195" spans="1:9" ht="18.75" customHeight="1">
      <c r="A195" s="196" t="s">
        <v>319</v>
      </c>
      <c r="B195" s="197"/>
      <c r="C195" s="198"/>
      <c r="D195" s="235">
        <f>SUM(D189:D194)</f>
        <v>11027617960</v>
      </c>
      <c r="E195" s="235">
        <f>SUM(E189:E194)</f>
        <v>7929778348</v>
      </c>
      <c r="F195" s="235">
        <f>SUM(F189:F194)</f>
        <v>63040688961</v>
      </c>
      <c r="G195" s="235">
        <f>SUM(G189:G194)</f>
        <v>3407227507</v>
      </c>
      <c r="H195" s="235">
        <f>SUM(H189:H194)</f>
        <v>85405312776</v>
      </c>
    </row>
    <row r="196" spans="1:9" s="3" customFormat="1" ht="18.75" customHeight="1">
      <c r="A196" s="5" t="s">
        <v>322</v>
      </c>
      <c r="B196" s="2"/>
      <c r="C196" s="6"/>
      <c r="D196" s="236"/>
      <c r="E196" s="236"/>
      <c r="F196" s="236"/>
      <c r="G196" s="236"/>
      <c r="H196" s="236"/>
    </row>
    <row r="197" spans="1:9" ht="18.75" customHeight="1">
      <c r="A197" s="196" t="s">
        <v>323</v>
      </c>
      <c r="B197" s="197"/>
      <c r="C197" s="198"/>
      <c r="D197" s="235">
        <f>+D180-D189</f>
        <v>120246867405</v>
      </c>
      <c r="E197" s="235">
        <f>+E180-E189</f>
        <v>18477305162</v>
      </c>
      <c r="F197" s="235">
        <f>+F180-F189</f>
        <v>44645842541</v>
      </c>
      <c r="G197" s="235">
        <f>+G180-G189</f>
        <v>6995627598</v>
      </c>
      <c r="H197" s="235">
        <f>+H180-H189</f>
        <v>190365642706</v>
      </c>
    </row>
    <row r="198" spans="1:9" ht="21" customHeight="1">
      <c r="A198" s="199" t="s">
        <v>324</v>
      </c>
      <c r="B198" s="200"/>
      <c r="C198" s="201"/>
      <c r="D198" s="238">
        <f>+D187-D195</f>
        <v>137794942439</v>
      </c>
      <c r="E198" s="238">
        <f>+E187-E195</f>
        <v>17901923899</v>
      </c>
      <c r="F198" s="238">
        <f>+F187-F195</f>
        <v>40375223295</v>
      </c>
      <c r="G198" s="238">
        <f>+G187-G195</f>
        <v>6194495829</v>
      </c>
      <c r="H198" s="238">
        <f>+H187-H195</f>
        <v>202266585462</v>
      </c>
    </row>
    <row r="199" spans="1:9" ht="23.25" customHeight="1">
      <c r="A199" s="363" t="s">
        <v>975</v>
      </c>
      <c r="B199" s="3"/>
      <c r="C199" s="3"/>
      <c r="D199" s="3"/>
      <c r="E199" s="3"/>
      <c r="F199" s="3"/>
      <c r="G199" s="3"/>
      <c r="H199" s="3"/>
    </row>
    <row r="200" spans="1:9" ht="40.5" customHeight="1">
      <c r="A200" s="362" t="s">
        <v>976</v>
      </c>
      <c r="B200" s="362"/>
      <c r="C200" s="362"/>
      <c r="D200" s="362"/>
      <c r="E200" s="362"/>
      <c r="F200" s="362"/>
      <c r="G200" s="362"/>
      <c r="H200" s="362"/>
    </row>
    <row r="201" spans="1:9" ht="18.75" customHeight="1">
      <c r="A201" t="s">
        <v>964</v>
      </c>
    </row>
    <row r="202" spans="1:9" ht="27" customHeight="1">
      <c r="A202" s="311" t="s">
        <v>306</v>
      </c>
      <c r="B202" s="311"/>
      <c r="C202" s="311"/>
      <c r="D202" s="183" t="s">
        <v>307</v>
      </c>
      <c r="E202" s="183" t="s">
        <v>308</v>
      </c>
      <c r="F202" s="114" t="s">
        <v>309</v>
      </c>
      <c r="G202" s="183" t="s">
        <v>325</v>
      </c>
      <c r="H202" s="183" t="s">
        <v>311</v>
      </c>
    </row>
    <row r="203" spans="1:9" ht="18.75" customHeight="1">
      <c r="A203" s="202" t="s">
        <v>326</v>
      </c>
      <c r="B203" s="203"/>
      <c r="C203" s="204"/>
      <c r="D203" s="66"/>
      <c r="E203" s="66"/>
      <c r="F203" s="66"/>
      <c r="G203" s="66"/>
      <c r="H203" s="66"/>
    </row>
    <row r="204" spans="1:9" ht="18.75" customHeight="1">
      <c r="A204" s="205" t="s">
        <v>313</v>
      </c>
      <c r="B204" s="196"/>
      <c r="C204" s="198"/>
      <c r="D204" s="65"/>
      <c r="E204" s="65"/>
      <c r="F204" s="235">
        <v>57516039282</v>
      </c>
      <c r="G204" s="235"/>
      <c r="H204" s="235">
        <f t="shared" ref="H204:H210" si="2">+SUM(D204:G204)</f>
        <v>57516039282</v>
      </c>
    </row>
    <row r="205" spans="1:9" s="3" customFormat="1" ht="18.75" customHeight="1">
      <c r="A205" s="8" t="s">
        <v>327</v>
      </c>
      <c r="B205" s="5"/>
      <c r="C205" s="6"/>
      <c r="D205" s="7"/>
      <c r="E205" s="7"/>
      <c r="F205" s="236"/>
      <c r="G205" s="236"/>
      <c r="H205" s="236">
        <f t="shared" si="2"/>
        <v>0</v>
      </c>
    </row>
    <row r="206" spans="1:9" s="3" customFormat="1" ht="18.75" customHeight="1">
      <c r="A206" s="8" t="s">
        <v>328</v>
      </c>
      <c r="B206" s="5"/>
      <c r="C206" s="6"/>
      <c r="D206" s="7"/>
      <c r="E206" s="7"/>
      <c r="F206" s="236"/>
      <c r="G206" s="236"/>
      <c r="H206" s="236">
        <f t="shared" si="2"/>
        <v>0</v>
      </c>
      <c r="I206" s="99"/>
    </row>
    <row r="207" spans="1:9" s="3" customFormat="1" ht="18.75" customHeight="1">
      <c r="A207" s="8" t="s">
        <v>316</v>
      </c>
      <c r="B207" s="5"/>
      <c r="C207" s="6"/>
      <c r="D207" s="7"/>
      <c r="E207" s="7"/>
      <c r="F207" s="236"/>
      <c r="G207" s="236"/>
      <c r="H207" s="236">
        <f t="shared" si="2"/>
        <v>0</v>
      </c>
    </row>
    <row r="208" spans="1:9" s="3" customFormat="1" ht="18.75" customHeight="1">
      <c r="A208" s="8" t="s">
        <v>501</v>
      </c>
      <c r="B208" s="5"/>
      <c r="C208" s="6"/>
      <c r="D208" s="7"/>
      <c r="E208" s="7"/>
      <c r="F208" s="236">
        <v>-13726650920</v>
      </c>
      <c r="G208" s="236"/>
      <c r="H208" s="235">
        <f t="shared" si="2"/>
        <v>-13726650920</v>
      </c>
      <c r="I208" s="99"/>
    </row>
    <row r="209" spans="1:9" s="3" customFormat="1" ht="18.75" customHeight="1">
      <c r="A209" s="8" t="s">
        <v>317</v>
      </c>
      <c r="B209" s="5"/>
      <c r="C209" s="6"/>
      <c r="D209" s="7"/>
      <c r="E209" s="7"/>
      <c r="F209" s="236"/>
      <c r="G209" s="236"/>
      <c r="H209" s="236">
        <f t="shared" si="2"/>
        <v>0</v>
      </c>
      <c r="I209" s="99"/>
    </row>
    <row r="210" spans="1:9" ht="18.75" customHeight="1">
      <c r="A210" s="205" t="s">
        <v>319</v>
      </c>
      <c r="B210" s="196"/>
      <c r="C210" s="198"/>
      <c r="D210" s="65"/>
      <c r="E210" s="65"/>
      <c r="F210" s="235">
        <f>SUM(F204:F209)</f>
        <v>43789388362</v>
      </c>
      <c r="G210" s="235">
        <f>SUM(G204:G209)</f>
        <v>0</v>
      </c>
      <c r="H210" s="235">
        <f t="shared" si="2"/>
        <v>43789388362</v>
      </c>
      <c r="I210" s="194"/>
    </row>
    <row r="211" spans="1:9" ht="18.75" customHeight="1">
      <c r="A211" s="205" t="s">
        <v>320</v>
      </c>
      <c r="B211" s="196"/>
      <c r="C211" s="198"/>
      <c r="D211" s="65"/>
      <c r="E211" s="65"/>
      <c r="F211" s="235"/>
      <c r="G211" s="235"/>
      <c r="H211" s="235"/>
    </row>
    <row r="212" spans="1:9" ht="18.75" customHeight="1">
      <c r="A212" s="205" t="s">
        <v>313</v>
      </c>
      <c r="B212" s="196"/>
      <c r="C212" s="198"/>
      <c r="D212" s="65"/>
      <c r="E212" s="65"/>
      <c r="F212" s="235">
        <v>13920651026</v>
      </c>
      <c r="G212" s="235"/>
      <c r="H212" s="235">
        <f t="shared" ref="H212:H217" si="3">+SUM(D212:G212)</f>
        <v>13920651026</v>
      </c>
      <c r="I212" s="186"/>
    </row>
    <row r="213" spans="1:9" s="3" customFormat="1" ht="18.75" customHeight="1">
      <c r="A213" s="8" t="s">
        <v>321</v>
      </c>
      <c r="B213" s="5"/>
      <c r="C213" s="6"/>
      <c r="D213" s="7"/>
      <c r="E213" s="7"/>
      <c r="F213" s="239">
        <v>4000925058</v>
      </c>
      <c r="G213" s="239"/>
      <c r="H213" s="239">
        <f t="shared" si="3"/>
        <v>4000925058</v>
      </c>
    </row>
    <row r="214" spans="1:9" s="3" customFormat="1" ht="18.75" customHeight="1">
      <c r="A214" s="8" t="s">
        <v>328</v>
      </c>
      <c r="B214" s="5"/>
      <c r="C214" s="6"/>
      <c r="D214" s="7"/>
      <c r="E214" s="7"/>
      <c r="F214" s="239"/>
      <c r="G214" s="239"/>
      <c r="H214" s="239">
        <f t="shared" si="3"/>
        <v>0</v>
      </c>
    </row>
    <row r="215" spans="1:9" s="3" customFormat="1" ht="18.75" customHeight="1">
      <c r="A215" s="8" t="s">
        <v>316</v>
      </c>
      <c r="B215" s="5"/>
      <c r="C215" s="6"/>
      <c r="D215" s="7"/>
      <c r="E215" s="7"/>
      <c r="F215" s="239"/>
      <c r="G215" s="239"/>
      <c r="H215" s="239">
        <f t="shared" si="3"/>
        <v>0</v>
      </c>
    </row>
    <row r="216" spans="1:9" s="3" customFormat="1" ht="18.75" customHeight="1">
      <c r="A216" s="8" t="s">
        <v>501</v>
      </c>
      <c r="B216" s="5"/>
      <c r="C216" s="6"/>
      <c r="D216" s="7"/>
      <c r="E216" s="7"/>
      <c r="F216" s="239">
        <v>-6016927887</v>
      </c>
      <c r="G216" s="239"/>
      <c r="H216" s="239">
        <f t="shared" si="3"/>
        <v>-6016927887</v>
      </c>
    </row>
    <row r="217" spans="1:9" s="3" customFormat="1" ht="18.75" customHeight="1">
      <c r="A217" s="8" t="s">
        <v>317</v>
      </c>
      <c r="B217" s="5"/>
      <c r="C217" s="6"/>
      <c r="D217" s="7"/>
      <c r="E217" s="7"/>
      <c r="F217" s="239"/>
      <c r="G217" s="239"/>
      <c r="H217" s="239">
        <f t="shared" si="3"/>
        <v>0</v>
      </c>
    </row>
    <row r="218" spans="1:9" ht="18.75" customHeight="1">
      <c r="A218" s="205" t="s">
        <v>319</v>
      </c>
      <c r="B218" s="196"/>
      <c r="C218" s="198"/>
      <c r="D218" s="65"/>
      <c r="E218" s="65"/>
      <c r="F218" s="240">
        <f>+SUM(F212:F217)</f>
        <v>11904648197</v>
      </c>
      <c r="G218" s="240">
        <f>+SUM(G212:G217)</f>
        <v>0</v>
      </c>
      <c r="H218" s="240">
        <f>+SUM(H212:H217)</f>
        <v>11904648197</v>
      </c>
    </row>
    <row r="219" spans="1:9" ht="18.75" customHeight="1">
      <c r="A219" s="205" t="s">
        <v>329</v>
      </c>
      <c r="B219" s="196"/>
      <c r="C219" s="198"/>
      <c r="D219" s="65"/>
      <c r="E219" s="65"/>
      <c r="F219" s="240"/>
      <c r="G219" s="240"/>
      <c r="H219" s="240"/>
    </row>
    <row r="220" spans="1:9" ht="18.75" customHeight="1">
      <c r="A220" s="205" t="s">
        <v>323</v>
      </c>
      <c r="B220" s="196"/>
      <c r="C220" s="198"/>
      <c r="D220" s="65"/>
      <c r="E220" s="65"/>
      <c r="F220" s="240">
        <f>+F204-F212</f>
        <v>43595388256</v>
      </c>
      <c r="G220" s="240">
        <f>+G204-G212</f>
        <v>0</v>
      </c>
      <c r="H220" s="240">
        <f>+H204-H212</f>
        <v>43595388256</v>
      </c>
    </row>
    <row r="221" spans="1:9" ht="18.75" customHeight="1">
      <c r="A221" s="206" t="s">
        <v>324</v>
      </c>
      <c r="B221" s="199"/>
      <c r="C221" s="201"/>
      <c r="D221" s="67"/>
      <c r="E221" s="67"/>
      <c r="F221" s="241">
        <f>+F210-F218</f>
        <v>31884740165</v>
      </c>
      <c r="G221" s="241">
        <f>+G210-G218</f>
        <v>0</v>
      </c>
      <c r="H221" s="241">
        <f>+H210-H218</f>
        <v>31884740165</v>
      </c>
    </row>
    <row r="222" spans="1:9" ht="18.75" hidden="1" customHeight="1">
      <c r="A222" t="s">
        <v>330</v>
      </c>
    </row>
    <row r="223" spans="1:9" ht="18.75" hidden="1" customHeight="1">
      <c r="A223" t="s">
        <v>331</v>
      </c>
    </row>
    <row r="224" spans="1:9" ht="18.75" hidden="1" customHeight="1">
      <c r="A224" t="s">
        <v>332</v>
      </c>
    </row>
    <row r="225" spans="1:10" ht="10.5" customHeight="1"/>
    <row r="226" spans="1:10" ht="18.75" customHeight="1">
      <c r="A226" t="s">
        <v>965</v>
      </c>
    </row>
    <row r="227" spans="1:10" ht="36.75" customHeight="1">
      <c r="A227" s="311" t="s">
        <v>306</v>
      </c>
      <c r="B227" s="311"/>
      <c r="C227" s="311"/>
      <c r="D227" s="183" t="s">
        <v>333</v>
      </c>
      <c r="E227" s="183" t="s">
        <v>334</v>
      </c>
      <c r="F227" s="183" t="s">
        <v>503</v>
      </c>
      <c r="G227" s="183" t="s">
        <v>335</v>
      </c>
      <c r="H227" s="183" t="s">
        <v>311</v>
      </c>
    </row>
    <row r="228" spans="1:10" ht="18.75" customHeight="1">
      <c r="A228" s="203" t="s">
        <v>336</v>
      </c>
      <c r="B228" s="207"/>
      <c r="C228" s="204"/>
      <c r="D228" s="171"/>
      <c r="E228" s="171"/>
      <c r="F228" s="171"/>
      <c r="G228" s="171"/>
      <c r="H228" s="171"/>
    </row>
    <row r="229" spans="1:10" ht="18.75" customHeight="1">
      <c r="A229" s="196" t="s">
        <v>313</v>
      </c>
      <c r="B229" s="197"/>
      <c r="C229" s="198"/>
      <c r="D229" s="170"/>
      <c r="E229" s="170"/>
      <c r="F229" s="235">
        <v>75000000</v>
      </c>
      <c r="G229" s="235"/>
      <c r="H229" s="235">
        <f>+SUM(D229:G229)</f>
        <v>75000000</v>
      </c>
    </row>
    <row r="230" spans="1:10" ht="18.75" customHeight="1">
      <c r="A230" s="5" t="s">
        <v>314</v>
      </c>
      <c r="B230" s="2"/>
      <c r="C230" s="6"/>
      <c r="D230" s="7"/>
      <c r="E230" s="7"/>
      <c r="F230" s="236"/>
      <c r="G230" s="237"/>
      <c r="H230" s="236">
        <f t="shared" ref="H230:H235" si="4">SUM(D230:G230)</f>
        <v>0</v>
      </c>
    </row>
    <row r="231" spans="1:10" ht="18.75" customHeight="1">
      <c r="A231" s="5" t="s">
        <v>337</v>
      </c>
      <c r="B231" s="2"/>
      <c r="C231" s="6"/>
      <c r="D231" s="7"/>
      <c r="E231" s="7"/>
      <c r="F231" s="236"/>
      <c r="G231" s="236"/>
      <c r="H231" s="236">
        <f t="shared" si="4"/>
        <v>0</v>
      </c>
    </row>
    <row r="232" spans="1:10" ht="18.75" customHeight="1">
      <c r="A232" s="5" t="s">
        <v>338</v>
      </c>
      <c r="B232" s="2"/>
      <c r="C232" s="6"/>
      <c r="D232" s="7"/>
      <c r="E232" s="7"/>
      <c r="F232" s="236"/>
      <c r="G232" s="236"/>
      <c r="H232" s="236">
        <f t="shared" si="4"/>
        <v>0</v>
      </c>
    </row>
    <row r="233" spans="1:10" ht="18.75" customHeight="1">
      <c r="A233" s="5" t="s">
        <v>316</v>
      </c>
      <c r="B233" s="2"/>
      <c r="C233" s="6"/>
      <c r="D233" s="7"/>
      <c r="E233" s="7"/>
      <c r="F233" s="236"/>
      <c r="G233" s="236"/>
      <c r="H233" s="236">
        <f t="shared" si="4"/>
        <v>0</v>
      </c>
    </row>
    <row r="234" spans="1:10" ht="18.75" customHeight="1">
      <c r="A234" s="5" t="s">
        <v>317</v>
      </c>
      <c r="B234" s="2"/>
      <c r="C234" s="6"/>
      <c r="D234" s="73"/>
      <c r="E234" s="73"/>
      <c r="F234" s="237"/>
      <c r="G234" s="237"/>
      <c r="H234" s="236">
        <f t="shared" si="4"/>
        <v>0</v>
      </c>
    </row>
    <row r="235" spans="1:10" ht="18.75" customHeight="1">
      <c r="A235" s="5" t="s">
        <v>318</v>
      </c>
      <c r="B235" s="2"/>
      <c r="C235" s="6"/>
      <c r="D235" s="73"/>
      <c r="E235" s="73"/>
      <c r="F235" s="237"/>
      <c r="G235" s="237"/>
      <c r="H235" s="236">
        <f t="shared" si="4"/>
        <v>0</v>
      </c>
    </row>
    <row r="236" spans="1:10" ht="18.75" customHeight="1">
      <c r="A236" s="196" t="s">
        <v>319</v>
      </c>
      <c r="B236" s="197"/>
      <c r="C236" s="198"/>
      <c r="D236" s="170"/>
      <c r="E236" s="170"/>
      <c r="F236" s="235">
        <f>SUM(F229:F235)</f>
        <v>75000000</v>
      </c>
      <c r="G236" s="235">
        <f>SUM(G229:G235)</f>
        <v>0</v>
      </c>
      <c r="H236" s="235">
        <f>SUM(H229:H235)</f>
        <v>75000000</v>
      </c>
    </row>
    <row r="237" spans="1:10" ht="18.75" customHeight="1">
      <c r="A237" s="196" t="s">
        <v>320</v>
      </c>
      <c r="B237" s="197"/>
      <c r="C237" s="198"/>
      <c r="D237" s="170"/>
      <c r="E237" s="170"/>
      <c r="F237" s="235"/>
      <c r="G237" s="235"/>
      <c r="H237" s="235">
        <v>0</v>
      </c>
    </row>
    <row r="238" spans="1:10" ht="18.75" customHeight="1">
      <c r="A238" s="196" t="s">
        <v>313</v>
      </c>
      <c r="B238" s="197"/>
      <c r="C238" s="198"/>
      <c r="D238" s="170"/>
      <c r="E238" s="170"/>
      <c r="F238" s="235">
        <v>63750015</v>
      </c>
      <c r="G238" s="235"/>
      <c r="H238" s="235">
        <f>+SUM(D238:G238)</f>
        <v>63750015</v>
      </c>
    </row>
    <row r="239" spans="1:10" ht="18.75" customHeight="1">
      <c r="A239" s="5" t="s">
        <v>321</v>
      </c>
      <c r="B239" s="2"/>
      <c r="C239" s="6"/>
      <c r="D239" s="7"/>
      <c r="E239" s="7"/>
      <c r="F239" s="236">
        <v>4000002</v>
      </c>
      <c r="G239" s="236"/>
      <c r="H239" s="236">
        <f>+SUM(D239:G239)</f>
        <v>4000002</v>
      </c>
      <c r="I239" s="186"/>
      <c r="J239" s="194"/>
    </row>
    <row r="240" spans="1:10" ht="18.75" customHeight="1">
      <c r="A240" s="5" t="s">
        <v>316</v>
      </c>
      <c r="B240" s="2"/>
      <c r="C240" s="6"/>
      <c r="D240" s="7"/>
      <c r="E240" s="7"/>
      <c r="F240" s="236"/>
      <c r="G240" s="236"/>
      <c r="H240" s="236">
        <f>+SUM(D240:G240)</f>
        <v>0</v>
      </c>
      <c r="J240" s="194"/>
    </row>
    <row r="241" spans="1:8" ht="18.75" customHeight="1">
      <c r="A241" s="5" t="s">
        <v>317</v>
      </c>
      <c r="B241" s="2"/>
      <c r="C241" s="6"/>
      <c r="D241" s="73"/>
      <c r="E241" s="73"/>
      <c r="F241" s="237"/>
      <c r="G241" s="237"/>
      <c r="H241" s="236">
        <f>+SUM(D241:G241)</f>
        <v>0</v>
      </c>
    </row>
    <row r="242" spans="1:8" ht="18.75" customHeight="1">
      <c r="A242" s="5" t="s">
        <v>318</v>
      </c>
      <c r="B242" s="2"/>
      <c r="C242" s="6"/>
      <c r="D242" s="73"/>
      <c r="E242" s="73"/>
      <c r="F242" s="237"/>
      <c r="G242" s="237"/>
      <c r="H242" s="236">
        <f>+SUM(D242:G242)</f>
        <v>0</v>
      </c>
    </row>
    <row r="243" spans="1:8" ht="18.75" customHeight="1">
      <c r="A243" s="196" t="s">
        <v>319</v>
      </c>
      <c r="B243" s="197"/>
      <c r="C243" s="198"/>
      <c r="D243" s="170">
        <v>0</v>
      </c>
      <c r="E243" s="170"/>
      <c r="F243" s="235">
        <f>SUM(F238:F242)</f>
        <v>67750017</v>
      </c>
      <c r="G243" s="235">
        <f>SUM(G238:G242)</f>
        <v>0</v>
      </c>
      <c r="H243" s="235">
        <f>SUM(H238:H242)</f>
        <v>67750017</v>
      </c>
    </row>
    <row r="244" spans="1:8" ht="18.75" customHeight="1">
      <c r="A244" s="196" t="s">
        <v>339</v>
      </c>
      <c r="B244" s="197"/>
      <c r="C244" s="198"/>
      <c r="D244" s="170"/>
      <c r="E244" s="170"/>
      <c r="F244" s="235"/>
      <c r="G244" s="235"/>
      <c r="H244" s="235">
        <v>0</v>
      </c>
    </row>
    <row r="245" spans="1:8" ht="18.75" customHeight="1">
      <c r="A245" s="196" t="s">
        <v>323</v>
      </c>
      <c r="B245" s="197"/>
      <c r="C245" s="198"/>
      <c r="D245" s="170"/>
      <c r="E245" s="170"/>
      <c r="F245" s="235">
        <f>+F229-F238</f>
        <v>11249985</v>
      </c>
      <c r="G245" s="235">
        <f>+G229-G238</f>
        <v>0</v>
      </c>
      <c r="H245" s="235">
        <f>+H229-H238</f>
        <v>11249985</v>
      </c>
    </row>
    <row r="246" spans="1:8" ht="18.75" customHeight="1">
      <c r="A246" s="199" t="s">
        <v>324</v>
      </c>
      <c r="B246" s="200"/>
      <c r="C246" s="201"/>
      <c r="D246" s="172"/>
      <c r="E246" s="172"/>
      <c r="F246" s="238">
        <f>+F236-F243</f>
        <v>7249983</v>
      </c>
      <c r="G246" s="238">
        <f>+G236-G243</f>
        <v>0</v>
      </c>
      <c r="H246" s="238">
        <f>+H236-H243</f>
        <v>7249983</v>
      </c>
    </row>
    <row r="247" spans="1:8" ht="18.75" customHeight="1">
      <c r="A247" t="s">
        <v>340</v>
      </c>
    </row>
    <row r="248" spans="1:8" ht="18.75" customHeight="1">
      <c r="A248" t="s">
        <v>966</v>
      </c>
      <c r="E248" s="357" t="s">
        <v>499</v>
      </c>
      <c r="F248" s="357"/>
      <c r="G248" s="357" t="s">
        <v>1</v>
      </c>
      <c r="H248" s="357"/>
    </row>
    <row r="249" spans="1:8" s="3" customFormat="1" ht="18.75" customHeight="1">
      <c r="D249" s="101"/>
      <c r="E249" s="359" t="s">
        <v>458</v>
      </c>
      <c r="F249" s="359" t="s">
        <v>459</v>
      </c>
      <c r="G249" s="359" t="s">
        <v>458</v>
      </c>
      <c r="H249" s="359" t="s">
        <v>459</v>
      </c>
    </row>
    <row r="250" spans="1:8" ht="18.75" customHeight="1">
      <c r="A250" s="3" t="s">
        <v>942</v>
      </c>
      <c r="B250" s="3"/>
      <c r="C250" s="3"/>
      <c r="D250" s="3"/>
      <c r="E250" s="358">
        <v>1733257</v>
      </c>
      <c r="F250" s="358">
        <f>+E250*10000</f>
        <v>17332570000</v>
      </c>
      <c r="G250" s="358">
        <v>1733257</v>
      </c>
      <c r="H250" s="358">
        <f>+G250*10000</f>
        <v>17332570000</v>
      </c>
    </row>
    <row r="251" spans="1:8" ht="18.75" customHeight="1">
      <c r="A251" s="71" t="s">
        <v>290</v>
      </c>
      <c r="B251" s="71"/>
      <c r="C251" s="71"/>
      <c r="D251" s="71"/>
      <c r="E251" s="270">
        <f>+E250</f>
        <v>1733257</v>
      </c>
      <c r="F251" s="271">
        <f>+F250</f>
        <v>17332570000</v>
      </c>
      <c r="G251" s="270">
        <f>+G250</f>
        <v>1733257</v>
      </c>
      <c r="H251" s="271">
        <f>+H250</f>
        <v>17332570000</v>
      </c>
    </row>
    <row r="252" spans="1:8" ht="39.75" customHeight="1">
      <c r="A252" s="337" t="s">
        <v>967</v>
      </c>
      <c r="B252" s="337"/>
      <c r="C252" s="337"/>
      <c r="D252" s="337"/>
      <c r="E252" s="337"/>
      <c r="F252" s="337"/>
      <c r="G252" s="337"/>
      <c r="H252" s="337"/>
    </row>
    <row r="253" spans="1:8" ht="18.75" customHeight="1">
      <c r="A253" s="19" t="s">
        <v>968</v>
      </c>
      <c r="B253" s="3"/>
      <c r="C253" s="3"/>
      <c r="D253" s="3"/>
      <c r="G253" s="360" t="s">
        <v>499</v>
      </c>
      <c r="H253" s="360" t="s">
        <v>1</v>
      </c>
    </row>
    <row r="254" spans="1:8" s="3" customFormat="1" ht="18.75" customHeight="1">
      <c r="A254" s="3" t="s">
        <v>969</v>
      </c>
      <c r="E254"/>
      <c r="F254"/>
      <c r="G254" s="72">
        <v>2904500000</v>
      </c>
      <c r="H254" s="72"/>
    </row>
    <row r="255" spans="1:8" s="3" customFormat="1" ht="18.75" customHeight="1">
      <c r="A255" s="71" t="s">
        <v>290</v>
      </c>
      <c r="E255"/>
      <c r="F255"/>
      <c r="G255" s="361">
        <f>SUM(G254)</f>
        <v>2904500000</v>
      </c>
      <c r="H255" s="72"/>
    </row>
    <row r="256" spans="1:8" ht="53.25" customHeight="1">
      <c r="A256" s="337" t="s">
        <v>970</v>
      </c>
      <c r="B256" s="337"/>
      <c r="C256" s="337"/>
      <c r="D256" s="337"/>
      <c r="E256" s="337"/>
      <c r="F256" s="337"/>
      <c r="G256" s="337"/>
      <c r="H256" s="337"/>
    </row>
    <row r="257" spans="1:9" ht="18.75" customHeight="1">
      <c r="A257" s="19" t="s">
        <v>971</v>
      </c>
      <c r="B257" s="19"/>
      <c r="C257" s="19"/>
      <c r="D257" s="19"/>
      <c r="G257" s="228" t="s">
        <v>499</v>
      </c>
      <c r="H257" s="228" t="s">
        <v>1</v>
      </c>
    </row>
    <row r="258" spans="1:9" s="3" customFormat="1" ht="18.75" customHeight="1">
      <c r="A258" s="3" t="s">
        <v>342</v>
      </c>
      <c r="G258" s="165">
        <v>529855756</v>
      </c>
      <c r="H258" s="165">
        <v>880880745</v>
      </c>
    </row>
    <row r="259" spans="1:9" s="3" customFormat="1" ht="18.75" customHeight="1">
      <c r="A259" s="3" t="s">
        <v>343</v>
      </c>
      <c r="G259" s="165"/>
      <c r="H259" s="165"/>
      <c r="I259" s="11"/>
    </row>
    <row r="260" spans="1:9" s="3" customFormat="1" ht="18.75" hidden="1" customHeight="1">
      <c r="A260" s="3" t="s">
        <v>460</v>
      </c>
      <c r="G260" s="165"/>
      <c r="H260" s="165">
        <v>0</v>
      </c>
    </row>
    <row r="261" spans="1:9" s="3" customFormat="1" ht="18.75" customHeight="1">
      <c r="A261" s="333" t="s">
        <v>344</v>
      </c>
      <c r="B261" s="333"/>
      <c r="C261" s="333"/>
      <c r="D261" s="333"/>
      <c r="E261" s="333"/>
      <c r="F261" s="333"/>
      <c r="G261" s="234"/>
      <c r="H261" s="234"/>
    </row>
    <row r="262" spans="1:9" ht="18.75" customHeight="1">
      <c r="A262" s="317" t="s">
        <v>290</v>
      </c>
      <c r="B262" s="317"/>
      <c r="C262" s="19"/>
      <c r="D262" s="19"/>
      <c r="E262" s="19"/>
      <c r="F262" s="19"/>
      <c r="G262" s="232">
        <f>SUM(G258:G261)</f>
        <v>529855756</v>
      </c>
      <c r="H262" s="232">
        <f>SUM(H258:H261)</f>
        <v>880880745</v>
      </c>
    </row>
    <row r="263" spans="1:9" ht="18.75" customHeight="1">
      <c r="A263" s="169" t="s">
        <v>972</v>
      </c>
      <c r="B263" s="253"/>
      <c r="C263" s="19"/>
      <c r="D263" s="19"/>
      <c r="E263" s="19"/>
      <c r="F263" s="19"/>
      <c r="G263" s="162"/>
      <c r="H263" s="162"/>
    </row>
    <row r="264" spans="1:9" ht="18.75" customHeight="1">
      <c r="A264" s="3" t="s">
        <v>943</v>
      </c>
      <c r="B264" s="253"/>
      <c r="C264" s="19"/>
      <c r="D264" s="19"/>
      <c r="E264" s="19"/>
      <c r="F264" s="19"/>
      <c r="G264" s="272">
        <v>3293644630</v>
      </c>
      <c r="H264" s="272">
        <v>3653644630</v>
      </c>
      <c r="I264" s="187"/>
    </row>
    <row r="265" spans="1:9" ht="18.75" customHeight="1">
      <c r="A265" s="310" t="s">
        <v>290</v>
      </c>
      <c r="B265" s="310"/>
      <c r="C265" s="19"/>
      <c r="D265" s="19"/>
      <c r="E265" s="19"/>
      <c r="F265" s="19"/>
      <c r="G265" s="231">
        <f>SUM(G264:G264)</f>
        <v>3293644630</v>
      </c>
      <c r="H265" s="231">
        <f>SUM(H264:H264)</f>
        <v>3653644630</v>
      </c>
    </row>
    <row r="266" spans="1:9" ht="18.75" customHeight="1">
      <c r="A266" s="208" t="s">
        <v>973</v>
      </c>
      <c r="G266" s="228" t="s">
        <v>499</v>
      </c>
      <c r="H266" s="228" t="s">
        <v>1</v>
      </c>
    </row>
    <row r="267" spans="1:9" s="3" customFormat="1" ht="18.75" customHeight="1">
      <c r="A267" s="3" t="s">
        <v>345</v>
      </c>
      <c r="G267" s="223">
        <f>SUM(G268:G270)</f>
        <v>24303393348</v>
      </c>
      <c r="H267" s="223">
        <f>SUM(H268:H270)</f>
        <v>19286263392</v>
      </c>
    </row>
    <row r="268" spans="1:9" s="3" customFormat="1" ht="18.75" customHeight="1">
      <c r="B268" s="3" t="s">
        <v>346</v>
      </c>
      <c r="C268" s="3" t="s">
        <v>347</v>
      </c>
      <c r="G268" s="223">
        <v>9863949592</v>
      </c>
      <c r="H268" s="223">
        <v>13031261407</v>
      </c>
    </row>
    <row r="269" spans="1:9" s="3" customFormat="1" ht="18.75" customHeight="1">
      <c r="C269" s="3" t="s">
        <v>348</v>
      </c>
      <c r="G269" s="223">
        <v>14439443756</v>
      </c>
      <c r="H269" s="223">
        <v>6255001985</v>
      </c>
    </row>
    <row r="270" spans="1:9" s="3" customFormat="1" ht="18.75" hidden="1" customHeight="1">
      <c r="G270" s="223">
        <v>0</v>
      </c>
      <c r="H270" s="223">
        <v>0</v>
      </c>
    </row>
    <row r="271" spans="1:9" s="3" customFormat="1" ht="18.75" customHeight="1">
      <c r="A271" s="3" t="s">
        <v>349</v>
      </c>
      <c r="G271" s="223">
        <v>5855849500</v>
      </c>
      <c r="H271" s="223">
        <v>9094453000</v>
      </c>
    </row>
    <row r="272" spans="1:9" s="3" customFormat="1" ht="18.75" customHeight="1">
      <c r="A272" s="3" t="s">
        <v>350</v>
      </c>
      <c r="G272" s="223">
        <f>+G271</f>
        <v>5855849500</v>
      </c>
      <c r="H272" s="223">
        <f>+H271</f>
        <v>9094453000</v>
      </c>
    </row>
    <row r="273" spans="1:8" ht="18.75" customHeight="1">
      <c r="A273" s="310" t="s">
        <v>290</v>
      </c>
      <c r="B273" s="310"/>
      <c r="G273" s="233">
        <f>+G271+G267</f>
        <v>30159242848</v>
      </c>
      <c r="H273" s="233">
        <f>+H271+H267</f>
        <v>28380716392</v>
      </c>
    </row>
    <row r="274" spans="1:8" ht="41.25" customHeight="1">
      <c r="A274" s="316" t="s">
        <v>977</v>
      </c>
      <c r="B274" s="316"/>
      <c r="C274" s="316"/>
      <c r="D274" s="316"/>
      <c r="E274" s="316"/>
      <c r="F274" s="316"/>
      <c r="G274" s="316"/>
      <c r="H274" s="316"/>
    </row>
    <row r="275" spans="1:8" ht="42.75" customHeight="1">
      <c r="A275" s="316" t="s">
        <v>978</v>
      </c>
      <c r="B275" s="316"/>
      <c r="C275" s="316"/>
      <c r="D275" s="316"/>
      <c r="E275" s="316"/>
      <c r="F275" s="316"/>
      <c r="G275" s="316"/>
      <c r="H275" s="316"/>
    </row>
    <row r="276" spans="1:8" ht="18.75" customHeight="1">
      <c r="A276" t="s">
        <v>974</v>
      </c>
      <c r="G276" s="228" t="s">
        <v>499</v>
      </c>
      <c r="H276" s="228" t="s">
        <v>1</v>
      </c>
    </row>
    <row r="277" spans="1:8" s="3" customFormat="1" ht="18.75" customHeight="1">
      <c r="A277" s="3" t="s">
        <v>351</v>
      </c>
      <c r="G277" s="223">
        <v>1186254568</v>
      </c>
      <c r="H277" s="223">
        <v>424188426</v>
      </c>
    </row>
    <row r="278" spans="1:8" s="3" customFormat="1" ht="18.75" customHeight="1">
      <c r="A278" s="3" t="s">
        <v>352</v>
      </c>
      <c r="G278" s="223"/>
      <c r="H278" s="223"/>
    </row>
    <row r="279" spans="1:8" s="3" customFormat="1" ht="18.75" customHeight="1">
      <c r="A279" s="3" t="s">
        <v>353</v>
      </c>
      <c r="G279" s="223"/>
      <c r="H279" s="223"/>
    </row>
    <row r="280" spans="1:8" s="3" customFormat="1" ht="18.75" customHeight="1">
      <c r="A280" s="3" t="s">
        <v>354</v>
      </c>
      <c r="G280" s="223">
        <v>2116952835</v>
      </c>
      <c r="H280" s="223"/>
    </row>
    <row r="281" spans="1:8" s="3" customFormat="1" ht="18.75" customHeight="1">
      <c r="A281" s="3" t="s">
        <v>355</v>
      </c>
      <c r="G281" s="223"/>
      <c r="H281" s="223"/>
    </row>
    <row r="282" spans="1:8" s="3" customFormat="1" ht="18.75" customHeight="1">
      <c r="A282" s="3" t="s">
        <v>356</v>
      </c>
      <c r="G282" s="223"/>
      <c r="H282" s="223"/>
    </row>
    <row r="283" spans="1:8" s="3" customFormat="1" ht="18.75" customHeight="1">
      <c r="A283" s="3" t="s">
        <v>357</v>
      </c>
      <c r="G283" s="9"/>
      <c r="H283" s="9"/>
    </row>
    <row r="284" spans="1:8" s="3" customFormat="1" ht="18.75" customHeight="1">
      <c r="A284" s="3" t="s">
        <v>358</v>
      </c>
      <c r="G284" s="9"/>
      <c r="H284" s="9"/>
    </row>
    <row r="285" spans="1:8" s="3" customFormat="1" ht="18.75" customHeight="1">
      <c r="A285" s="3" t="s">
        <v>359</v>
      </c>
      <c r="G285" s="9"/>
      <c r="H285" s="9"/>
    </row>
    <row r="286" spans="1:8" ht="18.75" customHeight="1">
      <c r="A286" s="310" t="s">
        <v>290</v>
      </c>
      <c r="B286" s="310"/>
      <c r="G286" s="231">
        <f>SUM(G277:G285)</f>
        <v>3303207403</v>
      </c>
      <c r="H286" s="231">
        <f>SUM(H277:H285)</f>
        <v>424188426</v>
      </c>
    </row>
    <row r="287" spans="1:8" ht="18.75" customHeight="1">
      <c r="A287" t="s">
        <v>979</v>
      </c>
      <c r="G287" s="228" t="s">
        <v>499</v>
      </c>
      <c r="H287" s="228" t="s">
        <v>1</v>
      </c>
    </row>
    <row r="288" spans="1:8" s="3" customFormat="1" ht="18.75" customHeight="1">
      <c r="A288" s="3" t="s">
        <v>980</v>
      </c>
      <c r="G288" s="229">
        <v>3293091615</v>
      </c>
      <c r="H288" s="229">
        <v>4667744011</v>
      </c>
    </row>
    <row r="289" spans="1:10" ht="18.75" customHeight="1">
      <c r="A289" s="310" t="s">
        <v>290</v>
      </c>
      <c r="B289" s="310"/>
      <c r="G289" s="230">
        <f>SUM(G288:G288)</f>
        <v>3293091615</v>
      </c>
      <c r="H289" s="230">
        <f>SUM(H288:H288)</f>
        <v>4667744011</v>
      </c>
    </row>
    <row r="290" spans="1:10" ht="18.75" customHeight="1">
      <c r="A290" t="s">
        <v>924</v>
      </c>
      <c r="G290" s="256" t="s">
        <v>499</v>
      </c>
      <c r="H290" s="256" t="s">
        <v>1</v>
      </c>
    </row>
    <row r="291" spans="1:10" s="3" customFormat="1" ht="18.75" customHeight="1">
      <c r="A291" s="3" t="s">
        <v>360</v>
      </c>
      <c r="G291" s="273">
        <v>66353933000</v>
      </c>
      <c r="H291" s="273">
        <v>68159933000</v>
      </c>
    </row>
    <row r="292" spans="1:10" s="3" customFormat="1" ht="18.75" customHeight="1">
      <c r="A292" s="3" t="s">
        <v>361</v>
      </c>
      <c r="G292" s="273">
        <f>+G291</f>
        <v>66353933000</v>
      </c>
      <c r="H292" s="273">
        <f>+H291</f>
        <v>68159933000</v>
      </c>
    </row>
    <row r="293" spans="1:10" s="3" customFormat="1" ht="18.75" customHeight="1">
      <c r="A293" s="3" t="s">
        <v>362</v>
      </c>
      <c r="G293" s="273">
        <v>19341419330</v>
      </c>
      <c r="H293" s="273">
        <v>22370988130</v>
      </c>
    </row>
    <row r="294" spans="1:10" s="3" customFormat="1" ht="18.75" customHeight="1">
      <c r="A294" s="3" t="s">
        <v>363</v>
      </c>
      <c r="G294" s="273">
        <f>+G293</f>
        <v>19341419330</v>
      </c>
      <c r="H294" s="273">
        <f>+H293</f>
        <v>22370988130</v>
      </c>
    </row>
    <row r="295" spans="1:10" s="3" customFormat="1" ht="18.75" customHeight="1">
      <c r="A295" s="3" t="s">
        <v>364</v>
      </c>
      <c r="G295" s="11"/>
      <c r="H295" s="11"/>
    </row>
    <row r="296" spans="1:10" ht="18.75" customHeight="1">
      <c r="A296" s="310" t="s">
        <v>290</v>
      </c>
      <c r="B296" s="310"/>
      <c r="G296" s="233">
        <f>+G291+G293</f>
        <v>85695352330</v>
      </c>
      <c r="H296" s="233">
        <f>+H291+H293</f>
        <v>90530921130</v>
      </c>
      <c r="J296" s="186"/>
    </row>
    <row r="297" spans="1:10" ht="41.25" customHeight="1">
      <c r="A297" s="313" t="s">
        <v>981</v>
      </c>
      <c r="B297" s="313"/>
      <c r="C297" s="313"/>
      <c r="D297" s="313"/>
      <c r="E297" s="313"/>
      <c r="F297" s="313"/>
      <c r="G297" s="313"/>
      <c r="H297" s="313"/>
    </row>
    <row r="298" spans="1:10" ht="51.75" customHeight="1">
      <c r="A298" s="313" t="s">
        <v>982</v>
      </c>
      <c r="B298" s="313"/>
      <c r="C298" s="313"/>
      <c r="D298" s="313"/>
      <c r="E298" s="313"/>
      <c r="F298" s="313"/>
      <c r="G298" s="313"/>
      <c r="H298" s="313"/>
    </row>
    <row r="299" spans="1:10" ht="5.25" customHeight="1">
      <c r="G299" s="186"/>
      <c r="H299" s="186"/>
    </row>
    <row r="300" spans="1:10" ht="18.75" customHeight="1">
      <c r="A300" t="s">
        <v>925</v>
      </c>
      <c r="G300" s="186"/>
      <c r="H300" s="186"/>
    </row>
    <row r="301" spans="1:10" ht="18.75" customHeight="1">
      <c r="A301" t="s">
        <v>365</v>
      </c>
      <c r="G301" s="186"/>
      <c r="H301" s="186"/>
    </row>
    <row r="302" spans="1:10" ht="37.5" customHeight="1">
      <c r="A302" s="311" t="s">
        <v>909</v>
      </c>
      <c r="B302" s="311"/>
      <c r="C302" s="183" t="s">
        <v>366</v>
      </c>
      <c r="D302" s="183" t="s">
        <v>367</v>
      </c>
      <c r="E302" s="183" t="s">
        <v>368</v>
      </c>
      <c r="F302" s="183" t="s">
        <v>369</v>
      </c>
      <c r="G302" s="183" t="s">
        <v>370</v>
      </c>
      <c r="H302" s="183" t="s">
        <v>290</v>
      </c>
    </row>
    <row r="303" spans="1:10" ht="18.75" customHeight="1">
      <c r="A303" s="309" t="s">
        <v>371</v>
      </c>
      <c r="B303" s="309"/>
      <c r="C303" s="255">
        <v>1</v>
      </c>
      <c r="D303" s="255">
        <v>2</v>
      </c>
      <c r="E303" s="255">
        <v>3</v>
      </c>
      <c r="F303" s="255">
        <v>4</v>
      </c>
      <c r="G303" s="255">
        <v>5</v>
      </c>
      <c r="H303" s="255">
        <v>6</v>
      </c>
    </row>
    <row r="304" spans="1:10" ht="18.75" customHeight="1">
      <c r="A304" s="195" t="s">
        <v>372</v>
      </c>
      <c r="B304" s="203"/>
      <c r="C304" s="209"/>
      <c r="D304" s="171">
        <v>136000000000</v>
      </c>
      <c r="E304" s="171">
        <v>300000000</v>
      </c>
      <c r="F304" s="171">
        <v>-5788412780</v>
      </c>
      <c r="G304" s="171">
        <v>-3253439048</v>
      </c>
      <c r="H304" s="171">
        <f>SUM(D304:G304)</f>
        <v>127258148172</v>
      </c>
    </row>
    <row r="305" spans="1:10" s="3" customFormat="1" ht="18.75" customHeight="1">
      <c r="A305" s="8" t="s">
        <v>944</v>
      </c>
      <c r="B305" s="5"/>
      <c r="C305" s="12"/>
      <c r="D305" s="185">
        <v>1730209803</v>
      </c>
      <c r="E305" s="185"/>
      <c r="F305" s="185"/>
      <c r="G305" s="185"/>
      <c r="H305" s="185">
        <f>SUM(D305:G305)</f>
        <v>1730209803</v>
      </c>
    </row>
    <row r="306" spans="1:10" s="3" customFormat="1" ht="18.75" customHeight="1">
      <c r="A306" s="8" t="s">
        <v>265</v>
      </c>
      <c r="B306" s="5"/>
      <c r="C306" s="12"/>
      <c r="D306" s="185"/>
      <c r="E306" s="185"/>
      <c r="F306" s="185"/>
      <c r="G306" s="185">
        <v>6269497958</v>
      </c>
      <c r="H306" s="185">
        <f t="shared" ref="H306:H311" si="5">SUM(D306:G306)</f>
        <v>6269497958</v>
      </c>
    </row>
    <row r="307" spans="1:10" s="3" customFormat="1" ht="18.75" customHeight="1">
      <c r="A307" s="8" t="s">
        <v>316</v>
      </c>
      <c r="B307" s="5"/>
      <c r="C307" s="12"/>
      <c r="D307" s="185"/>
      <c r="E307" s="185"/>
      <c r="F307" s="185">
        <v>4041990197</v>
      </c>
      <c r="G307" s="185"/>
      <c r="H307" s="185">
        <f t="shared" si="5"/>
        <v>4041990197</v>
      </c>
    </row>
    <row r="308" spans="1:10" s="3" customFormat="1" ht="18.75" customHeight="1">
      <c r="A308" s="8" t="s">
        <v>373</v>
      </c>
      <c r="B308" s="5"/>
      <c r="C308" s="12"/>
      <c r="D308" s="185"/>
      <c r="E308" s="185"/>
      <c r="F308" s="185"/>
      <c r="G308" s="185"/>
      <c r="H308" s="185">
        <f t="shared" si="5"/>
        <v>0</v>
      </c>
    </row>
    <row r="309" spans="1:10" s="3" customFormat="1" ht="18.75" customHeight="1">
      <c r="A309" s="8" t="s">
        <v>376</v>
      </c>
      <c r="B309" s="5"/>
      <c r="C309" s="12"/>
      <c r="D309" s="185"/>
      <c r="E309" s="185"/>
      <c r="F309" s="185"/>
      <c r="G309" s="185"/>
      <c r="H309" s="185">
        <f t="shared" si="5"/>
        <v>0</v>
      </c>
    </row>
    <row r="310" spans="1:10" s="3" customFormat="1" ht="18.75" customHeight="1">
      <c r="A310" s="8" t="s">
        <v>374</v>
      </c>
      <c r="B310" s="5"/>
      <c r="C310" s="12"/>
      <c r="D310" s="185"/>
      <c r="E310" s="185"/>
      <c r="F310" s="247"/>
      <c r="G310" s="185"/>
      <c r="H310" s="185">
        <f t="shared" si="5"/>
        <v>0</v>
      </c>
    </row>
    <row r="311" spans="1:10" s="3" customFormat="1" ht="18.75" customHeight="1">
      <c r="A311" s="8" t="s">
        <v>318</v>
      </c>
      <c r="B311" s="5"/>
      <c r="C311" s="12"/>
      <c r="D311" s="185"/>
      <c r="E311" s="185"/>
      <c r="F311" s="185"/>
      <c r="G311" s="185">
        <v>0</v>
      </c>
      <c r="H311" s="185">
        <f t="shared" si="5"/>
        <v>0</v>
      </c>
    </row>
    <row r="312" spans="1:10" s="3" customFormat="1" ht="37.5" customHeight="1">
      <c r="A312" s="306" t="s">
        <v>455</v>
      </c>
      <c r="B312" s="307"/>
      <c r="C312" s="308"/>
      <c r="D312" s="170">
        <f>SUM(D304:D311)</f>
        <v>137730209803</v>
      </c>
      <c r="E312" s="170">
        <f>SUM(E304:E311)</f>
        <v>300000000</v>
      </c>
      <c r="F312" s="170">
        <f>SUM(F304:F311)</f>
        <v>-1746422583</v>
      </c>
      <c r="G312" s="170">
        <f>SUM(G304:G311)</f>
        <v>3016058910</v>
      </c>
      <c r="H312" s="170">
        <f>SUM(H304:H311)</f>
        <v>139299846130</v>
      </c>
    </row>
    <row r="313" spans="1:10" s="3" customFormat="1" ht="18.75" customHeight="1">
      <c r="A313" s="8" t="s">
        <v>944</v>
      </c>
      <c r="B313" s="5"/>
      <c r="C313" s="12"/>
      <c r="D313" s="185">
        <v>861897417</v>
      </c>
      <c r="E313" s="185">
        <v>0</v>
      </c>
      <c r="F313" s="185"/>
      <c r="G313" s="185"/>
      <c r="H313" s="185">
        <f>SUM(D313:G313)</f>
        <v>861897417</v>
      </c>
    </row>
    <row r="314" spans="1:10" s="3" customFormat="1" ht="18.75" customHeight="1">
      <c r="A314" s="8" t="s">
        <v>375</v>
      </c>
      <c r="B314" s="5"/>
      <c r="C314" s="12"/>
      <c r="D314" s="185"/>
      <c r="E314" s="185"/>
      <c r="F314" s="185"/>
      <c r="G314" s="248">
        <f>+'DN-Báo cáo kết quả SXKD'!F26</f>
        <v>11355400174</v>
      </c>
      <c r="H314" s="185">
        <f t="shared" ref="H314:H319" si="6">SUM(D314:G314)</f>
        <v>11355400174</v>
      </c>
      <c r="I314" s="266"/>
    </row>
    <row r="315" spans="1:10" s="3" customFormat="1" ht="18.75" customHeight="1">
      <c r="A315" s="8" t="s">
        <v>947</v>
      </c>
      <c r="B315" s="5"/>
      <c r="C315" s="12"/>
      <c r="D315" s="185">
        <v>34149100000</v>
      </c>
      <c r="E315" s="185"/>
      <c r="F315" s="185">
        <v>1746422583</v>
      </c>
      <c r="G315" s="185"/>
      <c r="H315" s="185">
        <f t="shared" si="6"/>
        <v>35895522583</v>
      </c>
      <c r="I315" s="269"/>
    </row>
    <row r="316" spans="1:10" s="3" customFormat="1" ht="24" customHeight="1">
      <c r="A316" s="339" t="s">
        <v>949</v>
      </c>
      <c r="B316" s="340"/>
      <c r="C316" s="341"/>
      <c r="D316" s="185"/>
      <c r="E316" s="249"/>
      <c r="F316" s="185"/>
      <c r="G316" s="185"/>
      <c r="H316" s="185">
        <f t="shared" si="6"/>
        <v>0</v>
      </c>
    </row>
    <row r="317" spans="1:10" s="3" customFormat="1" ht="26.25" customHeight="1">
      <c r="A317" s="339" t="s">
        <v>950</v>
      </c>
      <c r="B317" s="340"/>
      <c r="C317" s="341"/>
      <c r="D317" s="185">
        <v>-1660000000</v>
      </c>
      <c r="E317" s="249"/>
      <c r="F317" s="185"/>
      <c r="G317" s="185"/>
      <c r="H317" s="185">
        <f t="shared" si="6"/>
        <v>-1660000000</v>
      </c>
      <c r="I317" s="99"/>
    </row>
    <row r="318" spans="1:10" s="3" customFormat="1" ht="26.25" customHeight="1">
      <c r="A318" s="339" t="s">
        <v>951</v>
      </c>
      <c r="B318" s="340"/>
      <c r="C318" s="341"/>
      <c r="D318" s="185"/>
      <c r="E318" s="185"/>
      <c r="F318" s="185"/>
      <c r="G318" s="185">
        <v>-2489100000</v>
      </c>
      <c r="H318" s="185">
        <f t="shared" si="6"/>
        <v>-2489100000</v>
      </c>
      <c r="I318" s="99"/>
      <c r="J318" s="99"/>
    </row>
    <row r="319" spans="1:10" s="3" customFormat="1" ht="18.75" customHeight="1">
      <c r="A319" s="13" t="s">
        <v>318</v>
      </c>
      <c r="B319" s="14"/>
      <c r="C319" s="15"/>
      <c r="D319" s="188"/>
      <c r="E319" s="188"/>
      <c r="F319" s="188"/>
      <c r="G319" s="188"/>
      <c r="H319" s="185">
        <f t="shared" si="6"/>
        <v>0</v>
      </c>
      <c r="I319" s="99"/>
    </row>
    <row r="320" spans="1:10" ht="18.75" customHeight="1">
      <c r="A320" s="210" t="s">
        <v>377</v>
      </c>
      <c r="B320" s="211"/>
      <c r="C320" s="212"/>
      <c r="D320" s="173">
        <f>SUM(D312:D319)</f>
        <v>171081207220</v>
      </c>
      <c r="E320" s="173">
        <f>SUM(E312:E319)</f>
        <v>300000000</v>
      </c>
      <c r="F320" s="173">
        <f>SUM(F312:F319)</f>
        <v>0</v>
      </c>
      <c r="G320" s="173">
        <f>SUM(G312:G319)</f>
        <v>11882359084</v>
      </c>
      <c r="H320" s="173">
        <f>SUM(H312:H319)</f>
        <v>183263566304</v>
      </c>
      <c r="I320" s="266"/>
      <c r="J320" s="194"/>
    </row>
    <row r="321" spans="1:8" ht="18.75" customHeight="1">
      <c r="A321" t="s">
        <v>378</v>
      </c>
      <c r="E321" s="186"/>
      <c r="F321" s="186"/>
      <c r="G321" s="189" t="s">
        <v>499</v>
      </c>
      <c r="H321" s="189" t="s">
        <v>1</v>
      </c>
    </row>
    <row r="322" spans="1:8" s="3" customFormat="1" ht="18.75" customHeight="1">
      <c r="A322" s="3" t="s">
        <v>379</v>
      </c>
      <c r="G322" s="10"/>
      <c r="H322" s="10"/>
    </row>
    <row r="323" spans="1:8" s="3" customFormat="1" ht="18.75" customHeight="1">
      <c r="A323" s="3" t="s">
        <v>380</v>
      </c>
      <c r="G323" s="9"/>
      <c r="H323" s="9"/>
    </row>
    <row r="324" spans="1:8" s="3" customFormat="1" ht="18.75" customHeight="1">
      <c r="G324" s="221">
        <v>170149100000</v>
      </c>
      <c r="H324" s="221">
        <v>136000000000</v>
      </c>
    </row>
    <row r="325" spans="1:8" ht="18.75" customHeight="1">
      <c r="A325" s="310" t="s">
        <v>290</v>
      </c>
      <c r="B325" s="310"/>
      <c r="G325" s="226">
        <f>SUM(G322:G324)</f>
        <v>170149100000</v>
      </c>
      <c r="H325" s="226">
        <f>SUM(H322:H324)</f>
        <v>136000000000</v>
      </c>
    </row>
    <row r="326" spans="1:8" s="3" customFormat="1" ht="18.75" customHeight="1">
      <c r="A326" s="3" t="s">
        <v>381</v>
      </c>
      <c r="G326" s="223"/>
      <c r="H326" s="223"/>
    </row>
    <row r="327" spans="1:8" s="3" customFormat="1" ht="18.75" customHeight="1">
      <c r="A327" s="3" t="s">
        <v>955</v>
      </c>
      <c r="G327" s="223">
        <v>0</v>
      </c>
      <c r="H327" s="223">
        <v>394400</v>
      </c>
    </row>
    <row r="328" spans="1:8" s="213" customFormat="1" ht="21.75" customHeight="1">
      <c r="A328" s="213" t="s">
        <v>382</v>
      </c>
      <c r="G328" s="227" t="s">
        <v>499</v>
      </c>
      <c r="H328" s="227" t="s">
        <v>1</v>
      </c>
    </row>
    <row r="329" spans="1:8" s="3" customFormat="1" ht="18.75" customHeight="1">
      <c r="A329" s="3" t="s">
        <v>383</v>
      </c>
      <c r="G329" s="225"/>
      <c r="H329" s="225"/>
    </row>
    <row r="330" spans="1:8" s="3" customFormat="1" ht="18.75" customHeight="1">
      <c r="A330" s="3" t="s">
        <v>384</v>
      </c>
      <c r="G330" s="221">
        <v>136000000000</v>
      </c>
      <c r="H330" s="221">
        <v>136000000000</v>
      </c>
    </row>
    <row r="331" spans="1:8" s="3" customFormat="1" ht="18.75" customHeight="1">
      <c r="A331" s="3" t="s">
        <v>385</v>
      </c>
      <c r="G331" s="221">
        <v>34149100000</v>
      </c>
      <c r="H331" s="221"/>
    </row>
    <row r="332" spans="1:8" s="3" customFormat="1" ht="18.75" customHeight="1">
      <c r="A332" s="3" t="s">
        <v>386</v>
      </c>
      <c r="G332" s="221">
        <f>+G330+G331</f>
        <v>170149100000</v>
      </c>
      <c r="H332" s="221">
        <v>136000000000</v>
      </c>
    </row>
    <row r="333" spans="1:8" s="3" customFormat="1" ht="18.75" customHeight="1">
      <c r="A333" s="3" t="s">
        <v>387</v>
      </c>
      <c r="G333" s="221"/>
      <c r="H333" s="221"/>
    </row>
    <row r="334" spans="1:8" ht="18.75" customHeight="1">
      <c r="A334" s="113" t="s">
        <v>983</v>
      </c>
      <c r="G334" s="103"/>
      <c r="H334" s="103" t="s">
        <v>987</v>
      </c>
    </row>
    <row r="335" spans="1:8" s="3" customFormat="1" ht="18.75" customHeight="1">
      <c r="A335" s="3" t="s">
        <v>984</v>
      </c>
      <c r="G335" s="11"/>
      <c r="H335" s="273">
        <v>30000000000</v>
      </c>
    </row>
    <row r="336" spans="1:8" s="3" customFormat="1" ht="18.75" customHeight="1">
      <c r="A336" s="3" t="s">
        <v>985</v>
      </c>
      <c r="G336" s="11"/>
      <c r="H336" s="273">
        <v>1660000000</v>
      </c>
    </row>
    <row r="337" spans="1:8" s="3" customFormat="1" ht="27.75" customHeight="1">
      <c r="A337" s="364" t="s">
        <v>986</v>
      </c>
      <c r="B337" s="364"/>
      <c r="C337" s="364"/>
      <c r="D337" s="364"/>
      <c r="E337" s="364"/>
      <c r="F337" s="364"/>
      <c r="G337" s="11"/>
      <c r="H337" s="273">
        <v>2489100000</v>
      </c>
    </row>
    <row r="338" spans="1:8" s="3" customFormat="1" ht="18.75" customHeight="1">
      <c r="A338" s="19" t="s">
        <v>290</v>
      </c>
      <c r="G338" s="11"/>
      <c r="H338" s="365">
        <f>SUM(H335:H337)</f>
        <v>34149100000</v>
      </c>
    </row>
    <row r="339" spans="1:8" s="3" customFormat="1" ht="33" customHeight="1">
      <c r="A339" s="313" t="s">
        <v>988</v>
      </c>
      <c r="B339" s="313"/>
      <c r="C339" s="313"/>
      <c r="D339" s="313"/>
      <c r="E339" s="313"/>
      <c r="F339" s="313"/>
      <c r="G339" s="313"/>
      <c r="H339" s="313"/>
    </row>
    <row r="340" spans="1:8" s="3" customFormat="1" ht="49.5" customHeight="1">
      <c r="A340" s="313" t="s">
        <v>989</v>
      </c>
      <c r="B340" s="313"/>
      <c r="C340" s="313"/>
      <c r="D340" s="313"/>
      <c r="E340" s="313"/>
      <c r="F340" s="313"/>
      <c r="G340" s="313"/>
      <c r="H340" s="313"/>
    </row>
    <row r="341" spans="1:8" ht="18.75" customHeight="1">
      <c r="A341" t="s">
        <v>990</v>
      </c>
      <c r="G341" s="191" t="s">
        <v>499</v>
      </c>
      <c r="H341" s="191" t="s">
        <v>1</v>
      </c>
    </row>
    <row r="342" spans="1:8" s="3" customFormat="1" ht="18.75" customHeight="1">
      <c r="A342" s="3" t="s">
        <v>388</v>
      </c>
      <c r="G342" s="223">
        <f>+G332/10000</f>
        <v>17014910</v>
      </c>
      <c r="H342" s="223">
        <v>13600000</v>
      </c>
    </row>
    <row r="343" spans="1:8" s="3" customFormat="1" ht="18.75" customHeight="1">
      <c r="A343" s="3" t="s">
        <v>389</v>
      </c>
      <c r="G343" s="223">
        <f>+G342</f>
        <v>17014910</v>
      </c>
      <c r="H343" s="223">
        <v>13600000</v>
      </c>
    </row>
    <row r="344" spans="1:8" s="3" customFormat="1" ht="18.75" customHeight="1">
      <c r="A344" s="3" t="s">
        <v>390</v>
      </c>
      <c r="G344" s="223">
        <f>+G343</f>
        <v>17014910</v>
      </c>
      <c r="H344" s="223">
        <v>13600000</v>
      </c>
    </row>
    <row r="345" spans="1:8" s="3" customFormat="1" ht="18.75" customHeight="1">
      <c r="A345" s="3" t="s">
        <v>391</v>
      </c>
      <c r="G345" s="223"/>
      <c r="H345" s="223"/>
    </row>
    <row r="346" spans="1:8" s="3" customFormat="1" ht="18.75" customHeight="1">
      <c r="A346" s="3" t="s">
        <v>392</v>
      </c>
      <c r="G346" s="223">
        <v>0</v>
      </c>
      <c r="H346" s="223">
        <v>394400</v>
      </c>
    </row>
    <row r="347" spans="1:8" s="3" customFormat="1" ht="18.75" customHeight="1">
      <c r="A347" s="3" t="s">
        <v>390</v>
      </c>
      <c r="G347" s="223"/>
      <c r="H347" s="223"/>
    </row>
    <row r="348" spans="1:8" s="3" customFormat="1" ht="18.75" customHeight="1">
      <c r="A348" s="3" t="s">
        <v>391</v>
      </c>
      <c r="G348" s="223"/>
      <c r="H348" s="223"/>
    </row>
    <row r="349" spans="1:8" s="3" customFormat="1" ht="18.75" customHeight="1">
      <c r="A349" s="3" t="s">
        <v>393</v>
      </c>
      <c r="G349" s="223">
        <f>+G342-G346</f>
        <v>17014910</v>
      </c>
      <c r="H349" s="223">
        <f>+H342-H346</f>
        <v>13205600</v>
      </c>
    </row>
    <row r="350" spans="1:8" s="3" customFormat="1" ht="18.75" customHeight="1">
      <c r="A350" s="3" t="s">
        <v>390</v>
      </c>
      <c r="G350" s="223">
        <f>+G349</f>
        <v>17014910</v>
      </c>
      <c r="H350" s="223">
        <f>+H349</f>
        <v>13205600</v>
      </c>
    </row>
    <row r="351" spans="1:8" s="3" customFormat="1" ht="18.75" customHeight="1">
      <c r="A351" s="3" t="s">
        <v>391</v>
      </c>
      <c r="G351" s="223"/>
      <c r="H351" s="223"/>
    </row>
    <row r="352" spans="1:8" s="3" customFormat="1" ht="18.75" customHeight="1">
      <c r="A352" s="3" t="s">
        <v>394</v>
      </c>
      <c r="G352" s="223" t="s">
        <v>395</v>
      </c>
      <c r="H352" s="223" t="s">
        <v>395</v>
      </c>
    </row>
    <row r="353" spans="1:8" ht="18.75" customHeight="1">
      <c r="A353" t="s">
        <v>396</v>
      </c>
      <c r="G353" s="224">
        <f>SUM(G354:G357)</f>
        <v>300000000</v>
      </c>
      <c r="H353" s="224">
        <f>SUM(H354:H357)</f>
        <v>300000000</v>
      </c>
    </row>
    <row r="354" spans="1:8" s="3" customFormat="1" ht="18.75" customHeight="1">
      <c r="A354" s="3" t="s">
        <v>397</v>
      </c>
      <c r="G354" s="223"/>
      <c r="H354" s="223"/>
    </row>
    <row r="355" spans="1:8" s="3" customFormat="1" ht="18.75" customHeight="1">
      <c r="A355" s="3" t="s">
        <v>398</v>
      </c>
      <c r="G355" s="223">
        <v>300000000</v>
      </c>
      <c r="H355" s="223">
        <v>300000000</v>
      </c>
    </row>
    <row r="356" spans="1:8" s="3" customFormat="1" ht="18.75" customHeight="1">
      <c r="A356" s="3" t="s">
        <v>399</v>
      </c>
      <c r="G356" s="4"/>
      <c r="H356" s="4"/>
    </row>
    <row r="357" spans="1:8" s="3" customFormat="1" ht="18.75" customHeight="1">
      <c r="A357" s="3" t="s">
        <v>400</v>
      </c>
      <c r="G357" s="4"/>
      <c r="H357" s="4"/>
    </row>
    <row r="364" spans="1:8" ht="18.75" customHeight="1">
      <c r="A364" t="s">
        <v>509</v>
      </c>
    </row>
    <row r="365" spans="1:8" ht="18.75" customHeight="1">
      <c r="G365" s="338" t="s">
        <v>406</v>
      </c>
      <c r="H365" s="338"/>
    </row>
    <row r="366" spans="1:8" ht="33" customHeight="1">
      <c r="A366" s="213" t="s">
        <v>504</v>
      </c>
      <c r="G366" s="218" t="s">
        <v>953</v>
      </c>
      <c r="H366" s="218" t="s">
        <v>952</v>
      </c>
    </row>
    <row r="367" spans="1:8" s="3" customFormat="1" ht="18.75" customHeight="1">
      <c r="A367" s="3" t="s">
        <v>407</v>
      </c>
      <c r="G367" s="9"/>
      <c r="H367" s="9"/>
    </row>
    <row r="368" spans="1:8" s="3" customFormat="1" ht="18.75" customHeight="1">
      <c r="A368" s="3" t="s">
        <v>408</v>
      </c>
      <c r="G368" s="9">
        <v>23731712708</v>
      </c>
      <c r="H368" s="9">
        <v>3735072616</v>
      </c>
    </row>
    <row r="369" spans="1:9" s="3" customFormat="1" ht="18.75" customHeight="1">
      <c r="A369" s="3" t="s">
        <v>409</v>
      </c>
      <c r="G369" s="9">
        <v>75794681540</v>
      </c>
      <c r="H369" s="9">
        <v>74700761176</v>
      </c>
    </row>
    <row r="370" spans="1:9" s="3" customFormat="1" ht="18.75" customHeight="1">
      <c r="A370" s="3" t="s">
        <v>926</v>
      </c>
      <c r="G370" s="9">
        <v>1705050286</v>
      </c>
      <c r="H370" s="9">
        <v>2549847348</v>
      </c>
    </row>
    <row r="371" spans="1:9" s="3" customFormat="1" ht="18.75" customHeight="1">
      <c r="A371" s="3" t="s">
        <v>410</v>
      </c>
      <c r="G371" s="9"/>
      <c r="H371" s="9"/>
    </row>
    <row r="372" spans="1:9" ht="18.75" customHeight="1">
      <c r="A372" s="310" t="s">
        <v>290</v>
      </c>
      <c r="B372" s="310"/>
      <c r="G372" s="174">
        <f>SUM(G368:G371)</f>
        <v>101231444534</v>
      </c>
      <c r="H372" s="102">
        <f>SUM(H368:H371)</f>
        <v>80985681140</v>
      </c>
    </row>
    <row r="373" spans="1:9" ht="18.75" hidden="1" customHeight="1">
      <c r="A373" t="s">
        <v>411</v>
      </c>
      <c r="G373" s="175"/>
      <c r="H373" s="175"/>
    </row>
    <row r="374" spans="1:9" s="3" customFormat="1" ht="18.75" hidden="1" customHeight="1">
      <c r="A374" s="3" t="s">
        <v>407</v>
      </c>
      <c r="G374" s="9"/>
      <c r="H374" s="9"/>
    </row>
    <row r="375" spans="1:9" s="3" customFormat="1" ht="18.75" hidden="1" customHeight="1">
      <c r="A375" s="3" t="s">
        <v>412</v>
      </c>
      <c r="G375" s="9"/>
      <c r="H375" s="9"/>
    </row>
    <row r="376" spans="1:9" s="3" customFormat="1" ht="18.75" hidden="1" customHeight="1">
      <c r="A376" s="3" t="s">
        <v>413</v>
      </c>
      <c r="G376" s="9"/>
      <c r="H376" s="9"/>
    </row>
    <row r="377" spans="1:9" s="3" customFormat="1" ht="18.75" hidden="1" customHeight="1">
      <c r="A377" s="3" t="s">
        <v>414</v>
      </c>
      <c r="G377" s="9"/>
      <c r="H377" s="9"/>
    </row>
    <row r="378" spans="1:9" s="3" customFormat="1" ht="18.75" hidden="1" customHeight="1">
      <c r="A378" s="3" t="s">
        <v>415</v>
      </c>
      <c r="G378" s="9"/>
      <c r="H378" s="9"/>
    </row>
    <row r="379" spans="1:9" s="3" customFormat="1" ht="18.75" hidden="1" customHeight="1">
      <c r="A379" s="3" t="s">
        <v>352</v>
      </c>
      <c r="G379" s="9"/>
      <c r="H379" s="9"/>
    </row>
    <row r="380" spans="1:9" s="3" customFormat="1" ht="18.75" hidden="1" customHeight="1">
      <c r="A380" s="3" t="s">
        <v>502</v>
      </c>
      <c r="G380" s="9"/>
      <c r="H380" s="9"/>
    </row>
    <row r="381" spans="1:9" ht="33" customHeight="1">
      <c r="A381" s="213" t="s">
        <v>505</v>
      </c>
      <c r="G381" s="218" t="s">
        <v>953</v>
      </c>
      <c r="H381" s="218" t="s">
        <v>952</v>
      </c>
    </row>
    <row r="382" spans="1:9" s="3" customFormat="1" ht="18.75" customHeight="1">
      <c r="A382" s="3" t="s">
        <v>407</v>
      </c>
      <c r="G382" s="9"/>
      <c r="H382" s="9"/>
    </row>
    <row r="383" spans="1:9" s="3" customFormat="1" ht="18.75" customHeight="1">
      <c r="A383" s="3" t="s">
        <v>416</v>
      </c>
      <c r="G383" s="9">
        <v>23731712708</v>
      </c>
      <c r="H383" s="9">
        <v>3735072616</v>
      </c>
      <c r="I383" s="267"/>
    </row>
    <row r="384" spans="1:9" s="3" customFormat="1" ht="18.75" customHeight="1">
      <c r="A384" s="3" t="s">
        <v>417</v>
      </c>
      <c r="G384" s="9">
        <v>75794681540</v>
      </c>
      <c r="H384" s="9">
        <v>74700761176</v>
      </c>
    </row>
    <row r="385" spans="1:10" s="3" customFormat="1" ht="18.75" customHeight="1">
      <c r="A385" s="3" t="s">
        <v>926</v>
      </c>
      <c r="G385" s="9">
        <v>1705050286</v>
      </c>
      <c r="H385" s="9">
        <v>2549847348</v>
      </c>
      <c r="I385" s="11"/>
      <c r="J385" s="99"/>
    </row>
    <row r="386" spans="1:10" s="3" customFormat="1" ht="18.75" customHeight="1">
      <c r="A386" s="310" t="s">
        <v>290</v>
      </c>
      <c r="B386" s="310"/>
      <c r="G386" s="174">
        <f>SUM(G382:G385)</f>
        <v>101231444534</v>
      </c>
      <c r="H386" s="102">
        <f>SUM(H382:H385)</f>
        <v>80985681140</v>
      </c>
      <c r="I386" s="11"/>
      <c r="J386" s="99"/>
    </row>
    <row r="387" spans="1:10" ht="33" customHeight="1">
      <c r="A387" s="213" t="s">
        <v>506</v>
      </c>
      <c r="G387" s="218" t="s">
        <v>953</v>
      </c>
      <c r="H387" s="218" t="s">
        <v>952</v>
      </c>
      <c r="J387" s="186"/>
    </row>
    <row r="388" spans="1:10" s="3" customFormat="1" ht="18.75" customHeight="1">
      <c r="A388" s="3" t="s">
        <v>418</v>
      </c>
      <c r="G388" s="68">
        <v>21130141602</v>
      </c>
      <c r="H388" s="9">
        <v>3634712402</v>
      </c>
      <c r="I388" s="11"/>
    </row>
    <row r="389" spans="1:10" s="3" customFormat="1" ht="18.75" customHeight="1">
      <c r="A389" s="3" t="s">
        <v>419</v>
      </c>
      <c r="G389" s="68"/>
      <c r="H389" s="68"/>
      <c r="I389" s="99"/>
    </row>
    <row r="390" spans="1:10" s="3" customFormat="1" ht="18.75" customHeight="1">
      <c r="A390" s="3" t="s">
        <v>420</v>
      </c>
      <c r="G390" s="192">
        <v>57624968329</v>
      </c>
      <c r="H390" s="9">
        <v>61010497907</v>
      </c>
      <c r="I390" s="99"/>
      <c r="J390" s="99"/>
    </row>
    <row r="391" spans="1:10" s="3" customFormat="1" ht="18.75" customHeight="1">
      <c r="A391" s="3" t="s">
        <v>421</v>
      </c>
      <c r="G391" s="68"/>
      <c r="H391" s="68"/>
      <c r="J391" s="99"/>
    </row>
    <row r="392" spans="1:10" s="3" customFormat="1" ht="18.75" customHeight="1">
      <c r="A392" s="3" t="s">
        <v>422</v>
      </c>
      <c r="G392" s="68">
        <v>3051021602</v>
      </c>
      <c r="H392" s="9">
        <v>1213910900</v>
      </c>
      <c r="J392" s="99"/>
    </row>
    <row r="393" spans="1:10" s="3" customFormat="1" ht="18.75" customHeight="1">
      <c r="A393" s="3" t="s">
        <v>423</v>
      </c>
      <c r="G393" s="68"/>
      <c r="H393" s="68"/>
      <c r="J393" s="99"/>
    </row>
    <row r="394" spans="1:10" ht="18.75" customHeight="1">
      <c r="A394" s="310" t="s">
        <v>290</v>
      </c>
      <c r="B394" s="310"/>
      <c r="G394" s="164">
        <f>SUM(G388:G393)</f>
        <v>81806131533</v>
      </c>
      <c r="H394" s="164">
        <f>SUM(H388:H393)</f>
        <v>65859121209</v>
      </c>
      <c r="J394" s="194"/>
    </row>
    <row r="395" spans="1:10" ht="33" customHeight="1">
      <c r="A395" s="213" t="s">
        <v>507</v>
      </c>
      <c r="G395" s="190" t="s">
        <v>499</v>
      </c>
      <c r="H395" s="190" t="s">
        <v>1</v>
      </c>
      <c r="J395" s="194"/>
    </row>
    <row r="396" spans="1:10" s="3" customFormat="1" ht="18.75" customHeight="1">
      <c r="A396" s="3" t="s">
        <v>424</v>
      </c>
      <c r="G396" s="68">
        <v>516698149</v>
      </c>
      <c r="H396" s="68">
        <v>913281966</v>
      </c>
      <c r="J396" s="99"/>
    </row>
    <row r="397" spans="1:10" s="3" customFormat="1" ht="18.75" customHeight="1">
      <c r="A397" s="3" t="s">
        <v>517</v>
      </c>
      <c r="G397" s="9"/>
      <c r="H397" s="9"/>
      <c r="J397" s="99"/>
    </row>
    <row r="398" spans="1:10" ht="18.75" customHeight="1">
      <c r="A398" s="310" t="s">
        <v>290</v>
      </c>
      <c r="B398" s="310"/>
      <c r="G398" s="102">
        <f>SUM(G396:G397)</f>
        <v>516698149</v>
      </c>
      <c r="H398" s="102">
        <f>SUM(H396:H397)</f>
        <v>913281966</v>
      </c>
      <c r="J398" s="194"/>
    </row>
    <row r="399" spans="1:10" ht="33" customHeight="1">
      <c r="A399" s="213" t="s">
        <v>508</v>
      </c>
      <c r="G399" s="190" t="s">
        <v>499</v>
      </c>
      <c r="H399" s="190" t="s">
        <v>1</v>
      </c>
      <c r="J399" s="186"/>
    </row>
    <row r="400" spans="1:10" s="3" customFormat="1" ht="18.75" customHeight="1">
      <c r="A400" s="3" t="s">
        <v>425</v>
      </c>
      <c r="G400" s="9">
        <v>4231649081</v>
      </c>
      <c r="H400" s="9">
        <v>7671363722</v>
      </c>
      <c r="J400" s="11"/>
    </row>
    <row r="401" spans="1:8" s="3" customFormat="1" ht="18.75" customHeight="1">
      <c r="A401" s="3" t="s">
        <v>426</v>
      </c>
      <c r="G401" s="9">
        <v>1502831245</v>
      </c>
      <c r="H401" s="9">
        <v>825000000</v>
      </c>
    </row>
    <row r="402" spans="1:8" ht="18.75" customHeight="1">
      <c r="A402" s="310" t="s">
        <v>290</v>
      </c>
      <c r="B402" s="310"/>
      <c r="G402" s="176">
        <f>SUM(G400:G401)</f>
        <v>5734480326</v>
      </c>
      <c r="H402" s="176">
        <f>SUM(H400:H401)</f>
        <v>8496363722</v>
      </c>
    </row>
    <row r="403" spans="1:8" ht="18.75" customHeight="1">
      <c r="A403" s="214" t="s">
        <v>927</v>
      </c>
      <c r="B403" s="177"/>
      <c r="C403" s="215"/>
      <c r="E403" s="101"/>
      <c r="F403" s="215"/>
      <c r="G403" s="193" t="s">
        <v>499</v>
      </c>
      <c r="H403" s="193" t="s">
        <v>1</v>
      </c>
    </row>
    <row r="404" spans="1:8" ht="18.75" customHeight="1">
      <c r="A404" s="112" t="s">
        <v>928</v>
      </c>
      <c r="B404" s="177"/>
      <c r="C404" s="215"/>
      <c r="D404" s="215"/>
      <c r="F404" s="101"/>
      <c r="G404" s="9">
        <v>12245454552</v>
      </c>
      <c r="H404" s="165">
        <v>181818182</v>
      </c>
    </row>
    <row r="405" spans="1:8" ht="18.75" customHeight="1">
      <c r="A405" s="112" t="s">
        <v>929</v>
      </c>
      <c r="B405" s="177"/>
      <c r="C405" s="215"/>
      <c r="D405" s="215"/>
      <c r="F405" s="101"/>
      <c r="G405" s="9">
        <f>56007300+87497622</f>
        <v>143504922</v>
      </c>
      <c r="H405" s="9">
        <f>138643000+726750000+159518718</f>
        <v>1024911718</v>
      </c>
    </row>
    <row r="406" spans="1:8" ht="18.75" customHeight="1">
      <c r="A406" s="310" t="s">
        <v>290</v>
      </c>
      <c r="B406" s="310"/>
      <c r="C406" s="215"/>
      <c r="D406" s="215"/>
      <c r="F406" s="101"/>
      <c r="G406" s="180">
        <f>SUM(G404:G405)</f>
        <v>12388959474</v>
      </c>
      <c r="H406" s="180">
        <f>SUM(H404:H405)</f>
        <v>1206729900</v>
      </c>
    </row>
    <row r="407" spans="1:8" ht="33" customHeight="1">
      <c r="A407" s="213" t="s">
        <v>930</v>
      </c>
      <c r="G407" s="193" t="s">
        <v>499</v>
      </c>
      <c r="H407" s="193" t="s">
        <v>1</v>
      </c>
    </row>
    <row r="408" spans="1:8" s="3" customFormat="1" ht="18.75" customHeight="1">
      <c r="A408" s="3" t="s">
        <v>931</v>
      </c>
      <c r="G408" s="9">
        <v>7192027406</v>
      </c>
      <c r="H408" s="9">
        <v>146327967</v>
      </c>
    </row>
    <row r="409" spans="1:8" s="3" customFormat="1" ht="18.75" customHeight="1">
      <c r="A409" s="3" t="s">
        <v>932</v>
      </c>
      <c r="G409" s="9"/>
      <c r="H409" s="9"/>
    </row>
    <row r="410" spans="1:8" s="3" customFormat="1" ht="18.75" customHeight="1">
      <c r="A410" s="3" t="s">
        <v>933</v>
      </c>
      <c r="G410" s="9">
        <f>371493+5105084</f>
        <v>5476577</v>
      </c>
      <c r="H410" s="9">
        <v>46088000</v>
      </c>
    </row>
    <row r="411" spans="1:8" ht="18.75" customHeight="1">
      <c r="A411" s="310" t="s">
        <v>290</v>
      </c>
      <c r="B411" s="310"/>
      <c r="G411" s="102">
        <f>SUM(G408:G410)</f>
        <v>7197503983</v>
      </c>
      <c r="H411" s="102">
        <f>SUM(H408:H410)</f>
        <v>192415967</v>
      </c>
    </row>
    <row r="412" spans="1:8" ht="18.75" customHeight="1">
      <c r="A412" s="213" t="s">
        <v>991</v>
      </c>
      <c r="B412" s="278"/>
      <c r="G412" s="369" t="s">
        <v>995</v>
      </c>
      <c r="H412" s="369" t="s">
        <v>996</v>
      </c>
    </row>
    <row r="413" spans="1:8" ht="18.75" customHeight="1">
      <c r="A413" s="3" t="s">
        <v>992</v>
      </c>
      <c r="B413" s="278"/>
      <c r="G413" s="369">
        <v>2591262357</v>
      </c>
      <c r="H413" s="369"/>
    </row>
    <row r="414" spans="1:8" ht="18.75" customHeight="1">
      <c r="A414" s="3" t="s">
        <v>993</v>
      </c>
      <c r="B414" s="278"/>
      <c r="G414" s="369"/>
      <c r="H414" s="369"/>
    </row>
    <row r="415" spans="1:8" ht="18.75" customHeight="1">
      <c r="A415" s="213" t="s">
        <v>994</v>
      </c>
      <c r="B415" s="278"/>
      <c r="G415" s="369">
        <f>SUM(G413:G414)</f>
        <v>2591262357</v>
      </c>
      <c r="H415" s="369"/>
    </row>
    <row r="416" spans="1:8" ht="18.75" customHeight="1">
      <c r="A416" s="371" t="s">
        <v>997</v>
      </c>
      <c r="B416" s="278"/>
      <c r="H416" s="369" t="s">
        <v>215</v>
      </c>
    </row>
    <row r="417" spans="1:10" ht="18.75" customHeight="1">
      <c r="A417" s="370" t="s">
        <v>998</v>
      </c>
      <c r="B417" s="278"/>
      <c r="H417" s="372">
        <v>13946662531</v>
      </c>
    </row>
    <row r="418" spans="1:10" ht="18.75" customHeight="1">
      <c r="A418" s="370" t="s">
        <v>999</v>
      </c>
      <c r="B418" s="278"/>
      <c r="H418" s="372">
        <v>5476577</v>
      </c>
    </row>
    <row r="419" spans="1:10" ht="18.75" customHeight="1">
      <c r="A419" s="370" t="s">
        <v>1000</v>
      </c>
      <c r="B419" s="278"/>
      <c r="H419" s="372">
        <v>2173673849</v>
      </c>
    </row>
    <row r="420" spans="1:10" ht="18.75" customHeight="1">
      <c r="A420" s="370" t="s">
        <v>1001</v>
      </c>
      <c r="B420" s="278"/>
      <c r="H420" s="372">
        <v>2173673849</v>
      </c>
    </row>
    <row r="421" spans="1:10" ht="18.75" customHeight="1">
      <c r="A421" s="370" t="s">
        <v>1002</v>
      </c>
      <c r="B421" s="278"/>
      <c r="H421" s="372">
        <v>11778465259</v>
      </c>
    </row>
    <row r="422" spans="1:10" ht="18.75" customHeight="1">
      <c r="A422" s="370" t="s">
        <v>1003</v>
      </c>
      <c r="B422" s="278"/>
      <c r="H422" s="373">
        <v>0.22</v>
      </c>
    </row>
    <row r="423" spans="1:10" ht="18.75" customHeight="1">
      <c r="A423" s="370" t="s">
        <v>1004</v>
      </c>
      <c r="B423" s="278"/>
      <c r="H423" s="372">
        <v>2591262357</v>
      </c>
    </row>
    <row r="424" spans="1:10" ht="18.75" customHeight="1">
      <c r="A424" s="370" t="s">
        <v>1005</v>
      </c>
      <c r="B424" s="278"/>
      <c r="H424" s="369">
        <f>+H423</f>
        <v>2591262357</v>
      </c>
    </row>
    <row r="425" spans="1:10" s="366" customFormat="1" ht="18.75" customHeight="1">
      <c r="A425" s="213" t="s">
        <v>1006</v>
      </c>
      <c r="B425"/>
      <c r="C425"/>
      <c r="D425"/>
      <c r="E425"/>
      <c r="F425"/>
      <c r="G425" s="191" t="s">
        <v>995</v>
      </c>
      <c r="H425" s="191" t="s">
        <v>996</v>
      </c>
    </row>
    <row r="426" spans="1:10" s="367" customFormat="1" ht="18.75" customHeight="1">
      <c r="A426" s="3" t="s">
        <v>401</v>
      </c>
      <c r="B426" s="3"/>
      <c r="C426" s="3"/>
      <c r="D426" s="3"/>
      <c r="E426" s="3"/>
      <c r="F426" s="3"/>
      <c r="G426" s="274">
        <f>+'DN-Báo cáo kết quả SXKD'!F26</f>
        <v>11355400174</v>
      </c>
      <c r="H426" s="275">
        <v>3440957459</v>
      </c>
      <c r="J426" s="368"/>
    </row>
    <row r="427" spans="1:10" s="367" customFormat="1" ht="31.5" customHeight="1">
      <c r="A427" s="313" t="s">
        <v>402</v>
      </c>
      <c r="B427" s="313"/>
      <c r="C427" s="313"/>
      <c r="D427" s="313"/>
      <c r="E427" s="313"/>
      <c r="F427" s="313"/>
      <c r="G427" s="219"/>
      <c r="H427" s="219" t="s">
        <v>512</v>
      </c>
    </row>
    <row r="428" spans="1:10" s="367" customFormat="1" ht="18.75" customHeight="1">
      <c r="A428" s="3" t="s">
        <v>403</v>
      </c>
      <c r="B428" s="3"/>
      <c r="C428" s="3"/>
      <c r="D428" s="3"/>
      <c r="E428" s="3"/>
      <c r="F428" s="3"/>
      <c r="G428" s="220">
        <f>+G426</f>
        <v>11355400174</v>
      </c>
      <c r="H428" s="221">
        <f>+H426</f>
        <v>3440957459</v>
      </c>
    </row>
    <row r="429" spans="1:10" s="367" customFormat="1" ht="18.75" customHeight="1">
      <c r="A429" s="3" t="s">
        <v>404</v>
      </c>
      <c r="B429" s="3"/>
      <c r="C429" s="3"/>
      <c r="D429" s="3"/>
      <c r="E429" s="3"/>
      <c r="F429" s="3"/>
      <c r="G429" s="222">
        <v>14933091</v>
      </c>
      <c r="H429" s="222">
        <v>12617600</v>
      </c>
    </row>
    <row r="430" spans="1:10" s="367" customFormat="1" ht="18.75" customHeight="1">
      <c r="A430" s="3" t="s">
        <v>405</v>
      </c>
      <c r="B430" s="3"/>
      <c r="C430" s="3"/>
      <c r="D430" s="3"/>
      <c r="E430" s="3"/>
      <c r="F430" s="3"/>
      <c r="G430" s="163">
        <v>760</v>
      </c>
      <c r="H430" s="163">
        <v>273</v>
      </c>
    </row>
    <row r="431" spans="1:10" ht="33" customHeight="1">
      <c r="A431" s="213" t="s">
        <v>1007</v>
      </c>
      <c r="G431" s="190" t="s">
        <v>499</v>
      </c>
      <c r="H431" s="190" t="s">
        <v>1</v>
      </c>
    </row>
    <row r="432" spans="1:10" s="3" customFormat="1" ht="18.75" customHeight="1">
      <c r="A432" s="3" t="s">
        <v>427</v>
      </c>
      <c r="G432" s="9">
        <v>30290888723</v>
      </c>
      <c r="H432" s="9">
        <v>35314855772</v>
      </c>
      <c r="J432" s="70"/>
    </row>
    <row r="433" spans="1:10" s="3" customFormat="1" ht="18.75" customHeight="1">
      <c r="A433" s="3" t="s">
        <v>428</v>
      </c>
      <c r="G433" s="9">
        <v>16467880744</v>
      </c>
      <c r="H433" s="9">
        <v>15317004868</v>
      </c>
    </row>
    <row r="434" spans="1:10" s="3" customFormat="1" ht="18.75" customHeight="1">
      <c r="A434" s="3" t="s">
        <v>429</v>
      </c>
      <c r="G434" s="9">
        <v>12173851423</v>
      </c>
      <c r="H434" s="9">
        <v>9861765448</v>
      </c>
    </row>
    <row r="435" spans="1:10" s="3" customFormat="1" ht="18.75" customHeight="1">
      <c r="A435" s="3" t="s">
        <v>430</v>
      </c>
      <c r="G435" s="9">
        <v>4800145440</v>
      </c>
      <c r="H435" s="178">
        <v>4010357323</v>
      </c>
    </row>
    <row r="436" spans="1:10" s="3" customFormat="1" ht="18.75" customHeight="1">
      <c r="A436" s="3" t="s">
        <v>431</v>
      </c>
      <c r="G436" s="9">
        <v>2927967385</v>
      </c>
      <c r="H436" s="9">
        <v>3316836045</v>
      </c>
    </row>
    <row r="437" spans="1:10" ht="18.75" customHeight="1">
      <c r="A437" s="310" t="s">
        <v>290</v>
      </c>
      <c r="B437" s="310"/>
      <c r="G437" s="102">
        <f>SUM(G432:G436)</f>
        <v>66660733715</v>
      </c>
      <c r="H437" s="102">
        <f>SUM(H432:H436)</f>
        <v>67820819456</v>
      </c>
      <c r="J437" s="194"/>
    </row>
    <row r="438" spans="1:10" ht="18.75" customHeight="1">
      <c r="A438" t="s">
        <v>432</v>
      </c>
      <c r="J438" s="194"/>
    </row>
    <row r="439" spans="1:10" ht="18.75" customHeight="1">
      <c r="A439" s="3" t="s">
        <v>266</v>
      </c>
      <c r="G439" s="9"/>
      <c r="H439" s="9"/>
      <c r="J439" s="194"/>
    </row>
    <row r="440" spans="1:10" ht="18.75" customHeight="1">
      <c r="A440" s="3" t="s">
        <v>267</v>
      </c>
      <c r="G440" s="9"/>
      <c r="H440" s="9"/>
    </row>
    <row r="441" spans="1:10" ht="37.5" hidden="1" customHeight="1">
      <c r="A441" s="305" t="s">
        <v>433</v>
      </c>
      <c r="B441" s="305"/>
      <c r="C441" s="305"/>
      <c r="D441" s="305"/>
      <c r="E441" s="305"/>
      <c r="F441" s="305"/>
      <c r="G441" s="305"/>
      <c r="H441" s="305"/>
    </row>
    <row r="442" spans="1:10" ht="18.75" hidden="1" customHeight="1">
      <c r="G442" s="256" t="s">
        <v>499</v>
      </c>
      <c r="H442" s="256" t="s">
        <v>1</v>
      </c>
    </row>
    <row r="443" spans="1:10" ht="18.75" hidden="1" customHeight="1">
      <c r="A443" t="s">
        <v>434</v>
      </c>
      <c r="G443" s="186"/>
      <c r="H443" s="186"/>
    </row>
    <row r="444" spans="1:10" s="3" customFormat="1" ht="18.75" hidden="1" customHeight="1">
      <c r="A444" s="3" t="s">
        <v>435</v>
      </c>
      <c r="G444" s="11"/>
      <c r="H444" s="11"/>
    </row>
    <row r="445" spans="1:10" s="3" customFormat="1" ht="18.75" hidden="1" customHeight="1">
      <c r="A445" s="3" t="s">
        <v>436</v>
      </c>
      <c r="G445" s="11"/>
      <c r="H445" s="11"/>
    </row>
    <row r="446" spans="1:10" ht="18.75" hidden="1" customHeight="1">
      <c r="A446" t="s">
        <v>437</v>
      </c>
      <c r="G446" s="186"/>
      <c r="H446" s="186"/>
    </row>
    <row r="447" spans="1:10" s="3" customFormat="1" ht="18.75" hidden="1" customHeight="1">
      <c r="A447" s="3" t="s">
        <v>438</v>
      </c>
      <c r="G447" s="11"/>
      <c r="H447" s="11"/>
    </row>
    <row r="448" spans="1:10" s="3" customFormat="1" ht="18.75" hidden="1" customHeight="1">
      <c r="A448" s="3" t="s">
        <v>439</v>
      </c>
      <c r="G448" s="11"/>
      <c r="H448" s="11"/>
    </row>
    <row r="449" spans="1:8" s="3" customFormat="1" ht="18.75" hidden="1" customHeight="1">
      <c r="A449" s="3" t="s">
        <v>440</v>
      </c>
      <c r="G449" s="11"/>
      <c r="H449" s="11"/>
    </row>
    <row r="450" spans="1:8" s="3" customFormat="1" ht="36" hidden="1" customHeight="1">
      <c r="A450" s="313" t="s">
        <v>441</v>
      </c>
      <c r="B450" s="313"/>
      <c r="C450" s="313"/>
      <c r="D450" s="313"/>
      <c r="E450" s="313"/>
      <c r="F450" s="313"/>
      <c r="G450" s="313"/>
      <c r="H450" s="313"/>
    </row>
    <row r="451" spans="1:8" s="3" customFormat="1" ht="37.5" hidden="1" customHeight="1">
      <c r="A451" s="313" t="s">
        <v>441</v>
      </c>
      <c r="B451" s="313"/>
      <c r="C451" s="313"/>
      <c r="D451" s="313"/>
      <c r="E451" s="313"/>
      <c r="F451" s="313"/>
      <c r="G451" s="313"/>
      <c r="H451" s="313"/>
    </row>
    <row r="452" spans="1:8" ht="18.75" customHeight="1">
      <c r="A452" t="s">
        <v>442</v>
      </c>
      <c r="G452" s="186"/>
      <c r="H452" s="186"/>
    </row>
    <row r="453" spans="1:8" s="3" customFormat="1" ht="18.75" customHeight="1">
      <c r="A453" s="19" t="s">
        <v>510</v>
      </c>
      <c r="G453" s="11"/>
      <c r="H453" s="11"/>
    </row>
    <row r="454" spans="1:8" ht="23.25" customHeight="1">
      <c r="A454" s="325" t="s">
        <v>934</v>
      </c>
      <c r="B454" s="325"/>
      <c r="C454" s="325"/>
      <c r="D454" s="325"/>
      <c r="E454" s="325"/>
      <c r="F454" s="325"/>
      <c r="G454" s="325"/>
      <c r="H454" s="325"/>
    </row>
    <row r="455" spans="1:8" ht="30.75" customHeight="1">
      <c r="A455" s="313" t="s">
        <v>864</v>
      </c>
      <c r="B455" s="313"/>
      <c r="C455" s="313"/>
      <c r="D455" s="313"/>
      <c r="E455" s="313"/>
      <c r="F455" s="313"/>
      <c r="G455" s="313"/>
      <c r="H455" s="313"/>
    </row>
    <row r="456" spans="1:8" ht="19.5" customHeight="1">
      <c r="A456" s="325" t="s">
        <v>865</v>
      </c>
      <c r="B456" s="325"/>
      <c r="C456" s="325"/>
      <c r="D456" s="325"/>
      <c r="E456" s="325"/>
      <c r="F456" s="325"/>
      <c r="G456" s="325"/>
      <c r="H456" s="325"/>
    </row>
    <row r="457" spans="1:8" ht="19.5" customHeight="1">
      <c r="A457" s="316" t="s">
        <v>866</v>
      </c>
      <c r="B457" s="316"/>
      <c r="C457" s="316"/>
      <c r="D457" s="316"/>
      <c r="E457" s="316"/>
      <c r="F457" s="316"/>
      <c r="G457" s="316"/>
      <c r="H457" s="316"/>
    </row>
    <row r="458" spans="1:8" ht="19.5" customHeight="1">
      <c r="A458" s="325" t="s">
        <v>867</v>
      </c>
      <c r="B458" s="325"/>
      <c r="C458" s="325"/>
      <c r="D458" s="325"/>
      <c r="E458" s="325"/>
      <c r="F458" s="325"/>
      <c r="G458" s="325"/>
      <c r="H458" s="325"/>
    </row>
    <row r="459" spans="1:8" ht="19.5" customHeight="1">
      <c r="A459" s="316" t="s">
        <v>868</v>
      </c>
      <c r="B459" s="316"/>
      <c r="C459" s="316"/>
      <c r="D459" s="316"/>
      <c r="E459" s="316"/>
      <c r="F459" s="316"/>
      <c r="G459" s="316"/>
      <c r="H459" s="316"/>
    </row>
    <row r="460" spans="1:8" ht="39" customHeight="1">
      <c r="A460" s="316" t="s">
        <v>869</v>
      </c>
      <c r="B460" s="316"/>
      <c r="C460" s="316"/>
      <c r="D460" s="316"/>
      <c r="E460" s="316"/>
      <c r="F460" s="316"/>
      <c r="G460" s="316"/>
      <c r="H460" s="316"/>
    </row>
    <row r="461" spans="1:8" ht="19.5" hidden="1" customHeight="1">
      <c r="A461" s="258"/>
      <c r="C461" s="115"/>
      <c r="E461" s="115"/>
      <c r="F461" s="123" t="s">
        <v>870</v>
      </c>
      <c r="G461" s="123" t="s">
        <v>871</v>
      </c>
      <c r="H461" s="123" t="s">
        <v>872</v>
      </c>
    </row>
    <row r="462" spans="1:8" ht="19.5" hidden="1" customHeight="1">
      <c r="A462" s="326" t="s">
        <v>215</v>
      </c>
      <c r="B462" s="326"/>
      <c r="C462" s="326"/>
      <c r="D462" s="326"/>
      <c r="E462" s="124"/>
      <c r="F462" s="125">
        <v>6.3327679999999999E-3</v>
      </c>
      <c r="G462" s="125">
        <v>1.7566974999999999E-2</v>
      </c>
      <c r="H462" s="125"/>
    </row>
    <row r="463" spans="1:8" ht="19.5" hidden="1" customHeight="1">
      <c r="A463" s="318" t="s">
        <v>574</v>
      </c>
      <c r="B463" s="318"/>
      <c r="C463" s="318"/>
      <c r="D463" s="318"/>
      <c r="E463" s="318"/>
      <c r="F463" s="117">
        <v>144194901421</v>
      </c>
      <c r="G463" s="117">
        <v>9202561459</v>
      </c>
      <c r="H463" s="117">
        <v>153397462880</v>
      </c>
    </row>
    <row r="464" spans="1:8" ht="19.5" hidden="1" customHeight="1">
      <c r="A464" s="324" t="s">
        <v>575</v>
      </c>
      <c r="B464" s="324"/>
      <c r="C464" s="324"/>
      <c r="D464" s="324"/>
      <c r="E464" s="324"/>
      <c r="F464" s="117">
        <v>128008843582</v>
      </c>
      <c r="G464" s="117">
        <v>9411065795</v>
      </c>
      <c r="H464" s="117">
        <v>137419909377</v>
      </c>
    </row>
    <row r="465" spans="1:9" ht="19.5" hidden="1" customHeight="1">
      <c r="A465" s="318" t="s">
        <v>576</v>
      </c>
      <c r="B465" s="318"/>
      <c r="C465" s="318"/>
      <c r="D465" s="318"/>
      <c r="E465" s="259"/>
      <c r="F465" s="117">
        <v>18257719864</v>
      </c>
      <c r="G465" s="117">
        <v>654282793</v>
      </c>
      <c r="H465" s="117">
        <v>18912002657</v>
      </c>
      <c r="I465" s="216"/>
    </row>
    <row r="466" spans="1:9" ht="19.5" hidden="1" customHeight="1">
      <c r="A466" s="318" t="s">
        <v>577</v>
      </c>
      <c r="B466" s="318"/>
      <c r="C466" s="318"/>
      <c r="D466" s="318"/>
      <c r="E466" s="259"/>
      <c r="F466" s="117">
        <v>-2071662025</v>
      </c>
      <c r="G466" s="117">
        <v>-862787129</v>
      </c>
      <c r="H466" s="117">
        <v>-2934449154</v>
      </c>
    </row>
    <row r="467" spans="1:9" ht="19.5" hidden="1" customHeight="1">
      <c r="A467" s="318" t="s">
        <v>578</v>
      </c>
      <c r="B467" s="318"/>
      <c r="C467" s="318"/>
      <c r="D467" s="318"/>
      <c r="E467" s="259"/>
      <c r="F467" s="117"/>
      <c r="G467" s="117"/>
      <c r="H467" s="117"/>
    </row>
    <row r="468" spans="1:9" ht="19.5" hidden="1" customHeight="1">
      <c r="A468" s="326" t="s">
        <v>873</v>
      </c>
      <c r="B468" s="326"/>
      <c r="C468" s="326"/>
      <c r="D468" s="326"/>
      <c r="E468" s="259"/>
      <c r="F468" s="118">
        <f>+F466</f>
        <v>-2071662025</v>
      </c>
      <c r="G468" s="118">
        <f>+G466</f>
        <v>-862787129</v>
      </c>
      <c r="H468" s="118">
        <f>+H466</f>
        <v>-2934449154</v>
      </c>
    </row>
    <row r="469" spans="1:9" ht="39" hidden="1" customHeight="1">
      <c r="A469" s="326" t="s">
        <v>874</v>
      </c>
      <c r="B469" s="326"/>
      <c r="C469" s="326"/>
      <c r="D469" s="326"/>
      <c r="E469" s="326"/>
      <c r="F469" s="118">
        <v>120844571186</v>
      </c>
      <c r="G469" s="118">
        <v>4330580387</v>
      </c>
      <c r="H469" s="118">
        <v>125175151573</v>
      </c>
    </row>
    <row r="470" spans="1:9" ht="19.5" hidden="1" customHeight="1">
      <c r="A470" s="326" t="s">
        <v>875</v>
      </c>
      <c r="B470" s="326"/>
      <c r="C470" s="326"/>
      <c r="D470" s="326"/>
      <c r="E470" s="326"/>
      <c r="F470" s="120">
        <v>18810828871</v>
      </c>
      <c r="G470" s="120">
        <v>674103982</v>
      </c>
      <c r="H470" s="120">
        <v>19484932853</v>
      </c>
    </row>
    <row r="471" spans="1:9" ht="30.75" hidden="1" customHeight="1">
      <c r="A471" s="258"/>
      <c r="C471" s="115"/>
      <c r="E471" s="115"/>
      <c r="F471" s="260" t="s">
        <v>870</v>
      </c>
      <c r="G471" s="260" t="s">
        <v>871</v>
      </c>
      <c r="H471" s="260" t="s">
        <v>872</v>
      </c>
    </row>
    <row r="472" spans="1:9" ht="19.5" hidden="1" customHeight="1">
      <c r="A472" s="326" t="s">
        <v>341</v>
      </c>
      <c r="B472" s="326"/>
      <c r="C472" s="326"/>
      <c r="D472" s="326"/>
      <c r="E472" s="326"/>
      <c r="F472" s="126"/>
      <c r="G472" s="126"/>
      <c r="H472" s="121"/>
    </row>
    <row r="473" spans="1:9" ht="19.5" hidden="1" customHeight="1">
      <c r="A473" s="319" t="s">
        <v>876</v>
      </c>
      <c r="B473" s="319"/>
      <c r="C473" s="319"/>
      <c r="D473" s="319"/>
      <c r="E473" s="319"/>
      <c r="F473" s="122">
        <v>255881076159</v>
      </c>
      <c r="G473" s="121" t="s">
        <v>512</v>
      </c>
      <c r="H473" s="122">
        <v>255881076159</v>
      </c>
    </row>
    <row r="474" spans="1:9" ht="19.5" hidden="1" customHeight="1">
      <c r="A474" s="318" t="s">
        <v>877</v>
      </c>
      <c r="B474" s="318"/>
      <c r="C474" s="318"/>
      <c r="D474" s="318"/>
      <c r="E474" s="318"/>
      <c r="F474" s="122">
        <v>5822350003</v>
      </c>
      <c r="G474" s="122">
        <v>208649462</v>
      </c>
      <c r="H474" s="122">
        <v>6030999465</v>
      </c>
    </row>
    <row r="475" spans="1:9" ht="19.5" hidden="1" customHeight="1">
      <c r="A475" s="318" t="s">
        <v>878</v>
      </c>
      <c r="B475" s="318"/>
      <c r="C475" s="318"/>
      <c r="D475" s="318"/>
      <c r="E475" s="318"/>
      <c r="F475" s="136"/>
      <c r="G475" s="136"/>
      <c r="H475" s="128">
        <v>29890352037</v>
      </c>
    </row>
    <row r="476" spans="1:9" ht="19.5" hidden="1" customHeight="1">
      <c r="A476" s="328" t="s">
        <v>879</v>
      </c>
      <c r="B476" s="328"/>
      <c r="C476" s="328"/>
      <c r="D476" s="328"/>
      <c r="E476" s="328"/>
      <c r="F476" s="166"/>
      <c r="G476" s="166"/>
      <c r="H476" s="135">
        <v>291802427661</v>
      </c>
    </row>
    <row r="477" spans="1:9" ht="19.5" hidden="1" customHeight="1">
      <c r="A477" s="318" t="s">
        <v>880</v>
      </c>
      <c r="B477" s="318"/>
      <c r="C477" s="318"/>
      <c r="D477" s="318"/>
      <c r="E477" s="318"/>
      <c r="F477" s="122">
        <v>158321545410</v>
      </c>
      <c r="G477" s="121" t="s">
        <v>512</v>
      </c>
      <c r="H477" s="122">
        <v>158321545410</v>
      </c>
    </row>
    <row r="478" spans="1:9" ht="19.5" hidden="1" customHeight="1">
      <c r="A478" s="318" t="s">
        <v>881</v>
      </c>
      <c r="B478" s="318"/>
      <c r="C478" s="318"/>
      <c r="D478" s="318"/>
      <c r="E478" s="318"/>
      <c r="F478" s="129" t="s">
        <v>512</v>
      </c>
      <c r="G478" s="129" t="s">
        <v>512</v>
      </c>
      <c r="H478" s="121" t="s">
        <v>512</v>
      </c>
    </row>
    <row r="479" spans="1:9" ht="19.5" hidden="1" customHeight="1">
      <c r="A479" s="318" t="s">
        <v>882</v>
      </c>
      <c r="B479" s="318"/>
      <c r="C479" s="318"/>
      <c r="D479" s="318"/>
      <c r="E479" s="318"/>
      <c r="F479" s="126"/>
      <c r="G479" s="126"/>
      <c r="H479" s="122">
        <v>67607125</v>
      </c>
    </row>
    <row r="480" spans="1:9" ht="19.5" hidden="1" customHeight="1">
      <c r="A480" s="328" t="s">
        <v>883</v>
      </c>
      <c r="B480" s="328"/>
      <c r="C480" s="328"/>
      <c r="D480" s="328"/>
      <c r="E480" s="328"/>
      <c r="F480" s="167">
        <f>SUM(F477:F479)</f>
        <v>158321545410</v>
      </c>
      <c r="G480" s="166"/>
      <c r="H480" s="127">
        <v>158389152535</v>
      </c>
    </row>
    <row r="481" spans="1:8" ht="19.5" hidden="1" customHeight="1">
      <c r="A481" s="326"/>
      <c r="B481" s="326"/>
      <c r="C481" s="326"/>
      <c r="D481" s="326"/>
      <c r="E481" s="326"/>
      <c r="F481" s="126"/>
      <c r="G481" s="126"/>
      <c r="H481" s="121"/>
    </row>
    <row r="482" spans="1:8" ht="19.5" hidden="1" customHeight="1">
      <c r="A482" s="329" t="s">
        <v>581</v>
      </c>
      <c r="B482" s="329"/>
      <c r="C482" s="329"/>
      <c r="D482" s="329"/>
      <c r="E482" s="329"/>
      <c r="F482" s="329"/>
      <c r="G482" s="329"/>
    </row>
    <row r="483" spans="1:8" ht="19.5" hidden="1" customHeight="1">
      <c r="A483" s="115"/>
      <c r="C483" s="130"/>
      <c r="D483" s="130"/>
      <c r="E483" s="320" t="s">
        <v>884</v>
      </c>
      <c r="F483" s="320"/>
      <c r="G483" s="320" t="s">
        <v>885</v>
      </c>
      <c r="H483" s="320"/>
    </row>
    <row r="484" spans="1:8" ht="19.5" hidden="1" customHeight="1">
      <c r="A484" s="262"/>
      <c r="C484" s="116"/>
      <c r="E484" s="131" t="s">
        <v>341</v>
      </c>
      <c r="F484" s="131" t="s">
        <v>1</v>
      </c>
      <c r="G484" s="131" t="s">
        <v>341</v>
      </c>
      <c r="H484" s="131" t="s">
        <v>1</v>
      </c>
    </row>
    <row r="485" spans="1:8" ht="19.5" hidden="1" customHeight="1">
      <c r="A485" s="330" t="s">
        <v>886</v>
      </c>
      <c r="B485" s="330"/>
      <c r="C485" s="330"/>
      <c r="D485" s="330"/>
      <c r="E485" s="126"/>
      <c r="F485" s="126"/>
      <c r="G485" s="126"/>
      <c r="H485" s="126"/>
    </row>
    <row r="486" spans="1:8" ht="19.5" hidden="1" customHeight="1">
      <c r="A486" s="322" t="s">
        <v>887</v>
      </c>
      <c r="B486" s="322"/>
      <c r="C486" s="322"/>
      <c r="D486" s="322"/>
      <c r="E486" s="119">
        <v>4963002974</v>
      </c>
      <c r="F486" s="119">
        <v>5140490712</v>
      </c>
      <c r="G486" s="119">
        <v>4963002974</v>
      </c>
      <c r="H486" s="119">
        <v>5140490712</v>
      </c>
    </row>
    <row r="487" spans="1:8" ht="30" hidden="1" customHeight="1">
      <c r="A487" s="322" t="s">
        <v>888</v>
      </c>
      <c r="B487" s="322"/>
      <c r="C487" s="322"/>
      <c r="D487" s="322"/>
      <c r="E487" s="119">
        <v>9925020039</v>
      </c>
      <c r="F487" s="137">
        <v>12741891000</v>
      </c>
      <c r="G487" s="119">
        <v>9925020039</v>
      </c>
      <c r="H487" s="137">
        <v>12741891000</v>
      </c>
    </row>
    <row r="488" spans="1:8" ht="19.5" hidden="1" customHeight="1">
      <c r="A488" s="331" t="s">
        <v>579</v>
      </c>
      <c r="B488" s="331"/>
      <c r="C488" s="331"/>
      <c r="D488" s="331"/>
      <c r="E488" s="138">
        <v>9925020039</v>
      </c>
      <c r="F488" s="139">
        <v>12741891000</v>
      </c>
      <c r="G488" s="138">
        <v>9925020039</v>
      </c>
      <c r="H488" s="139">
        <v>12741891000</v>
      </c>
    </row>
    <row r="489" spans="1:8" ht="19.5" hidden="1" customHeight="1">
      <c r="A489" s="322" t="s">
        <v>580</v>
      </c>
      <c r="B489" s="322"/>
      <c r="C489" s="322"/>
      <c r="D489" s="322"/>
      <c r="E489" s="137">
        <v>3512437281</v>
      </c>
      <c r="F489" s="137">
        <v>1690281401</v>
      </c>
      <c r="G489" s="137">
        <v>3512437281</v>
      </c>
      <c r="H489" s="137">
        <v>1690281401</v>
      </c>
    </row>
    <row r="490" spans="1:8" ht="19.5" hidden="1" customHeight="1">
      <c r="A490" s="323" t="s">
        <v>290</v>
      </c>
      <c r="B490" s="323"/>
      <c r="C490" s="323"/>
      <c r="D490" s="323"/>
      <c r="E490" s="133">
        <f>+E489+E487+E486</f>
        <v>18400460294</v>
      </c>
      <c r="F490" s="133">
        <f>+F489+F487+F486</f>
        <v>19572663113</v>
      </c>
      <c r="G490" s="133">
        <f>+G489+G487+G486</f>
        <v>18400460294</v>
      </c>
      <c r="H490" s="133">
        <f>+H489+H487+H486</f>
        <v>19572663113</v>
      </c>
    </row>
    <row r="491" spans="1:8" ht="19.5" hidden="1" customHeight="1">
      <c r="A491" s="261"/>
      <c r="C491" s="124"/>
      <c r="E491" s="125"/>
      <c r="F491" s="125"/>
      <c r="G491" s="125"/>
      <c r="H491" s="125"/>
    </row>
    <row r="492" spans="1:8" ht="19.5" hidden="1" customHeight="1">
      <c r="A492" s="323" t="s">
        <v>889</v>
      </c>
      <c r="B492" s="323"/>
      <c r="C492" s="323"/>
      <c r="D492" s="323"/>
      <c r="E492" s="320" t="s">
        <v>884</v>
      </c>
      <c r="F492" s="320"/>
      <c r="G492" s="320" t="s">
        <v>885</v>
      </c>
      <c r="H492" s="320"/>
    </row>
    <row r="493" spans="1:8" ht="19.5" hidden="1" customHeight="1">
      <c r="A493" s="322" t="s">
        <v>890</v>
      </c>
      <c r="B493" s="322"/>
      <c r="C493" s="322"/>
      <c r="D493" s="322"/>
      <c r="E493" s="119">
        <v>14411801509</v>
      </c>
      <c r="F493" s="119">
        <v>3282945209</v>
      </c>
      <c r="G493" s="119">
        <v>14411801509</v>
      </c>
      <c r="H493" s="119">
        <v>3282945209</v>
      </c>
    </row>
    <row r="494" spans="1:8" ht="19.5" hidden="1" customHeight="1">
      <c r="A494" s="322" t="s">
        <v>891</v>
      </c>
      <c r="B494" s="322"/>
      <c r="C494" s="322"/>
      <c r="D494" s="322"/>
      <c r="E494" s="119">
        <v>137306082019</v>
      </c>
      <c r="F494" s="119">
        <v>104808681825</v>
      </c>
      <c r="G494" s="119">
        <v>137306082019</v>
      </c>
      <c r="H494" s="119">
        <v>104808681825</v>
      </c>
    </row>
    <row r="495" spans="1:8" ht="19.5" hidden="1" customHeight="1">
      <c r="A495" s="322" t="s">
        <v>892</v>
      </c>
      <c r="B495" s="322"/>
      <c r="C495" s="322"/>
      <c r="D495" s="322"/>
      <c r="E495" s="119">
        <v>1466274642</v>
      </c>
      <c r="F495" s="119">
        <v>2760213778</v>
      </c>
      <c r="G495" s="119">
        <v>1466274642</v>
      </c>
      <c r="H495" s="119">
        <v>2760213778</v>
      </c>
    </row>
    <row r="496" spans="1:8" ht="19.5" hidden="1" customHeight="1">
      <c r="A496" s="322" t="s">
        <v>893</v>
      </c>
      <c r="B496" s="322"/>
      <c r="C496" s="322"/>
      <c r="D496" s="322"/>
      <c r="E496" s="119">
        <v>709731815</v>
      </c>
      <c r="F496" s="125" t="s">
        <v>512</v>
      </c>
      <c r="G496" s="119">
        <v>709731815</v>
      </c>
      <c r="H496" s="125" t="s">
        <v>512</v>
      </c>
    </row>
    <row r="497" spans="1:8" ht="19.5" hidden="1" customHeight="1">
      <c r="A497" s="322" t="s">
        <v>894</v>
      </c>
      <c r="B497" s="322"/>
      <c r="C497" s="322"/>
      <c r="D497" s="322"/>
      <c r="E497" s="132">
        <v>4323055425</v>
      </c>
      <c r="F497" s="132">
        <v>2587093358</v>
      </c>
      <c r="G497" s="132">
        <v>4323055425</v>
      </c>
      <c r="H497" s="132">
        <v>2587093358</v>
      </c>
    </row>
    <row r="498" spans="1:8" ht="19.5" hidden="1" customHeight="1">
      <c r="A498" s="323" t="s">
        <v>290</v>
      </c>
      <c r="B498" s="323"/>
      <c r="C498" s="323"/>
      <c r="D498" s="323"/>
      <c r="E498" s="133">
        <v>158216945410</v>
      </c>
      <c r="F498" s="133">
        <v>113438934170</v>
      </c>
      <c r="G498" s="133">
        <v>158216945410</v>
      </c>
      <c r="H498" s="133">
        <v>113438934170</v>
      </c>
    </row>
    <row r="499" spans="1:8" ht="21" hidden="1" customHeight="1">
      <c r="A499" s="321" t="s">
        <v>582</v>
      </c>
      <c r="B499" s="321"/>
      <c r="C499" s="321"/>
      <c r="D499" s="321"/>
      <c r="E499" s="321"/>
      <c r="F499" s="321"/>
      <c r="G499" s="321"/>
      <c r="H499" s="321"/>
    </row>
    <row r="500" spans="1:8" ht="19.5" customHeight="1">
      <c r="A500" t="s">
        <v>583</v>
      </c>
      <c r="G500" s="186"/>
      <c r="H500" s="186"/>
    </row>
    <row r="501" spans="1:8" ht="36.75" customHeight="1">
      <c r="A501" s="313" t="s">
        <v>511</v>
      </c>
      <c r="B501" s="313"/>
      <c r="C501" s="313"/>
      <c r="D501" s="313"/>
      <c r="E501" s="313"/>
      <c r="F501" s="313"/>
      <c r="G501" s="313"/>
      <c r="H501" s="313"/>
    </row>
    <row r="502" spans="1:8" ht="18.75" customHeight="1">
      <c r="F502" s="327" t="s">
        <v>1012</v>
      </c>
      <c r="G502" s="327"/>
      <c r="H502" s="327"/>
    </row>
    <row r="503" spans="1:8" ht="18.75" customHeight="1">
      <c r="A503" s="312" t="s">
        <v>443</v>
      </c>
      <c r="B503" s="312"/>
      <c r="D503" t="s">
        <v>444</v>
      </c>
      <c r="F503" s="312" t="s">
        <v>445</v>
      </c>
      <c r="G503" s="312"/>
      <c r="H503" s="312"/>
    </row>
    <row r="504" spans="1:8" ht="16.5" customHeight="1">
      <c r="A504" s="327" t="s">
        <v>446</v>
      </c>
      <c r="B504" s="327"/>
      <c r="C504" s="69"/>
      <c r="D504" s="257" t="s">
        <v>446</v>
      </c>
    </row>
    <row r="508" spans="1:8" ht="18.75" customHeight="1">
      <c r="A508" s="312" t="s">
        <v>939</v>
      </c>
      <c r="B508" s="312"/>
      <c r="D508" t="s">
        <v>518</v>
      </c>
    </row>
  </sheetData>
  <mergeCells count="167">
    <mergeCell ref="A297:H297"/>
    <mergeCell ref="A298:H298"/>
    <mergeCell ref="A337:F337"/>
    <mergeCell ref="A339:H339"/>
    <mergeCell ref="A340:H340"/>
    <mergeCell ref="A427:F427"/>
    <mergeCell ref="A465:D465"/>
    <mergeCell ref="A466:D466"/>
    <mergeCell ref="A457:H457"/>
    <mergeCell ref="A458:H458"/>
    <mergeCell ref="A459:H459"/>
    <mergeCell ref="A137:H137"/>
    <mergeCell ref="A129:H129"/>
    <mergeCell ref="A130:H130"/>
    <mergeCell ref="A131:H131"/>
    <mergeCell ref="A132:H132"/>
    <mergeCell ref="A286:B286"/>
    <mergeCell ref="G365:H365"/>
    <mergeCell ref="A316:C316"/>
    <mergeCell ref="A317:C317"/>
    <mergeCell ref="A318:C318"/>
    <mergeCell ref="A135:H135"/>
    <mergeCell ref="A136:H136"/>
    <mergeCell ref="E248:F248"/>
    <mergeCell ref="G248:H248"/>
    <mergeCell ref="A256:H256"/>
    <mergeCell ref="A200:H200"/>
    <mergeCell ref="A274:H274"/>
    <mergeCell ref="A275:H275"/>
    <mergeCell ref="A117:H117"/>
    <mergeCell ref="A126:H126"/>
    <mergeCell ref="A493:D493"/>
    <mergeCell ref="A494:D494"/>
    <mergeCell ref="E492:F492"/>
    <mergeCell ref="A139:H139"/>
    <mergeCell ref="A140:H140"/>
    <mergeCell ref="A273:B273"/>
    <mergeCell ref="A261:F261"/>
    <mergeCell ref="G144:H144"/>
    <mergeCell ref="A265:B265"/>
    <mergeCell ref="A227:C227"/>
    <mergeCell ref="A252:H252"/>
    <mergeCell ref="A296:B296"/>
    <mergeCell ref="A406:B406"/>
    <mergeCell ref="A386:B386"/>
    <mergeCell ref="A489:D489"/>
    <mergeCell ref="A475:E475"/>
    <mergeCell ref="A372:B372"/>
    <mergeCell ref="A508:B508"/>
    <mergeCell ref="A80:H80"/>
    <mergeCell ref="A85:H85"/>
    <mergeCell ref="A86:H86"/>
    <mergeCell ref="A88:H88"/>
    <mergeCell ref="A63:H63"/>
    <mergeCell ref="A70:H70"/>
    <mergeCell ref="A176:B176"/>
    <mergeCell ref="A78:H78"/>
    <mergeCell ref="B89:E89"/>
    <mergeCell ref="B90:E90"/>
    <mergeCell ref="B91:E91"/>
    <mergeCell ref="B92:E92"/>
    <mergeCell ref="B93:E93"/>
    <mergeCell ref="B94:E94"/>
    <mergeCell ref="A95:H95"/>
    <mergeCell ref="A97:H97"/>
    <mergeCell ref="A102:H102"/>
    <mergeCell ref="A103:H103"/>
    <mergeCell ref="A104:H104"/>
    <mergeCell ref="A105:H105"/>
    <mergeCell ref="A99:H99"/>
    <mergeCell ref="A100:H100"/>
    <mergeCell ref="A492:D492"/>
    <mergeCell ref="A504:B504"/>
    <mergeCell ref="A503:B503"/>
    <mergeCell ref="A455:H455"/>
    <mergeCell ref="A454:H454"/>
    <mergeCell ref="A463:E463"/>
    <mergeCell ref="A468:D468"/>
    <mergeCell ref="A469:E469"/>
    <mergeCell ref="A470:E470"/>
    <mergeCell ref="A474:E474"/>
    <mergeCell ref="A472:E472"/>
    <mergeCell ref="E483:F483"/>
    <mergeCell ref="A476:E476"/>
    <mergeCell ref="A477:E477"/>
    <mergeCell ref="A478:E478"/>
    <mergeCell ref="A479:E479"/>
    <mergeCell ref="A480:E480"/>
    <mergeCell ref="A481:E481"/>
    <mergeCell ref="A482:G482"/>
    <mergeCell ref="G492:H492"/>
    <mergeCell ref="A485:D485"/>
    <mergeCell ref="A486:D486"/>
    <mergeCell ref="A487:D487"/>
    <mergeCell ref="A488:D488"/>
    <mergeCell ref="F502:H502"/>
    <mergeCell ref="F503:H503"/>
    <mergeCell ref="A467:D467"/>
    <mergeCell ref="A394:B394"/>
    <mergeCell ref="A450:H450"/>
    <mergeCell ref="A437:B437"/>
    <mergeCell ref="A402:B402"/>
    <mergeCell ref="A411:B411"/>
    <mergeCell ref="A441:H441"/>
    <mergeCell ref="A501:H501"/>
    <mergeCell ref="A473:E473"/>
    <mergeCell ref="G483:H483"/>
    <mergeCell ref="A499:H499"/>
    <mergeCell ref="A495:D495"/>
    <mergeCell ref="A496:D496"/>
    <mergeCell ref="A497:D497"/>
    <mergeCell ref="A498:D498"/>
    <mergeCell ref="A490:D490"/>
    <mergeCell ref="A460:H460"/>
    <mergeCell ref="A464:E464"/>
    <mergeCell ref="A451:H451"/>
    <mergeCell ref="A456:H456"/>
    <mergeCell ref="A462:D462"/>
    <mergeCell ref="A398:B398"/>
    <mergeCell ref="E2:H2"/>
    <mergeCell ref="E3:H3"/>
    <mergeCell ref="E46:H46"/>
    <mergeCell ref="F45:G45"/>
    <mergeCell ref="F1:G1"/>
    <mergeCell ref="A325:B325"/>
    <mergeCell ref="A153:B153"/>
    <mergeCell ref="A160:B160"/>
    <mergeCell ref="A149:B149"/>
    <mergeCell ref="A17:G17"/>
    <mergeCell ref="A48:G48"/>
    <mergeCell ref="A49:G49"/>
    <mergeCell ref="A54:H54"/>
    <mergeCell ref="A55:H55"/>
    <mergeCell ref="A56:H56"/>
    <mergeCell ref="A57:H57"/>
    <mergeCell ref="A58:H58"/>
    <mergeCell ref="A59:H59"/>
    <mergeCell ref="A60:H60"/>
    <mergeCell ref="A302:B302"/>
    <mergeCell ref="A61:F61"/>
    <mergeCell ref="A62:H62"/>
    <mergeCell ref="A116:H116"/>
    <mergeCell ref="A262:B262"/>
    <mergeCell ref="A18:G18"/>
    <mergeCell ref="A19:G19"/>
    <mergeCell ref="A53:H53"/>
    <mergeCell ref="A312:C312"/>
    <mergeCell ref="A303:B303"/>
    <mergeCell ref="A172:B172"/>
    <mergeCell ref="A289:B289"/>
    <mergeCell ref="A178:C178"/>
    <mergeCell ref="A202:C202"/>
    <mergeCell ref="A165:C165"/>
    <mergeCell ref="A118:H118"/>
    <mergeCell ref="A107:H107"/>
    <mergeCell ref="A110:H110"/>
    <mergeCell ref="A111:H111"/>
    <mergeCell ref="A112:H112"/>
    <mergeCell ref="A124:H124"/>
    <mergeCell ref="A125:H125"/>
    <mergeCell ref="A115:H115"/>
    <mergeCell ref="A127:H127"/>
    <mergeCell ref="A119:H119"/>
    <mergeCell ref="A120:H120"/>
    <mergeCell ref="A121:H121"/>
    <mergeCell ref="A123:H123"/>
    <mergeCell ref="A134:H134"/>
  </mergeCells>
  <phoneticPr fontId="5" type="noConversion"/>
  <pageMargins left="0.25" right="0" top="0.25" bottom="0.25" header="0" footer="0"/>
  <pageSetup paperSize="9"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codeName="Sheet2">
    <tabColor rgb="FF92D050"/>
  </sheetPr>
  <dimension ref="A1:H42"/>
  <sheetViews>
    <sheetView showZeros="0" tabSelected="1" topLeftCell="A19" zoomScale="115" workbookViewId="0">
      <selection activeCell="G34" sqref="G34"/>
    </sheetView>
  </sheetViews>
  <sheetFormatPr defaultRowHeight="12"/>
  <cols>
    <col min="1" max="1" width="56.7109375" style="21" customWidth="1"/>
    <col min="2" max="2" width="6.5703125" style="21" customWidth="1"/>
    <col min="3" max="3" width="9" style="21" customWidth="1"/>
    <col min="4" max="5" width="16.42578125" style="21" hidden="1" customWidth="1"/>
    <col min="6" max="7" width="16.42578125" style="21" customWidth="1"/>
    <col min="8" max="8" width="17.28515625" style="30" customWidth="1"/>
    <col min="9" max="16384" width="9.140625" style="21"/>
  </cols>
  <sheetData>
    <row r="1" spans="1:7" ht="24.75" customHeight="1">
      <c r="A1" s="106" t="s">
        <v>199</v>
      </c>
      <c r="B1" s="107" t="s">
        <v>202</v>
      </c>
      <c r="C1" s="107"/>
      <c r="D1" s="107"/>
      <c r="E1" s="107"/>
      <c r="F1" s="263"/>
      <c r="G1" s="263"/>
    </row>
    <row r="2" spans="1:7" ht="19.5" customHeight="1">
      <c r="A2" s="29" t="s">
        <v>457</v>
      </c>
      <c r="B2" s="29"/>
      <c r="C2" s="29" t="s">
        <v>956</v>
      </c>
      <c r="D2" s="29"/>
      <c r="E2" s="29"/>
      <c r="F2" s="263"/>
      <c r="G2" s="263"/>
    </row>
    <row r="3" spans="1:7" ht="19.5" customHeight="1">
      <c r="A3" s="342" t="s">
        <v>200</v>
      </c>
      <c r="B3" s="342"/>
      <c r="C3" s="263"/>
      <c r="D3" s="276"/>
      <c r="E3" s="263"/>
      <c r="F3" s="263"/>
      <c r="G3" s="263"/>
    </row>
    <row r="4" spans="1:7" ht="19.5" customHeight="1">
      <c r="A4" s="263"/>
      <c r="B4" s="263"/>
      <c r="C4" s="263"/>
      <c r="D4" s="276"/>
      <c r="E4" s="342" t="s">
        <v>214</v>
      </c>
      <c r="F4" s="342"/>
      <c r="G4" s="263"/>
    </row>
    <row r="5" spans="1:7" ht="20.100000000000001" customHeight="1">
      <c r="A5" s="343" t="s">
        <v>957</v>
      </c>
      <c r="B5" s="343"/>
      <c r="C5" s="343"/>
      <c r="D5" s="343"/>
      <c r="E5" s="343"/>
      <c r="F5" s="343"/>
      <c r="G5" s="343"/>
    </row>
    <row r="6" spans="1:7" ht="3.75" customHeight="1">
      <c r="A6" s="263"/>
      <c r="B6" s="263"/>
      <c r="C6" s="263"/>
      <c r="D6" s="276"/>
      <c r="E6" s="263"/>
      <c r="F6" s="263"/>
      <c r="G6" s="263"/>
    </row>
    <row r="7" spans="1:7" ht="48.75" customHeight="1">
      <c r="A7" s="23" t="s">
        <v>909</v>
      </c>
      <c r="B7" s="23" t="s">
        <v>0</v>
      </c>
      <c r="C7" s="23" t="s">
        <v>252</v>
      </c>
      <c r="D7" s="23" t="s">
        <v>948</v>
      </c>
      <c r="E7" s="23" t="s">
        <v>954</v>
      </c>
      <c r="F7" s="23" t="s">
        <v>515</v>
      </c>
      <c r="G7" s="23" t="s">
        <v>516</v>
      </c>
    </row>
    <row r="8" spans="1:7" ht="18.75" customHeight="1">
      <c r="A8" s="31" t="s">
        <v>216</v>
      </c>
      <c r="B8" s="31" t="s">
        <v>188</v>
      </c>
      <c r="C8" s="31" t="s">
        <v>450</v>
      </c>
      <c r="D8" s="279">
        <f>1248476363+8853324000+14103624679+25902014100+1464950909+621818181</f>
        <v>52194208232</v>
      </c>
      <c r="E8" s="217">
        <v>39047249211</v>
      </c>
      <c r="F8" s="217">
        <f>D8+49037236302</f>
        <v>101231444534</v>
      </c>
      <c r="G8" s="217">
        <v>80985681140</v>
      </c>
    </row>
    <row r="9" spans="1:7" ht="18.75" customHeight="1">
      <c r="A9" s="32" t="s">
        <v>217</v>
      </c>
      <c r="B9" s="32" t="s">
        <v>190</v>
      </c>
      <c r="C9" s="32"/>
      <c r="D9" s="33"/>
      <c r="E9" s="33">
        <v>0</v>
      </c>
      <c r="F9" s="33"/>
      <c r="G9" s="33">
        <v>0</v>
      </c>
    </row>
    <row r="10" spans="1:7" ht="37.5" customHeight="1">
      <c r="A10" s="34" t="s">
        <v>449</v>
      </c>
      <c r="B10" s="35" t="s">
        <v>218</v>
      </c>
      <c r="C10" s="35"/>
      <c r="D10" s="36">
        <f>+D8-D9</f>
        <v>52194208232</v>
      </c>
      <c r="E10" s="36">
        <f>+E8-E9</f>
        <v>39047249211</v>
      </c>
      <c r="F10" s="36">
        <f>+F8-F9</f>
        <v>101231444534</v>
      </c>
      <c r="G10" s="36">
        <f>+G8-G9</f>
        <v>80985681140</v>
      </c>
    </row>
    <row r="11" spans="1:7" ht="18.75" customHeight="1">
      <c r="A11" s="32" t="s">
        <v>219</v>
      </c>
      <c r="B11" s="32" t="s">
        <v>220</v>
      </c>
      <c r="C11" s="32" t="s">
        <v>451</v>
      </c>
      <c r="D11" s="280">
        <f>761488203+505264707+5378854282+36017039043</f>
        <v>42662646235</v>
      </c>
      <c r="E11" s="33">
        <v>32707709952</v>
      </c>
      <c r="F11" s="33">
        <v>81806131533</v>
      </c>
      <c r="G11" s="33">
        <v>65859121209</v>
      </c>
    </row>
    <row r="12" spans="1:7" ht="18.75" customHeight="1">
      <c r="A12" s="37" t="s">
        <v>221</v>
      </c>
      <c r="B12" s="37" t="s">
        <v>222</v>
      </c>
      <c r="C12" s="37"/>
      <c r="D12" s="38">
        <f>+D10-D11</f>
        <v>9531561997</v>
      </c>
      <c r="E12" s="38">
        <f>+E10-E11</f>
        <v>6339539259</v>
      </c>
      <c r="F12" s="38">
        <f>+F10-F11</f>
        <v>19425313001</v>
      </c>
      <c r="G12" s="38">
        <f>+G10-G11</f>
        <v>15126559931</v>
      </c>
    </row>
    <row r="13" spans="1:7" ht="18.75" customHeight="1">
      <c r="A13" s="32" t="s">
        <v>223</v>
      </c>
      <c r="B13" s="32" t="s">
        <v>224</v>
      </c>
      <c r="C13" s="32"/>
      <c r="D13" s="281">
        <v>787120347</v>
      </c>
      <c r="E13" s="33">
        <v>1172751914</v>
      </c>
      <c r="F13" s="33">
        <f>261997802+D13</f>
        <v>1049118149</v>
      </c>
      <c r="G13" s="33">
        <v>1392857966</v>
      </c>
    </row>
    <row r="14" spans="1:7" ht="18.75" customHeight="1">
      <c r="A14" s="32" t="s">
        <v>225</v>
      </c>
      <c r="B14" s="32" t="s">
        <v>226</v>
      </c>
      <c r="C14" s="32"/>
      <c r="D14" s="282">
        <f>669535683+1819275010</f>
        <v>2488810693</v>
      </c>
      <c r="E14" s="33">
        <v>4693739595</v>
      </c>
      <c r="F14" s="33">
        <f>3245669633+D14</f>
        <v>5734480326</v>
      </c>
      <c r="G14" s="33">
        <v>8496363722</v>
      </c>
    </row>
    <row r="15" spans="1:7" ht="18.75" customHeight="1">
      <c r="A15" s="32" t="s">
        <v>227</v>
      </c>
      <c r="B15" s="32" t="s">
        <v>228</v>
      </c>
      <c r="C15" s="32"/>
      <c r="D15" s="282">
        <f>+D14</f>
        <v>2488810693</v>
      </c>
      <c r="E15" s="33">
        <f>+E14</f>
        <v>4693739595</v>
      </c>
      <c r="F15" s="33">
        <v>4231649081</v>
      </c>
      <c r="G15" s="33">
        <v>7671363722</v>
      </c>
    </row>
    <row r="16" spans="1:7" ht="18.75" customHeight="1">
      <c r="A16" s="32" t="s">
        <v>229</v>
      </c>
      <c r="B16" s="32" t="s">
        <v>230</v>
      </c>
      <c r="C16" s="32"/>
      <c r="D16" s="33"/>
      <c r="E16" s="33"/>
      <c r="F16" s="33">
        <v>0</v>
      </c>
      <c r="G16" s="33">
        <v>0</v>
      </c>
    </row>
    <row r="17" spans="1:7" ht="18.75" customHeight="1">
      <c r="A17" s="32" t="s">
        <v>231</v>
      </c>
      <c r="B17" s="32" t="s">
        <v>232</v>
      </c>
      <c r="C17" s="32"/>
      <c r="D17" s="283">
        <f>190511000+822406+69244361+2711434160</f>
        <v>2972011927</v>
      </c>
      <c r="E17" s="33">
        <v>2689535175</v>
      </c>
      <c r="F17" s="33">
        <f>3012731857+D17</f>
        <v>5984743784</v>
      </c>
      <c r="G17" s="33">
        <v>5596410649</v>
      </c>
    </row>
    <row r="18" spans="1:7" ht="37.5" customHeight="1">
      <c r="A18" s="34" t="s">
        <v>453</v>
      </c>
      <c r="B18" s="35" t="s">
        <v>233</v>
      </c>
      <c r="C18" s="35"/>
      <c r="D18" s="36">
        <f>D12+D13-D14-D16-D17</f>
        <v>4857859724</v>
      </c>
      <c r="E18" s="36">
        <f>E12+E13-E14-E16-E17</f>
        <v>129016403</v>
      </c>
      <c r="F18" s="36">
        <f>F12+F13-F14-F16-F17</f>
        <v>8755207040</v>
      </c>
      <c r="G18" s="36">
        <f>G12+G13-G14-G16-G17</f>
        <v>2426643526</v>
      </c>
    </row>
    <row r="19" spans="1:7" ht="18.75" customHeight="1">
      <c r="A19" s="32" t="s">
        <v>234</v>
      </c>
      <c r="B19" s="32" t="s">
        <v>235</v>
      </c>
      <c r="C19" s="32"/>
      <c r="D19" s="284">
        <f>11661052019+290909091</f>
        <v>11951961110</v>
      </c>
      <c r="E19" s="33">
        <v>1819167187</v>
      </c>
      <c r="F19" s="33">
        <f>436998364+D19</f>
        <v>12388959474</v>
      </c>
      <c r="G19" s="33">
        <v>1206729900</v>
      </c>
    </row>
    <row r="20" spans="1:7" ht="18.75" customHeight="1">
      <c r="A20" s="32" t="s">
        <v>236</v>
      </c>
      <c r="B20" s="32" t="s">
        <v>237</v>
      </c>
      <c r="C20" s="32"/>
      <c r="D20" s="285">
        <v>7036850760</v>
      </c>
      <c r="E20" s="33">
        <v>146527967</v>
      </c>
      <c r="F20" s="33">
        <f>160653223+D20</f>
        <v>7197503983</v>
      </c>
      <c r="G20" s="33">
        <v>192415967</v>
      </c>
    </row>
    <row r="21" spans="1:7" ht="18.75" customHeight="1">
      <c r="A21" s="37" t="s">
        <v>238</v>
      </c>
      <c r="B21" s="37" t="s">
        <v>239</v>
      </c>
      <c r="C21" s="37"/>
      <c r="D21" s="38">
        <f>D19-D20</f>
        <v>4915110350</v>
      </c>
      <c r="E21" s="38">
        <f>E19-E20</f>
        <v>1672639220</v>
      </c>
      <c r="F21" s="38">
        <f>F19-F20</f>
        <v>5191455491</v>
      </c>
      <c r="G21" s="38">
        <f>G19-G20</f>
        <v>1014313933</v>
      </c>
    </row>
    <row r="22" spans="1:7" ht="18.75" customHeight="1">
      <c r="A22" s="32" t="s">
        <v>240</v>
      </c>
      <c r="B22" s="32" t="s">
        <v>241</v>
      </c>
      <c r="C22" s="32"/>
      <c r="D22" s="33">
        <v>0</v>
      </c>
      <c r="E22" s="33">
        <v>0</v>
      </c>
      <c r="F22" s="33">
        <v>0</v>
      </c>
      <c r="G22" s="33">
        <v>0</v>
      </c>
    </row>
    <row r="23" spans="1:7" ht="18.75" customHeight="1">
      <c r="A23" s="37" t="s">
        <v>448</v>
      </c>
      <c r="B23" s="37" t="s">
        <v>242</v>
      </c>
      <c r="C23" s="37"/>
      <c r="D23" s="38">
        <f>D18+D21</f>
        <v>9772970074</v>
      </c>
      <c r="E23" s="38">
        <f>E18+E21</f>
        <v>1801655623</v>
      </c>
      <c r="F23" s="38">
        <f>F18+F21</f>
        <v>13946662531</v>
      </c>
      <c r="G23" s="38">
        <f>G18+G21</f>
        <v>3440957459</v>
      </c>
    </row>
    <row r="24" spans="1:7" ht="18.75" customHeight="1">
      <c r="A24" s="32" t="s">
        <v>243</v>
      </c>
      <c r="B24" s="32" t="s">
        <v>244</v>
      </c>
      <c r="C24" s="32" t="s">
        <v>452</v>
      </c>
      <c r="D24" s="33">
        <v>2151258264</v>
      </c>
      <c r="E24" s="33"/>
      <c r="F24" s="33">
        <v>2591262357</v>
      </c>
      <c r="G24" s="33">
        <f>+E24</f>
        <v>0</v>
      </c>
    </row>
    <row r="25" spans="1:7" ht="18.75" customHeight="1">
      <c r="A25" s="32" t="s">
        <v>245</v>
      </c>
      <c r="B25" s="32" t="s">
        <v>246</v>
      </c>
      <c r="C25" s="32"/>
      <c r="D25" s="33">
        <v>0</v>
      </c>
      <c r="E25" s="33">
        <v>0</v>
      </c>
      <c r="F25" s="33">
        <v>0</v>
      </c>
      <c r="G25" s="33">
        <v>0</v>
      </c>
    </row>
    <row r="26" spans="1:7" ht="18.75" customHeight="1">
      <c r="A26" s="37" t="s">
        <v>468</v>
      </c>
      <c r="B26" s="37" t="s">
        <v>247</v>
      </c>
      <c r="C26" s="37"/>
      <c r="D26" s="38">
        <f>D23-D24-D25</f>
        <v>7621711810</v>
      </c>
      <c r="E26" s="38">
        <f>E23-E24-E25</f>
        <v>1801655623</v>
      </c>
      <c r="F26" s="38">
        <f>F23-F24-F25</f>
        <v>11355400174</v>
      </c>
      <c r="G26" s="38">
        <f>G23-G24-G25</f>
        <v>3440957459</v>
      </c>
    </row>
    <row r="27" spans="1:7" ht="18.75" customHeight="1">
      <c r="A27" s="32" t="s">
        <v>248</v>
      </c>
      <c r="B27" s="32" t="s">
        <v>249</v>
      </c>
      <c r="C27" s="32"/>
      <c r="D27" s="33">
        <v>0</v>
      </c>
      <c r="E27" s="33">
        <v>0</v>
      </c>
      <c r="F27" s="33">
        <v>0</v>
      </c>
      <c r="G27" s="33">
        <v>0</v>
      </c>
    </row>
    <row r="28" spans="1:7" ht="18.75" customHeight="1">
      <c r="A28" s="32" t="s">
        <v>466</v>
      </c>
      <c r="B28" s="32" t="s">
        <v>250</v>
      </c>
      <c r="C28" s="32"/>
      <c r="D28" s="33">
        <v>0</v>
      </c>
      <c r="E28" s="33">
        <v>0</v>
      </c>
      <c r="F28" s="33">
        <v>0</v>
      </c>
      <c r="G28" s="33">
        <v>0</v>
      </c>
    </row>
    <row r="29" spans="1:7" ht="18.75" customHeight="1">
      <c r="A29" s="39" t="s">
        <v>467</v>
      </c>
      <c r="B29" s="39" t="s">
        <v>251</v>
      </c>
      <c r="C29" s="39"/>
      <c r="D29" s="40">
        <f>+D26/17014910</f>
        <v>447.94311636088582</v>
      </c>
      <c r="E29" s="40">
        <f>+E26/12617600</f>
        <v>142.78909008052244</v>
      </c>
      <c r="F29" s="40">
        <v>760</v>
      </c>
      <c r="G29" s="40">
        <f>+G26/12617600</f>
        <v>272.71093226921124</v>
      </c>
    </row>
    <row r="30" spans="1:7">
      <c r="E30" s="179"/>
      <c r="F30" s="105"/>
      <c r="G30" s="105"/>
    </row>
    <row r="31" spans="1:7" ht="18" customHeight="1">
      <c r="D31" s="30"/>
      <c r="E31" s="299" t="s">
        <v>1010</v>
      </c>
      <c r="F31" s="299"/>
      <c r="G31" s="299"/>
    </row>
    <row r="32" spans="1:7" ht="18" customHeight="1">
      <c r="A32" s="300" t="s">
        <v>454</v>
      </c>
      <c r="B32" s="300"/>
      <c r="C32" s="300"/>
      <c r="D32" s="30"/>
      <c r="E32" s="300" t="s">
        <v>445</v>
      </c>
      <c r="F32" s="300"/>
      <c r="G32" s="300"/>
    </row>
    <row r="33" spans="1:7" ht="18" customHeight="1">
      <c r="D33" s="30"/>
      <c r="F33" s="30"/>
      <c r="G33" s="105"/>
    </row>
    <row r="34" spans="1:7" ht="18" customHeight="1">
      <c r="D34" s="30"/>
      <c r="F34" s="30"/>
    </row>
    <row r="35" spans="1:7">
      <c r="D35" s="30"/>
      <c r="F35" s="30"/>
    </row>
    <row r="36" spans="1:7">
      <c r="D36" s="30"/>
      <c r="E36" s="30"/>
      <c r="F36" s="30"/>
    </row>
    <row r="37" spans="1:7" ht="14.25" customHeight="1">
      <c r="A37" s="300" t="s">
        <v>940</v>
      </c>
      <c r="B37" s="300"/>
      <c r="C37" s="300"/>
      <c r="D37" s="30"/>
      <c r="E37" s="30"/>
      <c r="F37" s="30"/>
    </row>
    <row r="38" spans="1:7">
      <c r="D38" s="30"/>
      <c r="E38" s="30"/>
      <c r="F38" s="30"/>
    </row>
    <row r="39" spans="1:7">
      <c r="D39" s="30"/>
      <c r="E39" s="30"/>
      <c r="F39" s="30"/>
    </row>
    <row r="40" spans="1:7">
      <c r="D40" s="30"/>
      <c r="E40" s="30"/>
    </row>
    <row r="41" spans="1:7">
      <c r="D41" s="30"/>
      <c r="E41" s="30"/>
    </row>
    <row r="42" spans="1:7">
      <c r="D42" s="30"/>
      <c r="E42" s="30"/>
    </row>
  </sheetData>
  <mergeCells count="7">
    <mergeCell ref="A3:B3"/>
    <mergeCell ref="A5:G5"/>
    <mergeCell ref="A32:C32"/>
    <mergeCell ref="A37:C37"/>
    <mergeCell ref="E32:G32"/>
    <mergeCell ref="E31:G31"/>
    <mergeCell ref="E4:F4"/>
  </mergeCells>
  <phoneticPr fontId="5" type="noConversion"/>
  <pageMargins left="0.5" right="0.5" top="0.25" bottom="0.25"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3">
    <tabColor rgb="FF92D050"/>
  </sheetPr>
  <dimension ref="A1:G47"/>
  <sheetViews>
    <sheetView showZeros="0" topLeftCell="A31" workbookViewId="0">
      <selection activeCell="E46" sqref="E46"/>
    </sheetView>
  </sheetViews>
  <sheetFormatPr defaultRowHeight="12"/>
  <cols>
    <col min="1" max="1" width="50" style="21" customWidth="1"/>
    <col min="2" max="2" width="6.42578125" style="21" customWidth="1"/>
    <col min="3" max="3" width="9.140625" style="21"/>
    <col min="4" max="5" width="15.85546875" style="21" customWidth="1"/>
    <col min="6" max="6" width="12.85546875" style="30" customWidth="1"/>
    <col min="7" max="7" width="14.28515625" style="30" bestFit="1" customWidth="1"/>
    <col min="8" max="16384" width="9.140625" style="21"/>
  </cols>
  <sheetData>
    <row r="1" spans="1:7" ht="20.25">
      <c r="A1" s="63" t="s">
        <v>199</v>
      </c>
      <c r="B1" s="345" t="s">
        <v>202</v>
      </c>
      <c r="C1" s="345"/>
      <c r="D1" s="345"/>
      <c r="E1" s="265"/>
    </row>
    <row r="2" spans="1:7">
      <c r="A2" s="346" t="s">
        <v>456</v>
      </c>
      <c r="B2" s="346"/>
      <c r="C2" s="264" t="s">
        <v>946</v>
      </c>
      <c r="D2" s="264"/>
      <c r="E2" s="265"/>
    </row>
    <row r="3" spans="1:7">
      <c r="A3" s="346" t="s">
        <v>200</v>
      </c>
      <c r="B3" s="346"/>
      <c r="C3" s="64"/>
      <c r="D3" s="264"/>
      <c r="E3" s="265"/>
    </row>
    <row r="4" spans="1:7">
      <c r="A4" s="48"/>
      <c r="B4" s="48"/>
      <c r="C4" s="347" t="s">
        <v>899</v>
      </c>
      <c r="D4" s="347"/>
      <c r="E4" s="265"/>
    </row>
    <row r="5" spans="1:7" ht="20.100000000000001" customHeight="1">
      <c r="A5" s="349" t="s">
        <v>514</v>
      </c>
      <c r="B5" s="347"/>
      <c r="C5" s="347"/>
      <c r="D5" s="347"/>
      <c r="E5" s="265"/>
    </row>
    <row r="6" spans="1:7">
      <c r="A6" s="48"/>
      <c r="B6" s="48"/>
      <c r="C6" s="48"/>
      <c r="D6" s="265"/>
      <c r="E6" s="265"/>
    </row>
    <row r="7" spans="1:7" ht="24">
      <c r="A7" s="49" t="s">
        <v>909</v>
      </c>
      <c r="B7" s="49" t="s">
        <v>0</v>
      </c>
      <c r="C7" s="49" t="s">
        <v>252</v>
      </c>
      <c r="D7" s="49" t="s">
        <v>953</v>
      </c>
      <c r="E7" s="49" t="s">
        <v>952</v>
      </c>
    </row>
    <row r="8" spans="1:7" ht="18.75" customHeight="1">
      <c r="A8" s="50" t="s">
        <v>469</v>
      </c>
      <c r="B8" s="41"/>
      <c r="C8" s="24"/>
      <c r="D8" s="24">
        <v>0</v>
      </c>
      <c r="E8" s="24">
        <v>0</v>
      </c>
    </row>
    <row r="9" spans="1:7" ht="18" customHeight="1">
      <c r="A9" s="52" t="s">
        <v>470</v>
      </c>
      <c r="B9" s="43" t="s">
        <v>188</v>
      </c>
      <c r="C9" s="42"/>
      <c r="D9" s="250">
        <v>104422368236</v>
      </c>
      <c r="E9" s="250">
        <v>87054424351</v>
      </c>
      <c r="G9" s="75"/>
    </row>
    <row r="10" spans="1:7" ht="18" customHeight="1">
      <c r="A10" s="53" t="s">
        <v>471</v>
      </c>
      <c r="B10" s="45" t="s">
        <v>190</v>
      </c>
      <c r="C10" s="32"/>
      <c r="D10" s="33">
        <v>-65091717824</v>
      </c>
      <c r="E10" s="33">
        <v>-46480234487</v>
      </c>
    </row>
    <row r="11" spans="1:7" ht="18" customHeight="1">
      <c r="A11" s="53" t="s">
        <v>472</v>
      </c>
      <c r="B11" s="45" t="s">
        <v>192</v>
      </c>
      <c r="C11" s="32"/>
      <c r="D11" s="33">
        <v>-15405356100</v>
      </c>
      <c r="E11" s="33">
        <v>-15317004868</v>
      </c>
    </row>
    <row r="12" spans="1:7" ht="18" customHeight="1">
      <c r="A12" s="53" t="s">
        <v>473</v>
      </c>
      <c r="B12" s="45" t="s">
        <v>194</v>
      </c>
      <c r="C12" s="32"/>
      <c r="D12" s="33">
        <v>-4231649081</v>
      </c>
      <c r="E12" s="33">
        <v>-7671363722</v>
      </c>
    </row>
    <row r="13" spans="1:7" ht="18" customHeight="1">
      <c r="A13" s="53" t="s">
        <v>474</v>
      </c>
      <c r="B13" s="45" t="s">
        <v>195</v>
      </c>
      <c r="C13" s="32"/>
      <c r="D13" s="33">
        <v>-246050746</v>
      </c>
      <c r="E13" s="33"/>
    </row>
    <row r="14" spans="1:7" ht="18" customHeight="1">
      <c r="A14" s="53" t="s">
        <v>475</v>
      </c>
      <c r="B14" s="45" t="s">
        <v>197</v>
      </c>
      <c r="C14" s="32"/>
      <c r="D14" s="33">
        <v>2146904922</v>
      </c>
      <c r="E14" s="33">
        <v>78423371</v>
      </c>
    </row>
    <row r="15" spans="1:7" ht="18" customHeight="1">
      <c r="A15" s="54" t="s">
        <v>476</v>
      </c>
      <c r="B15" s="46" t="s">
        <v>253</v>
      </c>
      <c r="C15" s="39"/>
      <c r="D15" s="40">
        <v>-9410353592</v>
      </c>
      <c r="E15" s="40">
        <v>-2082272727</v>
      </c>
    </row>
    <row r="16" spans="1:7" ht="18.75" customHeight="1">
      <c r="A16" s="51" t="s">
        <v>477</v>
      </c>
      <c r="B16" s="47" t="s">
        <v>222</v>
      </c>
      <c r="C16" s="25"/>
      <c r="D16" s="26">
        <f>SUM(D9:D15)</f>
        <v>12184145815</v>
      </c>
      <c r="E16" s="26">
        <f>SUM(E9:E15)</f>
        <v>15581971918</v>
      </c>
    </row>
    <row r="17" spans="1:5" ht="18.75" customHeight="1">
      <c r="A17" s="51" t="s">
        <v>478</v>
      </c>
      <c r="B17" s="47"/>
      <c r="C17" s="25"/>
      <c r="D17" s="25">
        <v>0</v>
      </c>
      <c r="E17" s="25">
        <v>0</v>
      </c>
    </row>
    <row r="18" spans="1:5" ht="30" customHeight="1">
      <c r="A18" s="56" t="s">
        <v>479</v>
      </c>
      <c r="B18" s="60" t="s">
        <v>224</v>
      </c>
      <c r="C18" s="61"/>
      <c r="D18" s="62">
        <v>-20552173492</v>
      </c>
      <c r="E18" s="62">
        <v>-1475786364</v>
      </c>
    </row>
    <row r="19" spans="1:5" ht="33" customHeight="1">
      <c r="A19" s="55" t="s">
        <v>480</v>
      </c>
      <c r="B19" s="45" t="s">
        <v>226</v>
      </c>
      <c r="C19" s="32"/>
      <c r="D19" s="59">
        <f>+'Thuyết Minh'!G404</f>
        <v>12245454552</v>
      </c>
      <c r="E19" s="59">
        <v>181818182</v>
      </c>
    </row>
    <row r="20" spans="1:5" ht="18" customHeight="1">
      <c r="A20" s="53" t="s">
        <v>481</v>
      </c>
      <c r="B20" s="45" t="s">
        <v>228</v>
      </c>
      <c r="C20" s="32"/>
      <c r="D20" s="33">
        <v>-20000000000</v>
      </c>
      <c r="E20" s="33"/>
    </row>
    <row r="21" spans="1:5" ht="18" customHeight="1">
      <c r="A21" s="53" t="s">
        <v>482</v>
      </c>
      <c r="B21" s="45" t="s">
        <v>230</v>
      </c>
      <c r="C21" s="32"/>
      <c r="D21" s="33"/>
      <c r="E21" s="33"/>
    </row>
    <row r="22" spans="1:5" ht="18" customHeight="1">
      <c r="A22" s="53" t="s">
        <v>483</v>
      </c>
      <c r="B22" s="45" t="s">
        <v>232</v>
      </c>
      <c r="C22" s="32"/>
      <c r="D22" s="33">
        <v>-2904500000</v>
      </c>
      <c r="E22" s="33"/>
    </row>
    <row r="23" spans="1:5" ht="18" customHeight="1">
      <c r="A23" s="53" t="s">
        <v>484</v>
      </c>
      <c r="B23" s="45" t="s">
        <v>254</v>
      </c>
      <c r="C23" s="32"/>
      <c r="D23" s="33">
        <v>0</v>
      </c>
      <c r="E23" s="33">
        <v>0</v>
      </c>
    </row>
    <row r="24" spans="1:5" ht="18" customHeight="1">
      <c r="A24" s="54" t="s">
        <v>485</v>
      </c>
      <c r="B24" s="46" t="s">
        <v>255</v>
      </c>
      <c r="C24" s="39"/>
      <c r="D24" s="40">
        <f>+'DN-Báo cáo kết quả SXKD'!F13</f>
        <v>1049118149</v>
      </c>
      <c r="E24" s="40">
        <v>1392857966</v>
      </c>
    </row>
    <row r="25" spans="1:5" ht="18.75" customHeight="1">
      <c r="A25" s="51" t="s">
        <v>486</v>
      </c>
      <c r="B25" s="47" t="s">
        <v>233</v>
      </c>
      <c r="C25" s="25"/>
      <c r="D25" s="26">
        <f>SUM(D18:D24)</f>
        <v>-30162100791</v>
      </c>
      <c r="E25" s="26">
        <f>SUM(E18:E24)</f>
        <v>98889784</v>
      </c>
    </row>
    <row r="26" spans="1:5" ht="18.75" customHeight="1">
      <c r="A26" s="51" t="s">
        <v>487</v>
      </c>
      <c r="B26" s="47"/>
      <c r="C26" s="25"/>
      <c r="D26" s="25">
        <v>0</v>
      </c>
      <c r="E26" s="25">
        <v>0</v>
      </c>
    </row>
    <row r="27" spans="1:5" ht="18.75" customHeight="1">
      <c r="A27" s="52" t="s">
        <v>488</v>
      </c>
      <c r="B27" s="43" t="s">
        <v>235</v>
      </c>
      <c r="C27" s="42"/>
      <c r="D27" s="44">
        <v>32608320000</v>
      </c>
      <c r="E27" s="44">
        <v>0</v>
      </c>
    </row>
    <row r="28" spans="1:5" ht="33.75" customHeight="1">
      <c r="A28" s="55" t="s">
        <v>489</v>
      </c>
      <c r="B28" s="57" t="s">
        <v>237</v>
      </c>
      <c r="C28" s="58"/>
      <c r="D28" s="59"/>
      <c r="E28" s="59"/>
    </row>
    <row r="29" spans="1:5" ht="18" customHeight="1">
      <c r="A29" s="53" t="s">
        <v>490</v>
      </c>
      <c r="B29" s="45" t="s">
        <v>256</v>
      </c>
      <c r="C29" s="32"/>
      <c r="D29" s="33">
        <f>47175803351+1974000000</f>
        <v>49149803351</v>
      </c>
      <c r="E29" s="33">
        <v>40139643433</v>
      </c>
    </row>
    <row r="30" spans="1:5" ht="18" customHeight="1">
      <c r="A30" s="53" t="s">
        <v>491</v>
      </c>
      <c r="B30" s="45" t="s">
        <v>257</v>
      </c>
      <c r="C30" s="32"/>
      <c r="D30" s="33">
        <f>-(3780000000+42158673395)</f>
        <v>-45938673395</v>
      </c>
      <c r="E30" s="33">
        <v>-48283746289</v>
      </c>
    </row>
    <row r="31" spans="1:5" ht="18" customHeight="1">
      <c r="A31" s="53" t="s">
        <v>492</v>
      </c>
      <c r="B31" s="45" t="s">
        <v>258</v>
      </c>
      <c r="C31" s="32"/>
      <c r="D31" s="33">
        <v>-6529171500</v>
      </c>
      <c r="E31" s="33">
        <v>-7928787314</v>
      </c>
    </row>
    <row r="32" spans="1:5" ht="18" customHeight="1">
      <c r="A32" s="54" t="s">
        <v>493</v>
      </c>
      <c r="B32" s="46" t="s">
        <v>259</v>
      </c>
      <c r="C32" s="39"/>
      <c r="D32" s="40">
        <v>0</v>
      </c>
      <c r="E32" s="40">
        <v>0</v>
      </c>
    </row>
    <row r="33" spans="1:7" ht="18.75" customHeight="1">
      <c r="A33" s="51" t="s">
        <v>494</v>
      </c>
      <c r="B33" s="47" t="s">
        <v>239</v>
      </c>
      <c r="C33" s="25"/>
      <c r="D33" s="27">
        <f>SUM(D27:D32)</f>
        <v>29290278456</v>
      </c>
      <c r="E33" s="27">
        <f>SUM(E27:E32)</f>
        <v>-16072890170</v>
      </c>
    </row>
    <row r="34" spans="1:7" ht="18.75" customHeight="1">
      <c r="A34" s="51" t="s">
        <v>495</v>
      </c>
      <c r="B34" s="47" t="s">
        <v>242</v>
      </c>
      <c r="C34" s="25"/>
      <c r="D34" s="26">
        <f>+D16+D25+D33</f>
        <v>11312323480</v>
      </c>
      <c r="E34" s="26">
        <f>+E16+E25+E33</f>
        <v>-392028468</v>
      </c>
    </row>
    <row r="35" spans="1:7" ht="18" customHeight="1">
      <c r="A35" s="52" t="s">
        <v>496</v>
      </c>
      <c r="B35" s="43" t="s">
        <v>247</v>
      </c>
      <c r="C35" s="42"/>
      <c r="D35" s="44">
        <f>+'DN - BẢNG CÂN ĐỐI KẾ TOÁN'!E11</f>
        <v>2048496531</v>
      </c>
      <c r="E35" s="44">
        <v>4173664605</v>
      </c>
    </row>
    <row r="36" spans="1:7" ht="18" customHeight="1">
      <c r="A36" s="54" t="s">
        <v>497</v>
      </c>
      <c r="B36" s="46" t="s">
        <v>249</v>
      </c>
      <c r="C36" s="39"/>
      <c r="D36" s="39">
        <v>0</v>
      </c>
      <c r="E36" s="39">
        <v>0</v>
      </c>
    </row>
    <row r="37" spans="1:7" ht="18.75" customHeight="1">
      <c r="A37" s="51" t="s">
        <v>498</v>
      </c>
      <c r="B37" s="47" t="s">
        <v>251</v>
      </c>
      <c r="C37" s="25"/>
      <c r="D37" s="26">
        <f>+D34+D35</f>
        <v>13360820011</v>
      </c>
      <c r="E37" s="26">
        <f>+E34+E35</f>
        <v>3781636137</v>
      </c>
      <c r="G37" s="168"/>
    </row>
    <row r="38" spans="1:7" ht="18.75" customHeight="1">
      <c r="A38" s="1"/>
      <c r="B38" s="1"/>
      <c r="C38" s="1"/>
      <c r="D38" s="348" t="s">
        <v>1010</v>
      </c>
      <c r="E38" s="348"/>
    </row>
    <row r="39" spans="1:7" ht="18.75" customHeight="1">
      <c r="A39" s="344" t="s">
        <v>454</v>
      </c>
      <c r="B39" s="344"/>
      <c r="C39" s="344"/>
      <c r="D39" s="344" t="s">
        <v>445</v>
      </c>
      <c r="E39" s="344"/>
    </row>
    <row r="40" spans="1:7">
      <c r="A40" s="1"/>
      <c r="B40" s="1"/>
      <c r="C40" s="1"/>
      <c r="D40" s="1"/>
      <c r="E40" s="1"/>
    </row>
    <row r="41" spans="1:7" ht="3.75" customHeight="1">
      <c r="A41" s="1"/>
      <c r="B41" s="1"/>
      <c r="C41" s="1"/>
      <c r="E41" s="1"/>
    </row>
    <row r="42" spans="1:7">
      <c r="A42" s="1"/>
      <c r="B42" s="1"/>
      <c r="C42" s="1"/>
      <c r="E42" s="1"/>
    </row>
    <row r="43" spans="1:7">
      <c r="A43" s="1"/>
      <c r="B43" s="1"/>
      <c r="C43" s="1"/>
      <c r="E43" s="1"/>
    </row>
    <row r="44" spans="1:7">
      <c r="A44" s="1"/>
      <c r="B44" s="1"/>
      <c r="C44" s="1"/>
      <c r="D44" s="1"/>
      <c r="E44" s="1"/>
    </row>
    <row r="45" spans="1:7">
      <c r="A45" s="1"/>
      <c r="B45" s="1"/>
      <c r="C45" s="1"/>
      <c r="D45" s="1"/>
      <c r="E45" s="1"/>
    </row>
    <row r="46" spans="1:7" ht="16.5" customHeight="1">
      <c r="A46" s="344" t="s">
        <v>941</v>
      </c>
      <c r="B46" s="344"/>
      <c r="C46" s="344"/>
      <c r="D46" s="1"/>
      <c r="E46" s="1"/>
    </row>
    <row r="47" spans="1:7">
      <c r="A47" s="1"/>
      <c r="B47" s="1"/>
      <c r="C47" s="1"/>
      <c r="D47" s="1"/>
      <c r="E47" s="1"/>
    </row>
  </sheetData>
  <mergeCells count="9">
    <mergeCell ref="A46:C46"/>
    <mergeCell ref="B1:D1"/>
    <mergeCell ref="A2:B2"/>
    <mergeCell ref="A3:B3"/>
    <mergeCell ref="C4:D4"/>
    <mergeCell ref="D39:E39"/>
    <mergeCell ref="D38:E38"/>
    <mergeCell ref="A39:C39"/>
    <mergeCell ref="A5:D5"/>
  </mergeCells>
  <phoneticPr fontId="5" type="noConversion"/>
  <pageMargins left="0.5" right="0.25" top="0.25" bottom="0.25"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H271"/>
  <sheetViews>
    <sheetView showZeros="0" workbookViewId="0">
      <selection activeCell="D13" sqref="D13"/>
    </sheetView>
  </sheetViews>
  <sheetFormatPr defaultRowHeight="19.5" customHeight="1"/>
  <cols>
    <col min="1" max="1" width="7.7109375" style="140" bestFit="1" customWidth="1"/>
    <col min="2" max="2" width="39.42578125" style="140" customWidth="1"/>
    <col min="3" max="4" width="15.140625" style="140" customWidth="1"/>
    <col min="5" max="6" width="15.5703125" style="140" customWidth="1"/>
    <col min="7" max="8" width="15.140625" style="140" customWidth="1"/>
    <col min="9" max="16384" width="9.140625" style="140"/>
  </cols>
  <sheetData>
    <row r="1" spans="1:8" ht="19.5" customHeight="1">
      <c r="A1" s="352" t="s">
        <v>445</v>
      </c>
      <c r="B1" s="352"/>
      <c r="C1" s="352"/>
      <c r="D1" s="352"/>
      <c r="E1" s="352"/>
      <c r="F1" s="352"/>
      <c r="G1" s="352"/>
      <c r="H1" s="352"/>
    </row>
    <row r="2" spans="1:8" ht="24.75" customHeight="1">
      <c r="A2" s="353" t="s">
        <v>588</v>
      </c>
      <c r="B2" s="353"/>
      <c r="C2" s="353"/>
      <c r="D2" s="353"/>
      <c r="E2" s="353"/>
      <c r="F2" s="353"/>
      <c r="G2" s="353"/>
      <c r="H2" s="353"/>
    </row>
    <row r="3" spans="1:8" ht="19.5" customHeight="1">
      <c r="C3" s="354" t="s">
        <v>589</v>
      </c>
      <c r="D3" s="354"/>
      <c r="E3" s="354"/>
      <c r="G3" s="141" t="s">
        <v>590</v>
      </c>
    </row>
    <row r="4" spans="1:8" ht="19.5" customHeight="1">
      <c r="A4" s="355" t="s">
        <v>591</v>
      </c>
      <c r="B4" s="356" t="s">
        <v>592</v>
      </c>
      <c r="C4" s="356" t="s">
        <v>593</v>
      </c>
      <c r="D4" s="356"/>
      <c r="E4" s="356" t="s">
        <v>594</v>
      </c>
      <c r="F4" s="356"/>
      <c r="G4" s="356" t="s">
        <v>595</v>
      </c>
      <c r="H4" s="356"/>
    </row>
    <row r="5" spans="1:8" ht="19.5" customHeight="1">
      <c r="A5" s="356"/>
      <c r="B5" s="356"/>
      <c r="C5" s="142" t="s">
        <v>596</v>
      </c>
      <c r="D5" s="142" t="s">
        <v>597</v>
      </c>
      <c r="E5" s="142" t="s">
        <v>596</v>
      </c>
      <c r="F5" s="142" t="s">
        <v>597</v>
      </c>
      <c r="G5" s="142" t="s">
        <v>596</v>
      </c>
      <c r="H5" s="142" t="s">
        <v>597</v>
      </c>
    </row>
    <row r="6" spans="1:8" s="145" customFormat="1" ht="19.5" customHeight="1">
      <c r="A6" s="143">
        <v>111</v>
      </c>
      <c r="B6" s="143" t="s">
        <v>598</v>
      </c>
      <c r="C6" s="144">
        <v>2156312603</v>
      </c>
      <c r="D6" s="144">
        <v>0</v>
      </c>
      <c r="E6" s="144">
        <v>265619352143</v>
      </c>
      <c r="F6" s="144">
        <v>264501223970</v>
      </c>
      <c r="G6" s="144">
        <v>3274440776</v>
      </c>
      <c r="H6" s="144">
        <v>0</v>
      </c>
    </row>
    <row r="7" spans="1:8" ht="19.5" customHeight="1">
      <c r="A7" s="146">
        <v>1111</v>
      </c>
      <c r="B7" s="146" t="s">
        <v>599</v>
      </c>
      <c r="C7" s="147">
        <v>2156312603</v>
      </c>
      <c r="D7" s="147">
        <v>0</v>
      </c>
      <c r="E7" s="147">
        <v>265619352143</v>
      </c>
      <c r="F7" s="147">
        <v>264501223970</v>
      </c>
      <c r="G7" s="147">
        <v>3274440776</v>
      </c>
      <c r="H7" s="147">
        <v>0</v>
      </c>
    </row>
    <row r="8" spans="1:8" ht="19.5" customHeight="1">
      <c r="A8" s="146">
        <v>11111</v>
      </c>
      <c r="B8" s="146" t="s">
        <v>600</v>
      </c>
      <c r="C8" s="147">
        <v>1599259022</v>
      </c>
      <c r="D8" s="147">
        <v>0</v>
      </c>
      <c r="E8" s="147">
        <v>218634888643</v>
      </c>
      <c r="F8" s="147">
        <v>218611085181</v>
      </c>
      <c r="G8" s="147">
        <v>1623062484</v>
      </c>
      <c r="H8" s="147">
        <v>0</v>
      </c>
    </row>
    <row r="9" spans="1:8" ht="19.5" customHeight="1">
      <c r="A9" s="146">
        <v>11112</v>
      </c>
      <c r="B9" s="146" t="s">
        <v>601</v>
      </c>
      <c r="C9" s="147">
        <v>377160533</v>
      </c>
      <c r="D9" s="147">
        <v>0</v>
      </c>
      <c r="E9" s="147">
        <v>4291232000</v>
      </c>
      <c r="F9" s="147">
        <v>3668546189</v>
      </c>
      <c r="G9" s="147">
        <v>999846344</v>
      </c>
      <c r="H9" s="147">
        <v>0</v>
      </c>
    </row>
    <row r="10" spans="1:8" ht="19.5" customHeight="1">
      <c r="A10" s="146">
        <v>11113</v>
      </c>
      <c r="B10" s="146" t="s">
        <v>602</v>
      </c>
      <c r="C10" s="147">
        <v>157710132</v>
      </c>
      <c r="D10" s="147">
        <v>0</v>
      </c>
      <c r="E10" s="147">
        <v>38786512000</v>
      </c>
      <c r="F10" s="147">
        <v>38461839290</v>
      </c>
      <c r="G10" s="147">
        <v>482382842</v>
      </c>
      <c r="H10" s="147">
        <v>0</v>
      </c>
    </row>
    <row r="11" spans="1:8" ht="19.5" customHeight="1">
      <c r="A11" s="146">
        <v>11114</v>
      </c>
      <c r="B11" s="146" t="s">
        <v>603</v>
      </c>
      <c r="C11" s="147">
        <v>22182916</v>
      </c>
      <c r="D11" s="147">
        <v>0</v>
      </c>
      <c r="E11" s="147">
        <v>3906719500</v>
      </c>
      <c r="F11" s="147">
        <v>3759753310</v>
      </c>
      <c r="G11" s="147">
        <v>169149106</v>
      </c>
      <c r="H11" s="147">
        <v>0</v>
      </c>
    </row>
    <row r="12" spans="1:8" s="145" customFormat="1" ht="19.5" customHeight="1">
      <c r="A12" s="148">
        <v>112</v>
      </c>
      <c r="B12" s="148" t="s">
        <v>604</v>
      </c>
      <c r="C12" s="149">
        <v>2984178109</v>
      </c>
      <c r="D12" s="149">
        <v>0</v>
      </c>
      <c r="E12" s="149">
        <v>183829976189</v>
      </c>
      <c r="F12" s="149">
        <v>185125592100</v>
      </c>
      <c r="G12" s="149">
        <v>1688562198</v>
      </c>
      <c r="H12" s="149">
        <v>0</v>
      </c>
    </row>
    <row r="13" spans="1:8" ht="19.5" customHeight="1">
      <c r="A13" s="146">
        <v>1121</v>
      </c>
      <c r="B13" s="146" t="s">
        <v>605</v>
      </c>
      <c r="C13" s="147">
        <v>2983166644</v>
      </c>
      <c r="D13" s="147">
        <v>0</v>
      </c>
      <c r="E13" s="147">
        <v>183829907306</v>
      </c>
      <c r="F13" s="147">
        <v>185125477546</v>
      </c>
      <c r="G13" s="147">
        <v>1687596404</v>
      </c>
      <c r="H13" s="147">
        <v>0</v>
      </c>
    </row>
    <row r="14" spans="1:8" ht="19.5" customHeight="1">
      <c r="A14" s="146">
        <v>11211</v>
      </c>
      <c r="B14" s="146" t="s">
        <v>605</v>
      </c>
      <c r="C14" s="147">
        <v>2983166644</v>
      </c>
      <c r="D14" s="147">
        <v>0</v>
      </c>
      <c r="E14" s="147">
        <v>183829907306</v>
      </c>
      <c r="F14" s="147">
        <v>185125477546</v>
      </c>
      <c r="G14" s="147">
        <v>1687596404</v>
      </c>
      <c r="H14" s="147">
        <v>0</v>
      </c>
    </row>
    <row r="15" spans="1:8" ht="19.5" customHeight="1">
      <c r="A15" s="146">
        <v>112111</v>
      </c>
      <c r="B15" s="146" t="s">
        <v>606</v>
      </c>
      <c r="C15" s="147">
        <v>1120888</v>
      </c>
      <c r="D15" s="147">
        <v>0</v>
      </c>
      <c r="E15" s="147">
        <v>130035422</v>
      </c>
      <c r="F15" s="147">
        <v>119815400</v>
      </c>
      <c r="G15" s="147">
        <v>11340910</v>
      </c>
      <c r="H15" s="147">
        <v>0</v>
      </c>
    </row>
    <row r="16" spans="1:8" ht="19.5" customHeight="1">
      <c r="A16" s="146">
        <v>112112</v>
      </c>
      <c r="B16" s="146" t="s">
        <v>607</v>
      </c>
      <c r="C16" s="147">
        <v>2860730305</v>
      </c>
      <c r="D16" s="147">
        <v>0</v>
      </c>
      <c r="E16" s="147">
        <v>153015987054</v>
      </c>
      <c r="F16" s="147">
        <v>154246857715</v>
      </c>
      <c r="G16" s="147">
        <v>1629859644</v>
      </c>
      <c r="H16" s="147">
        <v>0</v>
      </c>
    </row>
    <row r="17" spans="1:8" ht="19.5" customHeight="1">
      <c r="A17" s="146">
        <v>112113</v>
      </c>
      <c r="B17" s="146" t="s">
        <v>608</v>
      </c>
      <c r="C17" s="147">
        <v>46849203</v>
      </c>
      <c r="D17" s="147">
        <v>0</v>
      </c>
      <c r="E17" s="147">
        <v>27730540348</v>
      </c>
      <c r="F17" s="147">
        <v>27771970481</v>
      </c>
      <c r="G17" s="147">
        <v>5419070</v>
      </c>
      <c r="H17" s="147">
        <v>0</v>
      </c>
    </row>
    <row r="18" spans="1:8" ht="19.5" customHeight="1">
      <c r="A18" s="146">
        <v>112115</v>
      </c>
      <c r="B18" s="146" t="s">
        <v>609</v>
      </c>
      <c r="C18" s="147">
        <v>1343380</v>
      </c>
      <c r="D18" s="147">
        <v>0</v>
      </c>
      <c r="E18" s="147">
        <v>41435</v>
      </c>
      <c r="F18" s="147">
        <v>0</v>
      </c>
      <c r="G18" s="147">
        <v>1384815</v>
      </c>
      <c r="H18" s="147">
        <v>0</v>
      </c>
    </row>
    <row r="19" spans="1:8" ht="19.5" customHeight="1">
      <c r="A19" s="146">
        <v>112116</v>
      </c>
      <c r="B19" s="146" t="s">
        <v>610</v>
      </c>
      <c r="C19" s="147">
        <v>20767326</v>
      </c>
      <c r="D19" s="147">
        <v>0</v>
      </c>
      <c r="E19" s="147">
        <v>203462</v>
      </c>
      <c r="F19" s="147">
        <v>17539500</v>
      </c>
      <c r="G19" s="147">
        <v>3431288</v>
      </c>
      <c r="H19" s="147">
        <v>0</v>
      </c>
    </row>
    <row r="20" spans="1:8" ht="19.5" customHeight="1">
      <c r="A20" s="146">
        <v>112118</v>
      </c>
      <c r="B20" s="146" t="s">
        <v>611</v>
      </c>
      <c r="C20" s="147">
        <v>52355542</v>
      </c>
      <c r="D20" s="147">
        <v>0</v>
      </c>
      <c r="E20" s="147">
        <v>2952999585</v>
      </c>
      <c r="F20" s="147">
        <v>2969294450</v>
      </c>
      <c r="G20" s="147">
        <v>36060677</v>
      </c>
      <c r="H20" s="147">
        <v>0</v>
      </c>
    </row>
    <row r="21" spans="1:8" ht="19.5" customHeight="1">
      <c r="A21" s="146">
        <v>112119</v>
      </c>
      <c r="B21" s="146" t="s">
        <v>612</v>
      </c>
      <c r="C21" s="147">
        <v>0</v>
      </c>
      <c r="D21" s="147">
        <v>0</v>
      </c>
      <c r="E21" s="147">
        <v>100000</v>
      </c>
      <c r="F21" s="147">
        <v>0</v>
      </c>
      <c r="G21" s="147">
        <v>100000</v>
      </c>
      <c r="H21" s="147">
        <v>0</v>
      </c>
    </row>
    <row r="22" spans="1:8" ht="19.5" customHeight="1">
      <c r="A22" s="146">
        <v>1122</v>
      </c>
      <c r="B22" s="146" t="s">
        <v>613</v>
      </c>
      <c r="C22" s="147">
        <v>1011465</v>
      </c>
      <c r="D22" s="147">
        <v>0</v>
      </c>
      <c r="E22" s="147">
        <v>68883</v>
      </c>
      <c r="F22" s="147">
        <v>114554</v>
      </c>
      <c r="G22" s="147">
        <v>965794</v>
      </c>
      <c r="H22" s="147">
        <v>0</v>
      </c>
    </row>
    <row r="23" spans="1:8" ht="19.5" customHeight="1">
      <c r="A23" s="146">
        <v>11221</v>
      </c>
      <c r="B23" s="146" t="s">
        <v>614</v>
      </c>
      <c r="C23" s="147">
        <v>1011465</v>
      </c>
      <c r="D23" s="147">
        <v>0</v>
      </c>
      <c r="E23" s="147">
        <v>68883</v>
      </c>
      <c r="F23" s="147">
        <v>114554</v>
      </c>
      <c r="G23" s="147">
        <v>965794</v>
      </c>
      <c r="H23" s="147">
        <v>0</v>
      </c>
    </row>
    <row r="24" spans="1:8" s="145" customFormat="1" ht="19.5" customHeight="1">
      <c r="A24" s="148">
        <v>128</v>
      </c>
      <c r="B24" s="148" t="s">
        <v>615</v>
      </c>
      <c r="C24" s="149">
        <v>12741891000</v>
      </c>
      <c r="D24" s="149">
        <v>0</v>
      </c>
      <c r="E24" s="149">
        <v>9925020039</v>
      </c>
      <c r="F24" s="149">
        <v>12741891000</v>
      </c>
      <c r="G24" s="149">
        <v>9925020039</v>
      </c>
      <c r="H24" s="149">
        <v>0</v>
      </c>
    </row>
    <row r="25" spans="1:8" ht="19.5" customHeight="1">
      <c r="A25" s="146">
        <v>1288</v>
      </c>
      <c r="B25" s="146" t="s">
        <v>615</v>
      </c>
      <c r="C25" s="147">
        <v>12741891000</v>
      </c>
      <c r="D25" s="147">
        <v>0</v>
      </c>
      <c r="E25" s="147">
        <v>9925020039</v>
      </c>
      <c r="F25" s="147">
        <v>12741891000</v>
      </c>
      <c r="G25" s="147">
        <v>9925020039</v>
      </c>
      <c r="H25" s="147">
        <v>0</v>
      </c>
    </row>
    <row r="26" spans="1:8" ht="19.5" customHeight="1">
      <c r="A26" s="146">
        <v>12881</v>
      </c>
      <c r="B26" s="146" t="s">
        <v>616</v>
      </c>
      <c r="C26" s="147">
        <v>12741891000</v>
      </c>
      <c r="D26" s="147">
        <v>0</v>
      </c>
      <c r="E26" s="147">
        <v>9925020039</v>
      </c>
      <c r="F26" s="147">
        <v>12741891000</v>
      </c>
      <c r="G26" s="147">
        <v>9925020039</v>
      </c>
      <c r="H26" s="147">
        <v>0</v>
      </c>
    </row>
    <row r="27" spans="1:8" s="145" customFormat="1" ht="19.5" customHeight="1">
      <c r="A27" s="148">
        <v>131</v>
      </c>
      <c r="B27" s="148" t="s">
        <v>617</v>
      </c>
      <c r="C27" s="149">
        <v>717143028</v>
      </c>
      <c r="D27" s="149">
        <v>17158400</v>
      </c>
      <c r="E27" s="149">
        <v>13408898507</v>
      </c>
      <c r="F27" s="149">
        <v>13749180054</v>
      </c>
      <c r="G27" s="149">
        <v>464303081</v>
      </c>
      <c r="H27" s="149">
        <v>104600000</v>
      </c>
    </row>
    <row r="28" spans="1:8" ht="19.5" customHeight="1">
      <c r="A28" s="146">
        <v>1311</v>
      </c>
      <c r="B28" s="146" t="s">
        <v>618</v>
      </c>
      <c r="C28" s="147">
        <v>717143028</v>
      </c>
      <c r="D28" s="147">
        <v>17158400</v>
      </c>
      <c r="E28" s="147">
        <v>12918400507</v>
      </c>
      <c r="F28" s="147">
        <v>13258682054</v>
      </c>
      <c r="G28" s="147">
        <v>464303081</v>
      </c>
      <c r="H28" s="147">
        <v>104600000</v>
      </c>
    </row>
    <row r="29" spans="1:8" ht="19.5" customHeight="1">
      <c r="A29" s="146">
        <v>1312</v>
      </c>
      <c r="B29" s="146" t="s">
        <v>619</v>
      </c>
      <c r="C29" s="147">
        <v>0</v>
      </c>
      <c r="D29" s="147">
        <v>0</v>
      </c>
      <c r="E29" s="147">
        <v>439098000</v>
      </c>
      <c r="F29" s="147">
        <v>439098000</v>
      </c>
      <c r="G29" s="147">
        <v>0</v>
      </c>
      <c r="H29" s="147">
        <v>0</v>
      </c>
    </row>
    <row r="30" spans="1:8" ht="19.5" customHeight="1">
      <c r="A30" s="146">
        <v>1313</v>
      </c>
      <c r="B30" s="146" t="s">
        <v>620</v>
      </c>
      <c r="C30" s="147">
        <v>0</v>
      </c>
      <c r="D30" s="147">
        <v>0</v>
      </c>
      <c r="E30" s="147">
        <v>51400000</v>
      </c>
      <c r="F30" s="147">
        <v>51400000</v>
      </c>
      <c r="G30" s="147">
        <v>0</v>
      </c>
      <c r="H30" s="147">
        <v>0</v>
      </c>
    </row>
    <row r="31" spans="1:8" s="145" customFormat="1" ht="19.5" customHeight="1">
      <c r="A31" s="148">
        <v>133</v>
      </c>
      <c r="B31" s="148" t="s">
        <v>621</v>
      </c>
      <c r="C31" s="149">
        <v>0</v>
      </c>
      <c r="D31" s="149">
        <v>0</v>
      </c>
      <c r="E31" s="149">
        <v>13160643206</v>
      </c>
      <c r="F31" s="149">
        <v>13113018947</v>
      </c>
      <c r="G31" s="149">
        <v>47624259</v>
      </c>
      <c r="H31" s="149">
        <v>0</v>
      </c>
    </row>
    <row r="32" spans="1:8" ht="19.5" customHeight="1">
      <c r="A32" s="146">
        <v>1331</v>
      </c>
      <c r="B32" s="146" t="s">
        <v>622</v>
      </c>
      <c r="C32" s="147">
        <v>0</v>
      </c>
      <c r="D32" s="147">
        <v>0</v>
      </c>
      <c r="E32" s="147">
        <v>13160643206</v>
      </c>
      <c r="F32" s="147">
        <v>13113018947</v>
      </c>
      <c r="G32" s="147">
        <v>47624259</v>
      </c>
      <c r="H32" s="147">
        <v>0</v>
      </c>
    </row>
    <row r="33" spans="1:8" ht="19.5" customHeight="1">
      <c r="A33" s="146">
        <v>13311</v>
      </c>
      <c r="B33" s="146" t="s">
        <v>623</v>
      </c>
      <c r="C33" s="147">
        <v>0</v>
      </c>
      <c r="D33" s="147">
        <v>0</v>
      </c>
      <c r="E33" s="147">
        <v>12880742243</v>
      </c>
      <c r="F33" s="147">
        <v>12833117984</v>
      </c>
      <c r="G33" s="147">
        <v>47624259</v>
      </c>
      <c r="H33" s="147">
        <v>0</v>
      </c>
    </row>
    <row r="34" spans="1:8" ht="19.5" customHeight="1">
      <c r="A34" s="146">
        <v>13312</v>
      </c>
      <c r="B34" s="146" t="s">
        <v>624</v>
      </c>
      <c r="C34" s="147">
        <v>0</v>
      </c>
      <c r="D34" s="147">
        <v>0</v>
      </c>
      <c r="E34" s="147">
        <v>108750112</v>
      </c>
      <c r="F34" s="147">
        <v>108750112</v>
      </c>
      <c r="G34" s="147">
        <v>0</v>
      </c>
      <c r="H34" s="147">
        <v>0</v>
      </c>
    </row>
    <row r="35" spans="1:8" ht="19.5" customHeight="1">
      <c r="A35" s="146">
        <v>13314</v>
      </c>
      <c r="B35" s="146" t="s">
        <v>625</v>
      </c>
      <c r="C35" s="147">
        <v>0</v>
      </c>
      <c r="D35" s="147">
        <v>0</v>
      </c>
      <c r="E35" s="147">
        <v>171150851</v>
      </c>
      <c r="F35" s="147">
        <v>171150851</v>
      </c>
      <c r="G35" s="147">
        <v>0</v>
      </c>
      <c r="H35" s="147">
        <v>0</v>
      </c>
    </row>
    <row r="36" spans="1:8" s="145" customFormat="1" ht="19.5" customHeight="1">
      <c r="A36" s="148">
        <v>138</v>
      </c>
      <c r="B36" s="148" t="s">
        <v>626</v>
      </c>
      <c r="C36" s="149">
        <v>973138373</v>
      </c>
      <c r="D36" s="149">
        <v>0</v>
      </c>
      <c r="E36" s="149">
        <v>20751590931</v>
      </c>
      <c r="F36" s="149">
        <v>18676595104</v>
      </c>
      <c r="G36" s="149">
        <v>3048134200</v>
      </c>
      <c r="H36" s="149">
        <v>0</v>
      </c>
    </row>
    <row r="37" spans="1:8" ht="19.5" customHeight="1">
      <c r="A37" s="146">
        <v>1381</v>
      </c>
      <c r="B37" s="146" t="s">
        <v>627</v>
      </c>
      <c r="C37" s="147">
        <v>973138373</v>
      </c>
      <c r="D37" s="147">
        <v>0</v>
      </c>
      <c r="E37" s="147">
        <v>15751590931</v>
      </c>
      <c r="F37" s="147">
        <v>13676595104</v>
      </c>
      <c r="G37" s="147">
        <v>3048134200</v>
      </c>
      <c r="H37" s="147">
        <v>0</v>
      </c>
    </row>
    <row r="38" spans="1:8" ht="19.5" customHeight="1">
      <c r="A38" s="146">
        <v>1383</v>
      </c>
      <c r="B38" s="146" t="s">
        <v>628</v>
      </c>
      <c r="C38" s="147">
        <v>0</v>
      </c>
      <c r="D38" s="147">
        <v>0</v>
      </c>
      <c r="E38" s="147">
        <v>5000000000</v>
      </c>
      <c r="F38" s="147">
        <v>5000000000</v>
      </c>
      <c r="G38" s="147">
        <v>0</v>
      </c>
      <c r="H38" s="147">
        <v>0</v>
      </c>
    </row>
    <row r="39" spans="1:8" s="145" customFormat="1" ht="19.5" customHeight="1">
      <c r="A39" s="148">
        <v>141</v>
      </c>
      <c r="B39" s="148" t="s">
        <v>629</v>
      </c>
      <c r="C39" s="149">
        <v>0</v>
      </c>
      <c r="D39" s="149">
        <v>0</v>
      </c>
      <c r="E39" s="149">
        <v>3000000000</v>
      </c>
      <c r="F39" s="149">
        <v>3000000000</v>
      </c>
      <c r="G39" s="149">
        <v>0</v>
      </c>
      <c r="H39" s="149">
        <v>0</v>
      </c>
    </row>
    <row r="40" spans="1:8" ht="19.5" customHeight="1">
      <c r="A40" s="146">
        <v>1411</v>
      </c>
      <c r="B40" s="146" t="s">
        <v>630</v>
      </c>
      <c r="C40" s="147">
        <v>0</v>
      </c>
      <c r="D40" s="147">
        <v>0</v>
      </c>
      <c r="E40" s="147">
        <v>3000000000</v>
      </c>
      <c r="F40" s="147">
        <v>3000000000</v>
      </c>
      <c r="G40" s="147">
        <v>0</v>
      </c>
      <c r="H40" s="147">
        <v>0</v>
      </c>
    </row>
    <row r="41" spans="1:8" s="145" customFormat="1" ht="19.5" customHeight="1">
      <c r="A41" s="148">
        <v>142</v>
      </c>
      <c r="B41" s="148" t="s">
        <v>631</v>
      </c>
      <c r="C41" s="149">
        <v>1496250593</v>
      </c>
      <c r="D41" s="149">
        <v>0</v>
      </c>
      <c r="E41" s="149">
        <v>2653534348</v>
      </c>
      <c r="F41" s="149">
        <v>2744829834</v>
      </c>
      <c r="G41" s="149">
        <v>1404955107</v>
      </c>
      <c r="H41" s="149">
        <v>0</v>
      </c>
    </row>
    <row r="42" spans="1:8" ht="19.5" customHeight="1">
      <c r="A42" s="146">
        <v>1421</v>
      </c>
      <c r="B42" s="146" t="s">
        <v>632</v>
      </c>
      <c r="C42" s="147">
        <v>1069958722</v>
      </c>
      <c r="D42" s="147">
        <v>0</v>
      </c>
      <c r="E42" s="147">
        <v>2042657578</v>
      </c>
      <c r="F42" s="147">
        <v>2223263121</v>
      </c>
      <c r="G42" s="147">
        <v>889353179</v>
      </c>
      <c r="H42" s="147"/>
    </row>
    <row r="43" spans="1:8" ht="19.5" customHeight="1">
      <c r="A43" s="146">
        <v>1422</v>
      </c>
      <c r="B43" s="146" t="s">
        <v>633</v>
      </c>
      <c r="C43" s="147">
        <v>21886639</v>
      </c>
      <c r="D43" s="147">
        <v>0</v>
      </c>
      <c r="E43" s="147">
        <v>31720000</v>
      </c>
      <c r="F43" s="147">
        <v>39148655</v>
      </c>
      <c r="G43" s="147">
        <v>14457984</v>
      </c>
      <c r="H43" s="147">
        <v>0</v>
      </c>
    </row>
    <row r="44" spans="1:8" ht="19.5" customHeight="1">
      <c r="A44" s="146">
        <v>1423</v>
      </c>
      <c r="B44" s="146" t="s">
        <v>634</v>
      </c>
      <c r="C44" s="147">
        <v>397618564</v>
      </c>
      <c r="D44" s="147">
        <v>0</v>
      </c>
      <c r="E44" s="147">
        <v>391281315</v>
      </c>
      <c r="F44" s="147">
        <v>415100321</v>
      </c>
      <c r="G44" s="147">
        <v>373799558</v>
      </c>
      <c r="H44" s="147">
        <v>0</v>
      </c>
    </row>
    <row r="45" spans="1:8" ht="19.5" customHeight="1">
      <c r="A45" s="146">
        <v>1424</v>
      </c>
      <c r="B45" s="146" t="s">
        <v>635</v>
      </c>
      <c r="C45" s="147">
        <v>6786668</v>
      </c>
      <c r="D45" s="147">
        <v>0</v>
      </c>
      <c r="E45" s="147">
        <v>187875455</v>
      </c>
      <c r="F45" s="147">
        <v>67317737</v>
      </c>
      <c r="G45" s="147">
        <v>127344386</v>
      </c>
      <c r="H45" s="147">
        <v>0</v>
      </c>
    </row>
    <row r="46" spans="1:8" s="145" customFormat="1" ht="19.5" customHeight="1">
      <c r="A46" s="148">
        <v>152</v>
      </c>
      <c r="B46" s="148" t="s">
        <v>636</v>
      </c>
      <c r="C46" s="149">
        <v>4204374873</v>
      </c>
      <c r="D46" s="149">
        <v>0</v>
      </c>
      <c r="E46" s="149">
        <v>71083965921</v>
      </c>
      <c r="F46" s="149">
        <v>70029690963</v>
      </c>
      <c r="G46" s="149">
        <v>5258649831</v>
      </c>
      <c r="H46" s="149">
        <v>0</v>
      </c>
    </row>
    <row r="47" spans="1:8" ht="19.5" customHeight="1">
      <c r="A47" s="146">
        <v>1521</v>
      </c>
      <c r="B47" s="146" t="s">
        <v>637</v>
      </c>
      <c r="C47" s="147">
        <v>1510958672</v>
      </c>
      <c r="D47" s="147">
        <v>0</v>
      </c>
      <c r="E47" s="147">
        <v>59166903688</v>
      </c>
      <c r="F47" s="147">
        <v>58641995788</v>
      </c>
      <c r="G47" s="147">
        <v>2035866572</v>
      </c>
      <c r="H47" s="147">
        <v>0</v>
      </c>
    </row>
    <row r="48" spans="1:8" ht="19.5" customHeight="1">
      <c r="A48" s="146">
        <v>15211</v>
      </c>
      <c r="B48" s="146" t="s">
        <v>638</v>
      </c>
      <c r="C48" s="147">
        <v>1460694732</v>
      </c>
      <c r="D48" s="147">
        <v>0</v>
      </c>
      <c r="E48" s="147">
        <v>41083475300</v>
      </c>
      <c r="F48" s="147">
        <v>40525639676</v>
      </c>
      <c r="G48" s="147">
        <v>2018530356</v>
      </c>
      <c r="H48" s="147">
        <v>0</v>
      </c>
    </row>
    <row r="49" spans="1:8" ht="19.5" customHeight="1">
      <c r="A49" s="146">
        <v>15213</v>
      </c>
      <c r="B49" s="146" t="s">
        <v>639</v>
      </c>
      <c r="C49" s="147">
        <v>50263940</v>
      </c>
      <c r="D49" s="147">
        <v>0</v>
      </c>
      <c r="E49" s="147">
        <v>16381818214</v>
      </c>
      <c r="F49" s="147">
        <v>16430259283</v>
      </c>
      <c r="G49" s="147">
        <v>1822871</v>
      </c>
      <c r="H49" s="147">
        <v>0</v>
      </c>
    </row>
    <row r="50" spans="1:8" ht="19.5" customHeight="1">
      <c r="A50" s="146">
        <v>15214</v>
      </c>
      <c r="B50" s="146" t="s">
        <v>640</v>
      </c>
      <c r="C50" s="147">
        <v>0</v>
      </c>
      <c r="D50" s="147">
        <v>0</v>
      </c>
      <c r="E50" s="147">
        <v>1701610174</v>
      </c>
      <c r="F50" s="147">
        <v>1686096829</v>
      </c>
      <c r="G50" s="147">
        <v>15513345</v>
      </c>
      <c r="H50" s="147">
        <v>0</v>
      </c>
    </row>
    <row r="51" spans="1:8" ht="19.5" customHeight="1">
      <c r="A51" s="146">
        <v>1522</v>
      </c>
      <c r="B51" s="146" t="s">
        <v>641</v>
      </c>
      <c r="C51" s="147">
        <v>2693416201</v>
      </c>
      <c r="D51" s="147">
        <v>0</v>
      </c>
      <c r="E51" s="147">
        <v>11917062233</v>
      </c>
      <c r="F51" s="147">
        <v>11387695175</v>
      </c>
      <c r="G51" s="147">
        <v>3222783259</v>
      </c>
      <c r="H51" s="147">
        <v>0</v>
      </c>
    </row>
    <row r="52" spans="1:8" ht="19.5" customHeight="1">
      <c r="A52" s="146">
        <v>15221</v>
      </c>
      <c r="B52" s="146" t="s">
        <v>642</v>
      </c>
      <c r="C52" s="147">
        <v>2631162028</v>
      </c>
      <c r="D52" s="147">
        <v>0</v>
      </c>
      <c r="E52" s="147">
        <v>11842523962</v>
      </c>
      <c r="F52" s="147">
        <v>11251046819</v>
      </c>
      <c r="G52" s="147">
        <v>3222639171</v>
      </c>
      <c r="H52" s="147">
        <v>0</v>
      </c>
    </row>
    <row r="53" spans="1:8" ht="19.5" customHeight="1">
      <c r="A53" s="146">
        <v>15223</v>
      </c>
      <c r="B53" s="146" t="s">
        <v>643</v>
      </c>
      <c r="C53" s="147">
        <v>62254173</v>
      </c>
      <c r="D53" s="147">
        <v>0</v>
      </c>
      <c r="E53" s="147">
        <v>0</v>
      </c>
      <c r="F53" s="147">
        <v>62110085</v>
      </c>
      <c r="G53" s="147">
        <v>144088</v>
      </c>
      <c r="H53" s="147">
        <v>0</v>
      </c>
    </row>
    <row r="54" spans="1:8" ht="19.5" customHeight="1">
      <c r="A54" s="146">
        <v>15224</v>
      </c>
      <c r="B54" s="146" t="s">
        <v>644</v>
      </c>
      <c r="C54" s="147">
        <v>0</v>
      </c>
      <c r="D54" s="147">
        <v>0</v>
      </c>
      <c r="E54" s="147">
        <v>74538271</v>
      </c>
      <c r="F54" s="147">
        <v>74538271</v>
      </c>
      <c r="G54" s="147">
        <v>0</v>
      </c>
      <c r="H54" s="147">
        <v>0</v>
      </c>
    </row>
    <row r="55" spans="1:8" s="145" customFormat="1" ht="19.5" customHeight="1">
      <c r="A55" s="148">
        <v>153</v>
      </c>
      <c r="B55" s="148" t="s">
        <v>645</v>
      </c>
      <c r="C55" s="149">
        <v>0</v>
      </c>
      <c r="D55" s="149">
        <v>0</v>
      </c>
      <c r="E55" s="149">
        <v>85539135</v>
      </c>
      <c r="F55" s="149">
        <v>85539135</v>
      </c>
      <c r="G55" s="149">
        <v>0</v>
      </c>
      <c r="H55" s="149">
        <v>0</v>
      </c>
    </row>
    <row r="56" spans="1:8" ht="19.5" customHeight="1">
      <c r="A56" s="146">
        <v>1531</v>
      </c>
      <c r="B56" s="146" t="s">
        <v>646</v>
      </c>
      <c r="C56" s="147">
        <v>0</v>
      </c>
      <c r="D56" s="147">
        <v>0</v>
      </c>
      <c r="E56" s="147">
        <v>85539135</v>
      </c>
      <c r="F56" s="147">
        <v>85539135</v>
      </c>
      <c r="G56" s="147">
        <v>0</v>
      </c>
      <c r="H56" s="147">
        <v>0</v>
      </c>
    </row>
    <row r="57" spans="1:8" s="145" customFormat="1" ht="19.5" customHeight="1">
      <c r="A57" s="148">
        <v>154</v>
      </c>
      <c r="B57" s="148" t="s">
        <v>647</v>
      </c>
      <c r="C57" s="149">
        <v>0</v>
      </c>
      <c r="D57" s="149">
        <v>0</v>
      </c>
      <c r="E57" s="149">
        <v>114068381365</v>
      </c>
      <c r="F57" s="149">
        <v>114068381365</v>
      </c>
      <c r="G57" s="149">
        <v>0</v>
      </c>
      <c r="H57" s="149">
        <v>0</v>
      </c>
    </row>
    <row r="58" spans="1:8" ht="19.5" customHeight="1">
      <c r="A58" s="146">
        <v>1541</v>
      </c>
      <c r="B58" s="146" t="s">
        <v>648</v>
      </c>
      <c r="C58" s="147">
        <v>0</v>
      </c>
      <c r="D58" s="147">
        <v>0</v>
      </c>
      <c r="E58" s="147">
        <v>78054383999</v>
      </c>
      <c r="F58" s="147">
        <v>78054383999</v>
      </c>
      <c r="G58" s="147">
        <v>0</v>
      </c>
      <c r="H58" s="147">
        <v>0</v>
      </c>
    </row>
    <row r="59" spans="1:8" ht="19.5" customHeight="1">
      <c r="A59" s="146">
        <v>1542</v>
      </c>
      <c r="B59" s="146" t="s">
        <v>649</v>
      </c>
      <c r="C59" s="147">
        <v>0</v>
      </c>
      <c r="D59" s="147">
        <v>0</v>
      </c>
      <c r="E59" s="147">
        <v>2763373804</v>
      </c>
      <c r="F59" s="147">
        <v>2763373804</v>
      </c>
      <c r="G59" s="147">
        <v>0</v>
      </c>
      <c r="H59" s="147">
        <v>0</v>
      </c>
    </row>
    <row r="60" spans="1:8" ht="19.5" customHeight="1">
      <c r="A60" s="146">
        <v>1543</v>
      </c>
      <c r="B60" s="146" t="s">
        <v>650</v>
      </c>
      <c r="C60" s="147">
        <v>0</v>
      </c>
      <c r="D60" s="147">
        <v>0</v>
      </c>
      <c r="E60" s="147">
        <v>30564914801</v>
      </c>
      <c r="F60" s="147">
        <v>30564914801</v>
      </c>
      <c r="G60" s="147">
        <v>0</v>
      </c>
      <c r="H60" s="147">
        <v>0</v>
      </c>
    </row>
    <row r="61" spans="1:8" ht="19.5" customHeight="1">
      <c r="A61" s="146">
        <v>1544</v>
      </c>
      <c r="B61" s="146" t="s">
        <v>651</v>
      </c>
      <c r="C61" s="147">
        <v>0</v>
      </c>
      <c r="D61" s="147">
        <v>0</v>
      </c>
      <c r="E61" s="147">
        <v>2685708761</v>
      </c>
      <c r="F61" s="147">
        <v>2685708761</v>
      </c>
      <c r="G61" s="147">
        <v>0</v>
      </c>
      <c r="H61" s="147">
        <v>0</v>
      </c>
    </row>
    <row r="62" spans="1:8" s="145" customFormat="1" ht="19.5" customHeight="1">
      <c r="A62" s="148">
        <v>155</v>
      </c>
      <c r="B62" s="148" t="s">
        <v>652</v>
      </c>
      <c r="C62" s="149">
        <v>102033552</v>
      </c>
      <c r="D62" s="149">
        <v>0</v>
      </c>
      <c r="E62" s="149">
        <v>16400000</v>
      </c>
      <c r="F62" s="149">
        <v>3488720</v>
      </c>
      <c r="G62" s="149">
        <v>114944832</v>
      </c>
      <c r="H62" s="149">
        <v>0</v>
      </c>
    </row>
    <row r="63" spans="1:8" ht="19.5" customHeight="1">
      <c r="A63" s="146">
        <v>1551</v>
      </c>
      <c r="B63" s="146" t="s">
        <v>653</v>
      </c>
      <c r="C63" s="147">
        <v>102033552</v>
      </c>
      <c r="D63" s="147">
        <v>0</v>
      </c>
      <c r="E63" s="147">
        <v>16400000</v>
      </c>
      <c r="F63" s="147">
        <v>3488720</v>
      </c>
      <c r="G63" s="147">
        <v>114944832</v>
      </c>
      <c r="H63" s="147">
        <v>0</v>
      </c>
    </row>
    <row r="64" spans="1:8" s="145" customFormat="1" ht="19.5" customHeight="1">
      <c r="A64" s="148">
        <v>156</v>
      </c>
      <c r="B64" s="148" t="s">
        <v>654</v>
      </c>
      <c r="C64" s="149">
        <v>488453321</v>
      </c>
      <c r="D64" s="149">
        <v>0</v>
      </c>
      <c r="E64" s="149">
        <v>2140765351</v>
      </c>
      <c r="F64" s="149">
        <v>1971813870</v>
      </c>
      <c r="G64" s="149">
        <v>657404802</v>
      </c>
      <c r="H64" s="149">
        <v>0</v>
      </c>
    </row>
    <row r="65" spans="1:8" ht="19.5" customHeight="1">
      <c r="A65" s="146">
        <v>1561</v>
      </c>
      <c r="B65" s="146" t="s">
        <v>655</v>
      </c>
      <c r="C65" s="147">
        <v>427792030</v>
      </c>
      <c r="D65" s="147">
        <v>0</v>
      </c>
      <c r="E65" s="147">
        <v>1975958251</v>
      </c>
      <c r="F65" s="147">
        <v>1869246411</v>
      </c>
      <c r="G65" s="147">
        <v>534503870</v>
      </c>
      <c r="H65" s="147">
        <v>0</v>
      </c>
    </row>
    <row r="66" spans="1:8" ht="19.5" customHeight="1">
      <c r="A66" s="146">
        <v>1562</v>
      </c>
      <c r="B66" s="146" t="s">
        <v>656</v>
      </c>
      <c r="C66" s="147">
        <v>0</v>
      </c>
      <c r="D66" s="147">
        <v>0</v>
      </c>
      <c r="E66" s="147">
        <v>2400000</v>
      </c>
      <c r="F66" s="147">
        <v>64800</v>
      </c>
      <c r="G66" s="147">
        <v>2335200</v>
      </c>
      <c r="H66" s="147">
        <v>0</v>
      </c>
    </row>
    <row r="67" spans="1:8" ht="19.5" customHeight="1">
      <c r="A67" s="146">
        <v>1563</v>
      </c>
      <c r="B67" s="146" t="s">
        <v>657</v>
      </c>
      <c r="C67" s="147">
        <v>60661291</v>
      </c>
      <c r="D67" s="147">
        <v>0</v>
      </c>
      <c r="E67" s="147">
        <v>160007100</v>
      </c>
      <c r="F67" s="147">
        <v>102085059</v>
      </c>
      <c r="G67" s="147">
        <v>118583332</v>
      </c>
      <c r="H67" s="147">
        <v>0</v>
      </c>
    </row>
    <row r="68" spans="1:8" ht="19.5" customHeight="1">
      <c r="A68" s="146">
        <v>1564</v>
      </c>
      <c r="B68" s="146" t="s">
        <v>658</v>
      </c>
      <c r="C68" s="147">
        <v>0</v>
      </c>
      <c r="D68" s="147">
        <v>0</v>
      </c>
      <c r="E68" s="147">
        <v>2400000</v>
      </c>
      <c r="F68" s="147">
        <v>417600</v>
      </c>
      <c r="G68" s="147">
        <v>1982400</v>
      </c>
      <c r="H68" s="147">
        <v>0</v>
      </c>
    </row>
    <row r="69" spans="1:8" s="145" customFormat="1" ht="19.5" customHeight="1">
      <c r="A69" s="148">
        <v>211</v>
      </c>
      <c r="B69" s="148" t="s">
        <v>659</v>
      </c>
      <c r="C69" s="149">
        <v>160465715021</v>
      </c>
      <c r="D69" s="149">
        <v>0</v>
      </c>
      <c r="E69" s="149">
        <v>147490944801</v>
      </c>
      <c r="F69" s="149">
        <v>16435665981</v>
      </c>
      <c r="G69" s="149">
        <v>291520993841</v>
      </c>
      <c r="H69" s="149">
        <v>0</v>
      </c>
    </row>
    <row r="70" spans="1:8" ht="19.5" customHeight="1">
      <c r="A70" s="146">
        <v>2111</v>
      </c>
      <c r="B70" s="146" t="s">
        <v>660</v>
      </c>
      <c r="C70" s="147">
        <v>137604954655</v>
      </c>
      <c r="D70" s="147">
        <v>0</v>
      </c>
      <c r="E70" s="147">
        <v>132577215071</v>
      </c>
      <c r="F70" s="147">
        <v>10706143801</v>
      </c>
      <c r="G70" s="147">
        <v>259476025925</v>
      </c>
      <c r="H70" s="147">
        <v>0</v>
      </c>
    </row>
    <row r="71" spans="1:8" ht="19.5" customHeight="1">
      <c r="A71" s="146">
        <v>21111</v>
      </c>
      <c r="B71" s="146" t="s">
        <v>661</v>
      </c>
      <c r="C71" s="147">
        <v>109602525655</v>
      </c>
      <c r="D71" s="147">
        <v>0</v>
      </c>
      <c r="E71" s="147">
        <v>130274265071</v>
      </c>
      <c r="F71" s="147">
        <v>10706143801</v>
      </c>
      <c r="G71" s="147">
        <v>229170646925</v>
      </c>
      <c r="H71" s="147">
        <v>0</v>
      </c>
    </row>
    <row r="72" spans="1:8" ht="19.5" customHeight="1">
      <c r="A72" s="146">
        <v>211112</v>
      </c>
      <c r="B72" s="146" t="s">
        <v>662</v>
      </c>
      <c r="C72" s="147">
        <v>9916773048</v>
      </c>
      <c r="D72" s="147">
        <v>0</v>
      </c>
      <c r="E72" s="147">
        <v>91170129237</v>
      </c>
      <c r="F72" s="147">
        <v>931919417</v>
      </c>
      <c r="G72" s="147">
        <v>100154982868</v>
      </c>
      <c r="H72" s="147">
        <v>0</v>
      </c>
    </row>
    <row r="73" spans="1:8" ht="19.5" customHeight="1">
      <c r="A73" s="146">
        <v>211113</v>
      </c>
      <c r="B73" s="146" t="s">
        <v>663</v>
      </c>
      <c r="C73" s="147">
        <v>1972852565</v>
      </c>
      <c r="D73" s="147">
        <v>0</v>
      </c>
      <c r="E73" s="147">
        <v>20889721099</v>
      </c>
      <c r="F73" s="147">
        <v>0</v>
      </c>
      <c r="G73" s="147">
        <v>22862573664</v>
      </c>
      <c r="H73" s="147">
        <v>0</v>
      </c>
    </row>
    <row r="74" spans="1:8" ht="19.5" customHeight="1">
      <c r="A74" s="146">
        <v>211114</v>
      </c>
      <c r="B74" s="146" t="s">
        <v>664</v>
      </c>
      <c r="C74" s="147">
        <v>97637402678</v>
      </c>
      <c r="D74" s="147">
        <v>0</v>
      </c>
      <c r="E74" s="147">
        <v>10901818138</v>
      </c>
      <c r="F74" s="147">
        <v>9774224384</v>
      </c>
      <c r="G74" s="147">
        <v>98764996432</v>
      </c>
      <c r="H74" s="147">
        <v>0</v>
      </c>
    </row>
    <row r="75" spans="1:8" ht="19.5" customHeight="1">
      <c r="A75" s="146">
        <v>211115</v>
      </c>
      <c r="B75" s="146" t="s">
        <v>665</v>
      </c>
      <c r="C75" s="147">
        <v>68117364</v>
      </c>
      <c r="D75" s="147">
        <v>0</v>
      </c>
      <c r="E75" s="147">
        <v>7302079597</v>
      </c>
      <c r="F75" s="147">
        <v>0</v>
      </c>
      <c r="G75" s="147">
        <v>7370196961</v>
      </c>
      <c r="H75" s="147">
        <v>0</v>
      </c>
    </row>
    <row r="76" spans="1:8" ht="19.5" customHeight="1">
      <c r="A76" s="146">
        <v>211118</v>
      </c>
      <c r="B76" s="146" t="s">
        <v>666</v>
      </c>
      <c r="C76" s="147">
        <v>7380000</v>
      </c>
      <c r="D76" s="147">
        <v>0</v>
      </c>
      <c r="E76" s="147">
        <v>10517000</v>
      </c>
      <c r="F76" s="147">
        <v>0</v>
      </c>
      <c r="G76" s="147">
        <v>17897000</v>
      </c>
      <c r="H76" s="147">
        <v>0</v>
      </c>
    </row>
    <row r="77" spans="1:8" ht="19.5" customHeight="1">
      <c r="A77" s="146">
        <v>21112</v>
      </c>
      <c r="B77" s="146" t="s">
        <v>667</v>
      </c>
      <c r="C77" s="147">
        <v>2800000</v>
      </c>
      <c r="D77" s="147">
        <v>0</v>
      </c>
      <c r="E77" s="147">
        <v>0</v>
      </c>
      <c r="F77" s="147">
        <v>0</v>
      </c>
      <c r="G77" s="147">
        <v>2800000</v>
      </c>
      <c r="H77" s="147">
        <v>0</v>
      </c>
    </row>
    <row r="78" spans="1:8" ht="19.5" customHeight="1">
      <c r="A78" s="146">
        <v>211124</v>
      </c>
      <c r="B78" s="146" t="s">
        <v>668</v>
      </c>
      <c r="C78" s="147">
        <v>2800000</v>
      </c>
      <c r="D78" s="147">
        <v>0</v>
      </c>
      <c r="E78" s="147">
        <v>0</v>
      </c>
      <c r="F78" s="147">
        <v>0</v>
      </c>
      <c r="G78" s="147">
        <v>2800000</v>
      </c>
      <c r="H78" s="147">
        <v>0</v>
      </c>
    </row>
    <row r="79" spans="1:8" ht="19.5" customHeight="1">
      <c r="A79" s="146">
        <v>21113</v>
      </c>
      <c r="B79" s="146" t="s">
        <v>669</v>
      </c>
      <c r="C79" s="147">
        <v>27999629000</v>
      </c>
      <c r="D79" s="147">
        <v>0</v>
      </c>
      <c r="E79" s="147">
        <v>2302950000</v>
      </c>
      <c r="F79" s="147">
        <v>0</v>
      </c>
      <c r="G79" s="147">
        <v>30302579000</v>
      </c>
      <c r="H79" s="147">
        <v>0</v>
      </c>
    </row>
    <row r="80" spans="1:8" ht="19.5" customHeight="1">
      <c r="A80" s="146">
        <v>211134</v>
      </c>
      <c r="B80" s="146" t="s">
        <v>670</v>
      </c>
      <c r="C80" s="147">
        <v>27999629000</v>
      </c>
      <c r="D80" s="147">
        <v>0</v>
      </c>
      <c r="E80" s="147">
        <v>2302950000</v>
      </c>
      <c r="F80" s="147">
        <v>0</v>
      </c>
      <c r="G80" s="147">
        <v>30302579000</v>
      </c>
      <c r="H80" s="147">
        <v>0</v>
      </c>
    </row>
    <row r="81" spans="1:8" ht="19.5" customHeight="1">
      <c r="A81" s="146">
        <v>2112</v>
      </c>
      <c r="B81" s="146" t="s">
        <v>671</v>
      </c>
      <c r="C81" s="147">
        <v>22792260366</v>
      </c>
      <c r="D81" s="147">
        <v>0</v>
      </c>
      <c r="E81" s="147">
        <v>14853729730</v>
      </c>
      <c r="F81" s="147">
        <v>5729522180</v>
      </c>
      <c r="G81" s="147">
        <v>31916467916</v>
      </c>
      <c r="H81" s="147">
        <v>0</v>
      </c>
    </row>
    <row r="82" spans="1:8" ht="19.5" customHeight="1">
      <c r="A82" s="146">
        <v>21121</v>
      </c>
      <c r="B82" s="146" t="s">
        <v>672</v>
      </c>
      <c r="C82" s="147">
        <v>19361910366</v>
      </c>
      <c r="D82" s="147">
        <v>0</v>
      </c>
      <c r="E82" s="147">
        <v>14853729730</v>
      </c>
      <c r="F82" s="147">
        <v>5729522180</v>
      </c>
      <c r="G82" s="147">
        <v>28486117916</v>
      </c>
      <c r="H82" s="147">
        <v>0</v>
      </c>
    </row>
    <row r="83" spans="1:8" ht="19.5" customHeight="1">
      <c r="A83" s="146">
        <v>21123</v>
      </c>
      <c r="B83" s="146" t="s">
        <v>673</v>
      </c>
      <c r="C83" s="147">
        <v>3430350000</v>
      </c>
      <c r="D83" s="147">
        <v>0</v>
      </c>
      <c r="E83" s="147">
        <v>0</v>
      </c>
      <c r="F83" s="147">
        <v>0</v>
      </c>
      <c r="G83" s="147">
        <v>3430350000</v>
      </c>
      <c r="H83" s="147">
        <v>0</v>
      </c>
    </row>
    <row r="84" spans="1:8" ht="19.5" customHeight="1">
      <c r="A84" s="146">
        <v>2113</v>
      </c>
      <c r="B84" s="146" t="s">
        <v>674</v>
      </c>
      <c r="C84" s="147">
        <v>68500000</v>
      </c>
      <c r="D84" s="147">
        <v>0</v>
      </c>
      <c r="E84" s="147">
        <v>60000000</v>
      </c>
      <c r="F84" s="147">
        <v>0</v>
      </c>
      <c r="G84" s="147">
        <v>128500000</v>
      </c>
      <c r="H84" s="147">
        <v>0</v>
      </c>
    </row>
    <row r="85" spans="1:8" ht="19.5" customHeight="1">
      <c r="A85" s="146">
        <v>21131</v>
      </c>
      <c r="B85" s="146" t="s">
        <v>675</v>
      </c>
      <c r="C85" s="147">
        <v>68500000</v>
      </c>
      <c r="D85" s="147">
        <v>0</v>
      </c>
      <c r="E85" s="147">
        <v>60000000</v>
      </c>
      <c r="F85" s="147">
        <v>0</v>
      </c>
      <c r="G85" s="147">
        <v>128500000</v>
      </c>
      <c r="H85" s="147">
        <v>0</v>
      </c>
    </row>
    <row r="86" spans="1:8" s="145" customFormat="1" ht="19.5" customHeight="1">
      <c r="A86" s="148">
        <v>214</v>
      </c>
      <c r="B86" s="148" t="s">
        <v>676</v>
      </c>
      <c r="C86" s="149">
        <v>0</v>
      </c>
      <c r="D86" s="149">
        <v>42461241724</v>
      </c>
      <c r="E86" s="149">
        <v>9368997102</v>
      </c>
      <c r="F86" s="149">
        <v>23525614032</v>
      </c>
      <c r="G86" s="149">
        <v>0</v>
      </c>
      <c r="H86" s="149">
        <v>56617858654</v>
      </c>
    </row>
    <row r="87" spans="1:8" ht="19.5" customHeight="1">
      <c r="A87" s="146">
        <v>2141</v>
      </c>
      <c r="B87" s="146" t="s">
        <v>677</v>
      </c>
      <c r="C87" s="147">
        <v>0</v>
      </c>
      <c r="D87" s="147">
        <v>36349812298</v>
      </c>
      <c r="E87" s="147">
        <v>6869565445</v>
      </c>
      <c r="F87" s="147">
        <v>19525611353</v>
      </c>
      <c r="G87" s="147">
        <v>0</v>
      </c>
      <c r="H87" s="147">
        <v>49005858206</v>
      </c>
    </row>
    <row r="88" spans="1:8" ht="19.5" customHeight="1">
      <c r="A88" s="146">
        <v>21411</v>
      </c>
      <c r="B88" s="146" t="s">
        <v>678</v>
      </c>
      <c r="C88" s="147">
        <v>0</v>
      </c>
      <c r="D88" s="147">
        <v>23867507501</v>
      </c>
      <c r="E88" s="147">
        <v>5724343025</v>
      </c>
      <c r="F88" s="147">
        <v>15129288667</v>
      </c>
      <c r="G88" s="147">
        <v>0</v>
      </c>
      <c r="H88" s="147">
        <v>33272453143</v>
      </c>
    </row>
    <row r="89" spans="1:8" ht="19.5" customHeight="1">
      <c r="A89" s="146">
        <v>214111</v>
      </c>
      <c r="B89" s="146" t="s">
        <v>679</v>
      </c>
      <c r="C89" s="147">
        <v>0</v>
      </c>
      <c r="D89" s="147">
        <v>16128408</v>
      </c>
      <c r="E89" s="147">
        <v>0</v>
      </c>
      <c r="F89" s="147">
        <v>0</v>
      </c>
      <c r="G89" s="147">
        <v>0</v>
      </c>
      <c r="H89" s="147">
        <v>16128408</v>
      </c>
    </row>
    <row r="90" spans="1:8" ht="19.5" customHeight="1">
      <c r="A90" s="146">
        <v>214112</v>
      </c>
      <c r="B90" s="146" t="s">
        <v>680</v>
      </c>
      <c r="C90" s="147">
        <v>0</v>
      </c>
      <c r="D90" s="147">
        <v>1770892183</v>
      </c>
      <c r="E90" s="147">
        <v>1001603544</v>
      </c>
      <c r="F90" s="147">
        <v>1257321285</v>
      </c>
      <c r="G90" s="147">
        <v>0</v>
      </c>
      <c r="H90" s="147">
        <v>2026609924</v>
      </c>
    </row>
    <row r="91" spans="1:8" ht="19.5" customHeight="1">
      <c r="A91" s="146">
        <v>214113</v>
      </c>
      <c r="B91" s="146" t="s">
        <v>681</v>
      </c>
      <c r="C91" s="147">
        <v>0</v>
      </c>
      <c r="D91" s="147">
        <v>650632596</v>
      </c>
      <c r="E91" s="147">
        <v>716085896</v>
      </c>
      <c r="F91" s="147">
        <v>1001265236</v>
      </c>
      <c r="G91" s="147">
        <v>0</v>
      </c>
      <c r="H91" s="147">
        <v>935811936</v>
      </c>
    </row>
    <row r="92" spans="1:8" ht="19.5" customHeight="1">
      <c r="A92" s="146">
        <v>214114</v>
      </c>
      <c r="B92" s="146" t="s">
        <v>682</v>
      </c>
      <c r="C92" s="147">
        <v>0</v>
      </c>
      <c r="D92" s="147">
        <v>21425254089</v>
      </c>
      <c r="E92" s="147">
        <v>4006653585</v>
      </c>
      <c r="F92" s="147">
        <v>12199162677</v>
      </c>
      <c r="G92" s="147">
        <v>0</v>
      </c>
      <c r="H92" s="147">
        <v>29617763181</v>
      </c>
    </row>
    <row r="93" spans="1:8" ht="19.5" customHeight="1">
      <c r="A93" s="146">
        <v>214115</v>
      </c>
      <c r="B93" s="146" t="s">
        <v>683</v>
      </c>
      <c r="C93" s="147">
        <v>0</v>
      </c>
      <c r="D93" s="147">
        <v>4600225</v>
      </c>
      <c r="E93" s="147">
        <v>0</v>
      </c>
      <c r="F93" s="147">
        <v>669343715</v>
      </c>
      <c r="G93" s="147">
        <v>0</v>
      </c>
      <c r="H93" s="147">
        <v>673943940</v>
      </c>
    </row>
    <row r="94" spans="1:8" ht="19.5" customHeight="1">
      <c r="A94" s="146">
        <v>214118</v>
      </c>
      <c r="B94" s="146" t="s">
        <v>684</v>
      </c>
      <c r="C94" s="147">
        <v>0</v>
      </c>
      <c r="D94" s="147">
        <v>0</v>
      </c>
      <c r="E94" s="147">
        <v>0</v>
      </c>
      <c r="F94" s="147">
        <v>2195754</v>
      </c>
      <c r="G94" s="147">
        <v>0</v>
      </c>
      <c r="H94" s="147">
        <v>2195754</v>
      </c>
    </row>
    <row r="95" spans="1:8" ht="19.5" customHeight="1">
      <c r="A95" s="146">
        <v>21412</v>
      </c>
      <c r="B95" s="146" t="s">
        <v>685</v>
      </c>
      <c r="C95" s="147">
        <v>0</v>
      </c>
      <c r="D95" s="147">
        <v>695623667</v>
      </c>
      <c r="E95" s="147">
        <v>1145222420</v>
      </c>
      <c r="F95" s="147">
        <v>686337380</v>
      </c>
      <c r="G95" s="147">
        <v>0</v>
      </c>
      <c r="H95" s="147">
        <v>236738627</v>
      </c>
    </row>
    <row r="96" spans="1:8" ht="19.5" customHeight="1">
      <c r="A96" s="146">
        <v>214122</v>
      </c>
      <c r="B96" s="146" t="s">
        <v>686</v>
      </c>
      <c r="C96" s="147">
        <v>0</v>
      </c>
      <c r="D96" s="147">
        <v>5735000</v>
      </c>
      <c r="E96" s="147">
        <v>0</v>
      </c>
      <c r="F96" s="147">
        <v>0</v>
      </c>
      <c r="G96" s="147">
        <v>0</v>
      </c>
      <c r="H96" s="147">
        <v>5735000</v>
      </c>
    </row>
    <row r="97" spans="1:8" ht="19.5" customHeight="1">
      <c r="A97" s="146">
        <v>214124</v>
      </c>
      <c r="B97" s="146" t="s">
        <v>687</v>
      </c>
      <c r="C97" s="147">
        <v>0</v>
      </c>
      <c r="D97" s="147">
        <v>689888667</v>
      </c>
      <c r="E97" s="147">
        <v>1145222420</v>
      </c>
      <c r="F97" s="147">
        <v>686337380</v>
      </c>
      <c r="G97" s="147">
        <v>0</v>
      </c>
      <c r="H97" s="147">
        <v>231003627</v>
      </c>
    </row>
    <row r="98" spans="1:8" ht="19.5" customHeight="1">
      <c r="A98" s="146">
        <v>21413</v>
      </c>
      <c r="B98" s="146" t="s">
        <v>688</v>
      </c>
      <c r="C98" s="147">
        <v>0</v>
      </c>
      <c r="D98" s="147">
        <v>11786681130</v>
      </c>
      <c r="E98" s="147">
        <v>0</v>
      </c>
      <c r="F98" s="147">
        <v>3709985306</v>
      </c>
      <c r="G98" s="147">
        <v>0</v>
      </c>
      <c r="H98" s="147">
        <v>15496666436</v>
      </c>
    </row>
    <row r="99" spans="1:8" ht="19.5" customHeight="1">
      <c r="A99" s="146">
        <v>214134</v>
      </c>
      <c r="B99" s="146" t="s">
        <v>689</v>
      </c>
      <c r="C99" s="147">
        <v>0</v>
      </c>
      <c r="D99" s="147">
        <v>11786681130</v>
      </c>
      <c r="E99" s="147">
        <v>0</v>
      </c>
      <c r="F99" s="147">
        <v>3709985306</v>
      </c>
      <c r="G99" s="147">
        <v>0</v>
      </c>
      <c r="H99" s="147">
        <v>15496666436</v>
      </c>
    </row>
    <row r="100" spans="1:8" ht="19.5" customHeight="1">
      <c r="A100" s="146">
        <v>2142</v>
      </c>
      <c r="B100" s="146" t="s">
        <v>690</v>
      </c>
      <c r="C100" s="147">
        <v>0</v>
      </c>
      <c r="D100" s="147">
        <v>6093093990</v>
      </c>
      <c r="E100" s="147">
        <v>2499320119</v>
      </c>
      <c r="F100" s="147">
        <v>3978277675</v>
      </c>
      <c r="G100" s="147">
        <v>0</v>
      </c>
      <c r="H100" s="147">
        <v>7572051546</v>
      </c>
    </row>
    <row r="101" spans="1:8" ht="19.5" customHeight="1">
      <c r="A101" s="146">
        <v>21421</v>
      </c>
      <c r="B101" s="146" t="s">
        <v>691</v>
      </c>
      <c r="C101" s="147">
        <v>0</v>
      </c>
      <c r="D101" s="147">
        <v>3427616732</v>
      </c>
      <c r="E101" s="147">
        <v>2016114679</v>
      </c>
      <c r="F101" s="147">
        <v>2594474351</v>
      </c>
      <c r="G101" s="147">
        <v>0</v>
      </c>
      <c r="H101" s="147">
        <v>4005976404</v>
      </c>
    </row>
    <row r="102" spans="1:8" ht="19.5" customHeight="1">
      <c r="A102" s="146">
        <v>21422</v>
      </c>
      <c r="B102" s="146" t="s">
        <v>692</v>
      </c>
      <c r="C102" s="147">
        <v>0</v>
      </c>
      <c r="D102" s="147">
        <v>1317385242</v>
      </c>
      <c r="E102" s="147">
        <v>483205440</v>
      </c>
      <c r="F102" s="147">
        <v>483573180</v>
      </c>
      <c r="G102" s="147">
        <v>0</v>
      </c>
      <c r="H102" s="147">
        <v>1317752982</v>
      </c>
    </row>
    <row r="103" spans="1:8" ht="19.5" customHeight="1">
      <c r="A103" s="146">
        <v>21423</v>
      </c>
      <c r="B103" s="146" t="s">
        <v>693</v>
      </c>
      <c r="C103" s="147">
        <v>0</v>
      </c>
      <c r="D103" s="147">
        <v>1248571376</v>
      </c>
      <c r="E103" s="147">
        <v>0</v>
      </c>
      <c r="F103" s="147">
        <v>651428544</v>
      </c>
      <c r="G103" s="147">
        <v>0</v>
      </c>
      <c r="H103" s="147">
        <v>1899999920</v>
      </c>
    </row>
    <row r="104" spans="1:8" ht="19.5" customHeight="1">
      <c r="A104" s="146">
        <v>21424</v>
      </c>
      <c r="B104" s="146" t="s">
        <v>694</v>
      </c>
      <c r="C104" s="147">
        <v>0</v>
      </c>
      <c r="D104" s="147">
        <v>99520640</v>
      </c>
      <c r="E104" s="147">
        <v>0</v>
      </c>
      <c r="F104" s="147">
        <v>248801600</v>
      </c>
      <c r="G104" s="147">
        <v>0</v>
      </c>
      <c r="H104" s="147">
        <v>348322240</v>
      </c>
    </row>
    <row r="105" spans="1:8" ht="19.5" customHeight="1">
      <c r="A105" s="146">
        <v>2143</v>
      </c>
      <c r="B105" s="146" t="s">
        <v>695</v>
      </c>
      <c r="C105" s="147">
        <v>0</v>
      </c>
      <c r="D105" s="147">
        <v>18335436</v>
      </c>
      <c r="E105" s="147">
        <v>111538</v>
      </c>
      <c r="F105" s="147">
        <v>21725004</v>
      </c>
      <c r="G105" s="147">
        <v>0</v>
      </c>
      <c r="H105" s="147">
        <v>39948902</v>
      </c>
    </row>
    <row r="106" spans="1:8" ht="19.5" customHeight="1">
      <c r="A106" s="146">
        <v>21431</v>
      </c>
      <c r="B106" s="146" t="s">
        <v>696</v>
      </c>
      <c r="C106" s="147">
        <v>0</v>
      </c>
      <c r="D106" s="147">
        <v>18335436</v>
      </c>
      <c r="E106" s="147">
        <v>111538</v>
      </c>
      <c r="F106" s="147">
        <v>21725004</v>
      </c>
      <c r="G106" s="147">
        <v>0</v>
      </c>
      <c r="H106" s="147">
        <v>39948902</v>
      </c>
    </row>
    <row r="107" spans="1:8" s="145" customFormat="1" ht="19.5" customHeight="1">
      <c r="A107" s="148">
        <v>223</v>
      </c>
      <c r="B107" s="148" t="s">
        <v>697</v>
      </c>
      <c r="C107" s="149">
        <v>0</v>
      </c>
      <c r="D107" s="149">
        <v>0</v>
      </c>
      <c r="E107" s="149">
        <v>10000000000</v>
      </c>
      <c r="F107" s="149">
        <v>0</v>
      </c>
      <c r="G107" s="149">
        <v>10000000000</v>
      </c>
      <c r="H107" s="149">
        <v>0</v>
      </c>
    </row>
    <row r="108" spans="1:8" ht="19.5" customHeight="1">
      <c r="A108" s="146">
        <v>2231</v>
      </c>
      <c r="B108" s="146" t="s">
        <v>698</v>
      </c>
      <c r="C108" s="147">
        <v>0</v>
      </c>
      <c r="D108" s="147">
        <v>0</v>
      </c>
      <c r="E108" s="147">
        <v>6000000000</v>
      </c>
      <c r="F108" s="147">
        <v>0</v>
      </c>
      <c r="G108" s="147">
        <v>6000000000</v>
      </c>
      <c r="H108" s="147">
        <v>0</v>
      </c>
    </row>
    <row r="109" spans="1:8" ht="19.5" customHeight="1">
      <c r="A109" s="146">
        <v>2233</v>
      </c>
      <c r="B109" s="146" t="s">
        <v>699</v>
      </c>
      <c r="C109" s="147">
        <v>0</v>
      </c>
      <c r="D109" s="147">
        <v>0</v>
      </c>
      <c r="E109" s="147">
        <v>4000000000</v>
      </c>
      <c r="F109" s="147">
        <v>0</v>
      </c>
      <c r="G109" s="147">
        <v>4000000000</v>
      </c>
      <c r="H109" s="147">
        <v>0</v>
      </c>
    </row>
    <row r="110" spans="1:8" s="145" customFormat="1" ht="19.5" customHeight="1">
      <c r="A110" s="148">
        <v>228</v>
      </c>
      <c r="B110" s="148" t="s">
        <v>700</v>
      </c>
      <c r="C110" s="149">
        <v>10000000000</v>
      </c>
      <c r="D110" s="149">
        <v>0</v>
      </c>
      <c r="E110" s="149">
        <v>9925020039</v>
      </c>
      <c r="F110" s="149">
        <v>19925020039</v>
      </c>
      <c r="G110" s="149">
        <v>0</v>
      </c>
      <c r="H110" s="149">
        <v>0</v>
      </c>
    </row>
    <row r="111" spans="1:8" ht="19.5" customHeight="1">
      <c r="A111" s="146">
        <v>2281</v>
      </c>
      <c r="B111" s="146" t="s">
        <v>701</v>
      </c>
      <c r="C111" s="147">
        <v>6000000000</v>
      </c>
      <c r="D111" s="147">
        <v>0</v>
      </c>
      <c r="E111" s="147">
        <v>9925020039</v>
      </c>
      <c r="F111" s="147">
        <v>15925020039</v>
      </c>
      <c r="G111" s="147">
        <v>0</v>
      </c>
      <c r="H111" s="147">
        <v>0</v>
      </c>
    </row>
    <row r="112" spans="1:8" ht="19.5" customHeight="1">
      <c r="A112" s="146">
        <v>2283</v>
      </c>
      <c r="B112" s="146" t="s">
        <v>702</v>
      </c>
      <c r="C112" s="147">
        <v>4000000000</v>
      </c>
      <c r="D112" s="147">
        <v>0</v>
      </c>
      <c r="E112" s="147">
        <v>0</v>
      </c>
      <c r="F112" s="147">
        <v>4000000000</v>
      </c>
      <c r="G112" s="147">
        <v>0</v>
      </c>
      <c r="H112" s="147">
        <v>0</v>
      </c>
    </row>
    <row r="113" spans="1:8" s="145" customFormat="1" ht="19.5" customHeight="1">
      <c r="A113" s="148">
        <v>241</v>
      </c>
      <c r="B113" s="148" t="s">
        <v>703</v>
      </c>
      <c r="C113" s="149">
        <v>20365773883</v>
      </c>
      <c r="D113" s="149">
        <v>0</v>
      </c>
      <c r="E113" s="149">
        <v>116056220268</v>
      </c>
      <c r="F113" s="149">
        <v>119005315843</v>
      </c>
      <c r="G113" s="149">
        <v>17416678308</v>
      </c>
      <c r="H113" s="149">
        <v>0</v>
      </c>
    </row>
    <row r="114" spans="1:8" ht="19.5" customHeight="1">
      <c r="A114" s="146">
        <v>2411</v>
      </c>
      <c r="B114" s="146" t="s">
        <v>704</v>
      </c>
      <c r="C114" s="147">
        <v>20365773883</v>
      </c>
      <c r="D114" s="147">
        <v>0</v>
      </c>
      <c r="E114" s="147">
        <v>116056220268</v>
      </c>
      <c r="F114" s="147">
        <v>119005315843</v>
      </c>
      <c r="G114" s="147">
        <v>17416678308</v>
      </c>
      <c r="H114" s="147">
        <v>0</v>
      </c>
    </row>
    <row r="115" spans="1:8" s="145" customFormat="1" ht="19.5" customHeight="1">
      <c r="A115" s="148">
        <v>242</v>
      </c>
      <c r="B115" s="148" t="s">
        <v>705</v>
      </c>
      <c r="C115" s="149">
        <v>1992905904</v>
      </c>
      <c r="D115" s="149">
        <v>0</v>
      </c>
      <c r="E115" s="149">
        <v>1217554267</v>
      </c>
      <c r="F115" s="149">
        <v>1054152614</v>
      </c>
      <c r="G115" s="149">
        <v>2156307557</v>
      </c>
      <c r="H115" s="149">
        <v>0</v>
      </c>
    </row>
    <row r="116" spans="1:8" ht="19.5" customHeight="1">
      <c r="A116" s="146">
        <v>2421</v>
      </c>
      <c r="B116" s="146" t="s">
        <v>706</v>
      </c>
      <c r="C116" s="147">
        <v>1953549690</v>
      </c>
      <c r="D116" s="147">
        <v>0</v>
      </c>
      <c r="E116" s="147">
        <v>1124483920</v>
      </c>
      <c r="F116" s="147">
        <v>993949692</v>
      </c>
      <c r="G116" s="147">
        <v>2084083918</v>
      </c>
      <c r="H116" s="147">
        <v>0</v>
      </c>
    </row>
    <row r="117" spans="1:8" ht="19.5" customHeight="1">
      <c r="A117" s="146">
        <v>2422</v>
      </c>
      <c r="B117" s="146" t="s">
        <v>707</v>
      </c>
      <c r="C117" s="147">
        <v>16055464</v>
      </c>
      <c r="D117" s="147">
        <v>0</v>
      </c>
      <c r="E117" s="147">
        <v>0</v>
      </c>
      <c r="F117" s="147">
        <v>11542776</v>
      </c>
      <c r="G117" s="147">
        <v>4512688</v>
      </c>
      <c r="H117" s="147">
        <v>0</v>
      </c>
    </row>
    <row r="118" spans="1:8" ht="19.5" customHeight="1">
      <c r="A118" s="146">
        <v>2423</v>
      </c>
      <c r="B118" s="146" t="s">
        <v>708</v>
      </c>
      <c r="C118" s="147">
        <v>23300750</v>
      </c>
      <c r="D118" s="147">
        <v>0</v>
      </c>
      <c r="E118" s="147">
        <v>68515800</v>
      </c>
      <c r="F118" s="147">
        <v>42125466</v>
      </c>
      <c r="G118" s="147">
        <v>49691084</v>
      </c>
      <c r="H118" s="147">
        <v>0</v>
      </c>
    </row>
    <row r="119" spans="1:8" ht="19.5" customHeight="1">
      <c r="A119" s="146">
        <v>2424</v>
      </c>
      <c r="B119" s="146" t="s">
        <v>709</v>
      </c>
      <c r="C119" s="147">
        <v>0</v>
      </c>
      <c r="D119" s="147">
        <v>0</v>
      </c>
      <c r="E119" s="147">
        <v>24554547</v>
      </c>
      <c r="F119" s="147">
        <v>6534680</v>
      </c>
      <c r="G119" s="147">
        <v>18019867</v>
      </c>
      <c r="H119" s="147">
        <v>0</v>
      </c>
    </row>
    <row r="120" spans="1:8" s="145" customFormat="1" ht="19.5" customHeight="1">
      <c r="A120" s="148">
        <v>244</v>
      </c>
      <c r="B120" s="148" t="s">
        <v>710</v>
      </c>
      <c r="C120" s="149">
        <v>0</v>
      </c>
      <c r="D120" s="149">
        <v>0</v>
      </c>
      <c r="E120" s="149">
        <v>220000000</v>
      </c>
      <c r="F120" s="149">
        <v>0</v>
      </c>
      <c r="G120" s="149">
        <v>220000000</v>
      </c>
      <c r="H120" s="149">
        <v>0</v>
      </c>
    </row>
    <row r="121" spans="1:8" ht="19.5" customHeight="1">
      <c r="A121" s="146">
        <v>2441</v>
      </c>
      <c r="B121" s="146" t="s">
        <v>711</v>
      </c>
      <c r="C121" s="147">
        <v>0</v>
      </c>
      <c r="D121" s="147">
        <v>0</v>
      </c>
      <c r="E121" s="147">
        <v>220000000</v>
      </c>
      <c r="F121" s="147">
        <v>0</v>
      </c>
      <c r="G121" s="147">
        <v>220000000</v>
      </c>
      <c r="H121" s="147">
        <v>0</v>
      </c>
    </row>
    <row r="122" spans="1:8" s="145" customFormat="1" ht="19.5" customHeight="1">
      <c r="A122" s="148">
        <v>311</v>
      </c>
      <c r="B122" s="148" t="s">
        <v>712</v>
      </c>
      <c r="C122" s="149">
        <v>0</v>
      </c>
      <c r="D122" s="149">
        <v>4538363500</v>
      </c>
      <c r="E122" s="149">
        <v>53386182049</v>
      </c>
      <c r="F122" s="149">
        <v>67941513326</v>
      </c>
      <c r="G122" s="149">
        <v>0</v>
      </c>
      <c r="H122" s="149">
        <v>19093694777</v>
      </c>
    </row>
    <row r="123" spans="1:8" ht="19.5" customHeight="1">
      <c r="A123" s="146">
        <v>3111</v>
      </c>
      <c r="B123" s="146" t="s">
        <v>713</v>
      </c>
      <c r="C123" s="147">
        <v>0</v>
      </c>
      <c r="D123" s="147">
        <v>0</v>
      </c>
      <c r="E123" s="147">
        <v>14926809036</v>
      </c>
      <c r="F123" s="147">
        <v>23086123238</v>
      </c>
      <c r="G123" s="147">
        <v>0</v>
      </c>
      <c r="H123" s="147">
        <v>8159314202</v>
      </c>
    </row>
    <row r="124" spans="1:8" ht="19.5" customHeight="1">
      <c r="A124" s="146">
        <v>3115</v>
      </c>
      <c r="B124" s="146" t="s">
        <v>714</v>
      </c>
      <c r="C124" s="147">
        <v>0</v>
      </c>
      <c r="D124" s="147">
        <v>4538363500</v>
      </c>
      <c r="E124" s="147">
        <v>38459373013</v>
      </c>
      <c r="F124" s="147">
        <v>44855390088</v>
      </c>
      <c r="G124" s="147">
        <v>0</v>
      </c>
      <c r="H124" s="147">
        <v>10934380575</v>
      </c>
    </row>
    <row r="125" spans="1:8" s="145" customFormat="1" ht="19.5" customHeight="1">
      <c r="A125" s="148">
        <v>315</v>
      </c>
      <c r="B125" s="148" t="s">
        <v>715</v>
      </c>
      <c r="C125" s="149">
        <v>0</v>
      </c>
      <c r="D125" s="149">
        <v>3131034560</v>
      </c>
      <c r="E125" s="149">
        <v>4238935060</v>
      </c>
      <c r="F125" s="149">
        <v>6077638600</v>
      </c>
      <c r="G125" s="149">
        <v>0</v>
      </c>
      <c r="H125" s="149">
        <v>4969738100</v>
      </c>
    </row>
    <row r="126" spans="1:8" ht="19.5" customHeight="1">
      <c r="A126" s="146">
        <v>3151</v>
      </c>
      <c r="B126" s="146" t="s">
        <v>716</v>
      </c>
      <c r="C126" s="147">
        <v>0</v>
      </c>
      <c r="D126" s="147">
        <v>2273447060</v>
      </c>
      <c r="E126" s="147">
        <v>3381347560</v>
      </c>
      <c r="F126" s="147">
        <v>5220051100</v>
      </c>
      <c r="G126" s="147">
        <v>0</v>
      </c>
      <c r="H126" s="147">
        <v>4112150600</v>
      </c>
    </row>
    <row r="127" spans="1:8" ht="19.5" customHeight="1">
      <c r="A127" s="146">
        <v>3153</v>
      </c>
      <c r="B127" s="146" t="s">
        <v>717</v>
      </c>
      <c r="C127" s="147">
        <v>0</v>
      </c>
      <c r="D127" s="147">
        <v>857587500</v>
      </c>
      <c r="E127" s="147">
        <v>857587500</v>
      </c>
      <c r="F127" s="147">
        <v>857587500</v>
      </c>
      <c r="G127" s="147">
        <v>0</v>
      </c>
      <c r="H127" s="147">
        <v>857587500</v>
      </c>
    </row>
    <row r="128" spans="1:8" s="145" customFormat="1" ht="19.5" customHeight="1">
      <c r="A128" s="148">
        <v>331</v>
      </c>
      <c r="B128" s="148" t="s">
        <v>718</v>
      </c>
      <c r="C128" s="149">
        <v>77192922474</v>
      </c>
      <c r="D128" s="149">
        <v>3282945209</v>
      </c>
      <c r="E128" s="149">
        <v>163655075118</v>
      </c>
      <c r="F128" s="149">
        <v>251700420429</v>
      </c>
      <c r="G128" s="149">
        <v>355903586</v>
      </c>
      <c r="H128" s="149">
        <v>14491271632</v>
      </c>
    </row>
    <row r="129" spans="1:8" ht="19.5" customHeight="1">
      <c r="A129" s="146">
        <v>3311</v>
      </c>
      <c r="B129" s="146" t="s">
        <v>719</v>
      </c>
      <c r="C129" s="147">
        <v>77192922474</v>
      </c>
      <c r="D129" s="147">
        <v>2692912331</v>
      </c>
      <c r="E129" s="147">
        <v>143176294202</v>
      </c>
      <c r="F129" s="147">
        <v>229357054602</v>
      </c>
      <c r="G129" s="147">
        <v>355903586</v>
      </c>
      <c r="H129" s="147">
        <v>12036653843</v>
      </c>
    </row>
    <row r="130" spans="1:8" ht="19.5" customHeight="1">
      <c r="A130" s="146">
        <v>3312</v>
      </c>
      <c r="B130" s="146" t="s">
        <v>720</v>
      </c>
      <c r="C130" s="147">
        <v>0</v>
      </c>
      <c r="D130" s="147">
        <v>12160000</v>
      </c>
      <c r="E130" s="147">
        <v>1104678600</v>
      </c>
      <c r="F130" s="147">
        <v>1124217800</v>
      </c>
      <c r="G130" s="147">
        <v>0</v>
      </c>
      <c r="H130" s="147">
        <v>31699200</v>
      </c>
    </row>
    <row r="131" spans="1:8" ht="19.5" customHeight="1">
      <c r="A131" s="146">
        <v>3313</v>
      </c>
      <c r="B131" s="146" t="s">
        <v>721</v>
      </c>
      <c r="C131" s="147">
        <v>0</v>
      </c>
      <c r="D131" s="147">
        <v>577872878</v>
      </c>
      <c r="E131" s="147">
        <v>18022414046</v>
      </c>
      <c r="F131" s="147">
        <v>19261119729</v>
      </c>
      <c r="G131" s="147">
        <v>0</v>
      </c>
      <c r="H131" s="147">
        <v>1816578561</v>
      </c>
    </row>
    <row r="132" spans="1:8" ht="19.5" customHeight="1">
      <c r="A132" s="146">
        <v>3314</v>
      </c>
      <c r="B132" s="146" t="s">
        <v>722</v>
      </c>
      <c r="C132" s="147">
        <v>0</v>
      </c>
      <c r="D132" s="147">
        <v>0</v>
      </c>
      <c r="E132" s="147">
        <v>1351688270</v>
      </c>
      <c r="F132" s="147">
        <v>1958028298</v>
      </c>
      <c r="G132" s="147">
        <v>0</v>
      </c>
      <c r="H132" s="147">
        <v>606340028</v>
      </c>
    </row>
    <row r="133" spans="1:8" s="145" customFormat="1" ht="19.5" customHeight="1">
      <c r="A133" s="148">
        <v>333</v>
      </c>
      <c r="B133" s="148" t="s">
        <v>723</v>
      </c>
      <c r="C133" s="149">
        <v>0</v>
      </c>
      <c r="D133" s="149">
        <v>634091627</v>
      </c>
      <c r="E133" s="149">
        <v>14195572859</v>
      </c>
      <c r="F133" s="149">
        <v>12670606253</v>
      </c>
      <c r="G133" s="149">
        <v>945834021</v>
      </c>
      <c r="H133" s="149">
        <v>54959042</v>
      </c>
    </row>
    <row r="134" spans="1:8" ht="19.5" customHeight="1">
      <c r="A134" s="146">
        <v>3331</v>
      </c>
      <c r="B134" s="146" t="s">
        <v>724</v>
      </c>
      <c r="C134" s="147">
        <v>0</v>
      </c>
      <c r="D134" s="147">
        <v>477340529</v>
      </c>
      <c r="E134" s="147">
        <v>12122804319</v>
      </c>
      <c r="F134" s="147">
        <v>11700422832</v>
      </c>
      <c r="G134" s="147">
        <v>0</v>
      </c>
      <c r="H134" s="147">
        <v>54959042</v>
      </c>
    </row>
    <row r="135" spans="1:8" ht="19.5" customHeight="1">
      <c r="A135" s="146">
        <v>33311</v>
      </c>
      <c r="B135" s="146" t="s">
        <v>725</v>
      </c>
      <c r="C135" s="147">
        <v>0</v>
      </c>
      <c r="D135" s="147">
        <v>477340529</v>
      </c>
      <c r="E135" s="147">
        <v>12122804319</v>
      </c>
      <c r="F135" s="147">
        <v>11700422832</v>
      </c>
      <c r="G135" s="147">
        <v>0</v>
      </c>
      <c r="H135" s="147">
        <v>54959042</v>
      </c>
    </row>
    <row r="136" spans="1:8" ht="19.5" customHeight="1">
      <c r="A136" s="146">
        <v>333111</v>
      </c>
      <c r="B136" s="146" t="s">
        <v>726</v>
      </c>
      <c r="C136" s="147">
        <v>0</v>
      </c>
      <c r="D136" s="147">
        <v>420694603</v>
      </c>
      <c r="E136" s="147">
        <v>11391849116</v>
      </c>
      <c r="F136" s="147">
        <v>10971154513</v>
      </c>
      <c r="G136" s="147">
        <v>0</v>
      </c>
      <c r="H136" s="147">
        <v>0</v>
      </c>
    </row>
    <row r="137" spans="1:8" ht="19.5" customHeight="1">
      <c r="A137" s="146">
        <v>333112</v>
      </c>
      <c r="B137" s="146" t="s">
        <v>727</v>
      </c>
      <c r="C137" s="147">
        <v>0</v>
      </c>
      <c r="D137" s="147">
        <v>14319652</v>
      </c>
      <c r="E137" s="147">
        <v>369629572</v>
      </c>
      <c r="F137" s="147">
        <v>374112000</v>
      </c>
      <c r="G137" s="147">
        <v>0</v>
      </c>
      <c r="H137" s="147">
        <v>18802080</v>
      </c>
    </row>
    <row r="138" spans="1:8" ht="19.5" customHeight="1">
      <c r="A138" s="146">
        <v>333114</v>
      </c>
      <c r="B138" s="146" t="s">
        <v>728</v>
      </c>
      <c r="C138" s="147">
        <v>0</v>
      </c>
      <c r="D138" s="147">
        <v>42326274</v>
      </c>
      <c r="E138" s="147">
        <v>361325631</v>
      </c>
      <c r="F138" s="147">
        <v>355156319</v>
      </c>
      <c r="G138" s="147">
        <v>0</v>
      </c>
      <c r="H138" s="147">
        <v>36156962</v>
      </c>
    </row>
    <row r="139" spans="1:8" ht="19.5" customHeight="1">
      <c r="A139" s="146">
        <v>3334</v>
      </c>
      <c r="B139" s="146" t="s">
        <v>729</v>
      </c>
      <c r="C139" s="147">
        <v>0</v>
      </c>
      <c r="D139" s="147">
        <v>156751098</v>
      </c>
      <c r="E139" s="147">
        <v>2048419140</v>
      </c>
      <c r="F139" s="147">
        <v>945834021</v>
      </c>
      <c r="G139" s="147">
        <v>945834021</v>
      </c>
      <c r="H139" s="147">
        <v>0</v>
      </c>
    </row>
    <row r="140" spans="1:8" ht="19.5" customHeight="1">
      <c r="A140" s="146">
        <v>33341</v>
      </c>
      <c r="B140" s="146" t="s">
        <v>730</v>
      </c>
      <c r="C140" s="147">
        <v>0</v>
      </c>
      <c r="D140" s="147">
        <v>156751098</v>
      </c>
      <c r="E140" s="147">
        <v>913613348</v>
      </c>
      <c r="F140" s="147">
        <v>378431125</v>
      </c>
      <c r="G140" s="147">
        <v>378431125</v>
      </c>
      <c r="H140" s="147">
        <v>0</v>
      </c>
    </row>
    <row r="141" spans="1:8" ht="19.5" customHeight="1">
      <c r="A141" s="146">
        <v>33343</v>
      </c>
      <c r="B141" s="146" t="s">
        <v>731</v>
      </c>
      <c r="C141" s="147">
        <v>0</v>
      </c>
      <c r="D141" s="147">
        <v>0</v>
      </c>
      <c r="E141" s="147">
        <v>1134805792</v>
      </c>
      <c r="F141" s="147">
        <v>567402896</v>
      </c>
      <c r="G141" s="147">
        <v>567402896</v>
      </c>
      <c r="H141" s="147">
        <v>0</v>
      </c>
    </row>
    <row r="142" spans="1:8" ht="19.5" customHeight="1">
      <c r="A142" s="146">
        <v>3337</v>
      </c>
      <c r="B142" s="146" t="s">
        <v>732</v>
      </c>
      <c r="C142" s="147">
        <v>0</v>
      </c>
      <c r="D142" s="147">
        <v>0</v>
      </c>
      <c r="E142" s="147">
        <v>23149400</v>
      </c>
      <c r="F142" s="147">
        <v>23149400</v>
      </c>
      <c r="G142" s="147">
        <v>0</v>
      </c>
      <c r="H142" s="147">
        <v>0</v>
      </c>
    </row>
    <row r="143" spans="1:8" ht="19.5" customHeight="1">
      <c r="A143" s="146">
        <v>33371</v>
      </c>
      <c r="B143" s="146" t="s">
        <v>733</v>
      </c>
      <c r="C143" s="147">
        <v>0</v>
      </c>
      <c r="D143" s="147">
        <v>0</v>
      </c>
      <c r="E143" s="147">
        <v>21149400</v>
      </c>
      <c r="F143" s="147">
        <v>21149400</v>
      </c>
      <c r="G143" s="147">
        <v>0</v>
      </c>
      <c r="H143" s="147">
        <v>0</v>
      </c>
    </row>
    <row r="144" spans="1:8" ht="19.5" customHeight="1">
      <c r="A144" s="146">
        <v>33372</v>
      </c>
      <c r="B144" s="146" t="s">
        <v>734</v>
      </c>
      <c r="C144" s="147">
        <v>0</v>
      </c>
      <c r="D144" s="147">
        <v>0</v>
      </c>
      <c r="E144" s="147">
        <v>1000000</v>
      </c>
      <c r="F144" s="147">
        <v>1000000</v>
      </c>
      <c r="G144" s="147">
        <v>0</v>
      </c>
      <c r="H144" s="147">
        <v>0</v>
      </c>
    </row>
    <row r="145" spans="1:8" ht="19.5" customHeight="1">
      <c r="A145" s="146">
        <v>33374</v>
      </c>
      <c r="B145" s="146" t="s">
        <v>735</v>
      </c>
      <c r="C145" s="147">
        <v>0</v>
      </c>
      <c r="D145" s="147">
        <v>0</v>
      </c>
      <c r="E145" s="147">
        <v>1000000</v>
      </c>
      <c r="F145" s="147">
        <v>1000000</v>
      </c>
      <c r="G145" s="147">
        <v>0</v>
      </c>
      <c r="H145" s="147">
        <v>0</v>
      </c>
    </row>
    <row r="146" spans="1:8" ht="19.5" customHeight="1">
      <c r="A146" s="146">
        <v>3338</v>
      </c>
      <c r="B146" s="146" t="s">
        <v>736</v>
      </c>
      <c r="C146" s="147">
        <v>0</v>
      </c>
      <c r="D146" s="147">
        <v>0</v>
      </c>
      <c r="E146" s="147">
        <v>1200000</v>
      </c>
      <c r="F146" s="147">
        <v>1200000</v>
      </c>
      <c r="G146" s="147">
        <v>0</v>
      </c>
      <c r="H146" s="147">
        <v>0</v>
      </c>
    </row>
    <row r="147" spans="1:8" ht="19.5" customHeight="1">
      <c r="A147" s="146">
        <v>33381</v>
      </c>
      <c r="B147" s="146" t="s">
        <v>737</v>
      </c>
      <c r="C147" s="147">
        <v>0</v>
      </c>
      <c r="D147" s="147">
        <v>0</v>
      </c>
      <c r="E147" s="147">
        <v>1200000</v>
      </c>
      <c r="F147" s="147">
        <v>1200000</v>
      </c>
      <c r="G147" s="147">
        <v>0</v>
      </c>
      <c r="H147" s="147">
        <v>0</v>
      </c>
    </row>
    <row r="148" spans="1:8" s="145" customFormat="1" ht="19.5" customHeight="1">
      <c r="A148" s="148">
        <v>334</v>
      </c>
      <c r="B148" s="148" t="s">
        <v>738</v>
      </c>
      <c r="C148" s="149">
        <v>0</v>
      </c>
      <c r="D148" s="149">
        <v>0</v>
      </c>
      <c r="E148" s="149">
        <v>24940379600</v>
      </c>
      <c r="F148" s="149">
        <v>24940379600</v>
      </c>
      <c r="G148" s="149">
        <v>0</v>
      </c>
      <c r="H148" s="149">
        <v>0</v>
      </c>
    </row>
    <row r="149" spans="1:8" ht="19.5" customHeight="1">
      <c r="A149" s="146">
        <v>3341</v>
      </c>
      <c r="B149" s="146" t="s">
        <v>739</v>
      </c>
      <c r="C149" s="147">
        <v>0</v>
      </c>
      <c r="D149" s="147">
        <v>0</v>
      </c>
      <c r="E149" s="147">
        <v>16896816300</v>
      </c>
      <c r="F149" s="147">
        <v>16896816300</v>
      </c>
      <c r="G149" s="147">
        <v>0</v>
      </c>
      <c r="H149" s="147">
        <v>0</v>
      </c>
    </row>
    <row r="150" spans="1:8" ht="19.5" customHeight="1">
      <c r="A150" s="146">
        <v>33411</v>
      </c>
      <c r="B150" s="146" t="s">
        <v>740</v>
      </c>
      <c r="C150" s="147">
        <v>0</v>
      </c>
      <c r="D150" s="147">
        <v>0</v>
      </c>
      <c r="E150" s="147">
        <v>3759245400</v>
      </c>
      <c r="F150" s="147">
        <v>3759245400</v>
      </c>
      <c r="G150" s="147">
        <v>0</v>
      </c>
      <c r="H150" s="147">
        <v>0</v>
      </c>
    </row>
    <row r="151" spans="1:8" ht="19.5" customHeight="1">
      <c r="A151" s="146">
        <v>33412</v>
      </c>
      <c r="B151" s="146" t="s">
        <v>741</v>
      </c>
      <c r="C151" s="147">
        <v>0</v>
      </c>
      <c r="D151" s="147">
        <v>0</v>
      </c>
      <c r="E151" s="147">
        <v>13137570900</v>
      </c>
      <c r="F151" s="147">
        <v>13137570900</v>
      </c>
      <c r="G151" s="147">
        <v>0</v>
      </c>
      <c r="H151" s="147">
        <v>0</v>
      </c>
    </row>
    <row r="152" spans="1:8" ht="19.5" customHeight="1">
      <c r="A152" s="146">
        <v>3342</v>
      </c>
      <c r="B152" s="146" t="s">
        <v>742</v>
      </c>
      <c r="C152" s="147">
        <v>0</v>
      </c>
      <c r="D152" s="147">
        <v>0</v>
      </c>
      <c r="E152" s="147">
        <v>1058695400</v>
      </c>
      <c r="F152" s="147">
        <v>1058695400</v>
      </c>
      <c r="G152" s="147">
        <v>0</v>
      </c>
      <c r="H152" s="147">
        <v>0</v>
      </c>
    </row>
    <row r="153" spans="1:8" ht="19.5" customHeight="1">
      <c r="A153" s="146">
        <v>33421</v>
      </c>
      <c r="B153" s="146" t="s">
        <v>743</v>
      </c>
      <c r="C153" s="147">
        <v>0</v>
      </c>
      <c r="D153" s="147">
        <v>0</v>
      </c>
      <c r="E153" s="147">
        <v>177089600</v>
      </c>
      <c r="F153" s="147">
        <v>177089600</v>
      </c>
      <c r="G153" s="147">
        <v>0</v>
      </c>
      <c r="H153" s="147">
        <v>0</v>
      </c>
    </row>
    <row r="154" spans="1:8" ht="19.5" customHeight="1">
      <c r="A154" s="146">
        <v>33422</v>
      </c>
      <c r="B154" s="146" t="s">
        <v>744</v>
      </c>
      <c r="C154" s="147">
        <v>0</v>
      </c>
      <c r="D154" s="147">
        <v>0</v>
      </c>
      <c r="E154" s="147">
        <v>881605800</v>
      </c>
      <c r="F154" s="147">
        <v>881605800</v>
      </c>
      <c r="G154" s="147">
        <v>0</v>
      </c>
      <c r="H154" s="147">
        <v>0</v>
      </c>
    </row>
    <row r="155" spans="1:8" ht="19.5" customHeight="1">
      <c r="A155" s="146">
        <v>3343</v>
      </c>
      <c r="B155" s="146" t="s">
        <v>745</v>
      </c>
      <c r="C155" s="147">
        <v>0</v>
      </c>
      <c r="D155" s="147">
        <v>0</v>
      </c>
      <c r="E155" s="147">
        <v>6039307700</v>
      </c>
      <c r="F155" s="147">
        <v>6039307700</v>
      </c>
      <c r="G155" s="147">
        <v>0</v>
      </c>
      <c r="H155" s="147">
        <v>0</v>
      </c>
    </row>
    <row r="156" spans="1:8" ht="19.5" customHeight="1">
      <c r="A156" s="146">
        <v>33431</v>
      </c>
      <c r="B156" s="146" t="s">
        <v>746</v>
      </c>
      <c r="C156" s="147">
        <v>0</v>
      </c>
      <c r="D156" s="147">
        <v>0</v>
      </c>
      <c r="E156" s="147">
        <v>771281000</v>
      </c>
      <c r="F156" s="147">
        <v>771281000</v>
      </c>
      <c r="G156" s="147">
        <v>0</v>
      </c>
      <c r="H156" s="147">
        <v>0</v>
      </c>
    </row>
    <row r="157" spans="1:8" ht="19.5" customHeight="1">
      <c r="A157" s="146">
        <v>33432</v>
      </c>
      <c r="B157" s="146" t="s">
        <v>747</v>
      </c>
      <c r="C157" s="147">
        <v>0</v>
      </c>
      <c r="D157" s="147">
        <v>0</v>
      </c>
      <c r="E157" s="147">
        <v>5268026700</v>
      </c>
      <c r="F157" s="147">
        <v>5268026700</v>
      </c>
      <c r="G157" s="147">
        <v>0</v>
      </c>
      <c r="H157" s="147">
        <v>0</v>
      </c>
    </row>
    <row r="158" spans="1:8" ht="19.5" customHeight="1">
      <c r="A158" s="146">
        <v>3344</v>
      </c>
      <c r="B158" s="146" t="s">
        <v>748</v>
      </c>
      <c r="C158" s="147">
        <v>0</v>
      </c>
      <c r="D158" s="147">
        <v>0</v>
      </c>
      <c r="E158" s="147">
        <v>945560200</v>
      </c>
      <c r="F158" s="147">
        <v>945560200</v>
      </c>
      <c r="G158" s="147">
        <v>0</v>
      </c>
      <c r="H158" s="147">
        <v>0</v>
      </c>
    </row>
    <row r="159" spans="1:8" ht="19.5" customHeight="1">
      <c r="A159" s="146">
        <v>33441</v>
      </c>
      <c r="B159" s="146" t="s">
        <v>749</v>
      </c>
      <c r="C159" s="147">
        <v>0</v>
      </c>
      <c r="D159" s="147">
        <v>0</v>
      </c>
      <c r="E159" s="147">
        <v>277686000</v>
      </c>
      <c r="F159" s="147">
        <v>277686000</v>
      </c>
      <c r="G159" s="147">
        <v>0</v>
      </c>
      <c r="H159" s="147">
        <v>0</v>
      </c>
    </row>
    <row r="160" spans="1:8" ht="19.5" customHeight="1">
      <c r="A160" s="146">
        <v>33442</v>
      </c>
      <c r="B160" s="146" t="s">
        <v>750</v>
      </c>
      <c r="C160" s="147">
        <v>0</v>
      </c>
      <c r="D160" s="147">
        <v>0</v>
      </c>
      <c r="E160" s="147">
        <v>667874200</v>
      </c>
      <c r="F160" s="147">
        <v>667874200</v>
      </c>
      <c r="G160" s="147">
        <v>0</v>
      </c>
      <c r="H160" s="147">
        <v>0</v>
      </c>
    </row>
    <row r="161" spans="1:8" s="145" customFormat="1" ht="19.5" customHeight="1">
      <c r="A161" s="148">
        <v>335</v>
      </c>
      <c r="B161" s="148" t="s">
        <v>751</v>
      </c>
      <c r="C161" s="149">
        <v>0</v>
      </c>
      <c r="D161" s="149">
        <v>2760213778</v>
      </c>
      <c r="E161" s="149">
        <v>6158950035</v>
      </c>
      <c r="F161" s="149">
        <v>4865010899</v>
      </c>
      <c r="G161" s="149">
        <v>0</v>
      </c>
      <c r="H161" s="149">
        <v>1466274642</v>
      </c>
    </row>
    <row r="162" spans="1:8" ht="19.5" customHeight="1">
      <c r="A162" s="146">
        <v>3351</v>
      </c>
      <c r="B162" s="146" t="s">
        <v>752</v>
      </c>
      <c r="C162" s="147">
        <v>0</v>
      </c>
      <c r="D162" s="147">
        <v>2760213778</v>
      </c>
      <c r="E162" s="147">
        <v>6158950035</v>
      </c>
      <c r="F162" s="147">
        <v>4865010899</v>
      </c>
      <c r="G162" s="147">
        <v>0</v>
      </c>
      <c r="H162" s="147">
        <v>1466274642</v>
      </c>
    </row>
    <row r="163" spans="1:8" s="145" customFormat="1" ht="19.5" customHeight="1">
      <c r="A163" s="148">
        <v>338</v>
      </c>
      <c r="B163" s="148" t="s">
        <v>753</v>
      </c>
      <c r="C163" s="149">
        <v>37</v>
      </c>
      <c r="D163" s="149">
        <v>2587093396</v>
      </c>
      <c r="E163" s="149">
        <v>2315993108</v>
      </c>
      <c r="F163" s="149">
        <v>4051955174</v>
      </c>
      <c r="G163" s="149">
        <v>0</v>
      </c>
      <c r="H163" s="149">
        <v>4323055425</v>
      </c>
    </row>
    <row r="164" spans="1:8" ht="19.5" customHeight="1">
      <c r="A164" s="146">
        <v>3383</v>
      </c>
      <c r="B164" s="146" t="s">
        <v>754</v>
      </c>
      <c r="C164" s="147">
        <v>37</v>
      </c>
      <c r="D164" s="147">
        <v>0</v>
      </c>
      <c r="E164" s="147">
        <v>1055687331</v>
      </c>
      <c r="F164" s="147">
        <v>1055687368</v>
      </c>
      <c r="G164" s="147">
        <v>0</v>
      </c>
      <c r="H164" s="147">
        <v>0</v>
      </c>
    </row>
    <row r="165" spans="1:8" ht="19.5" customHeight="1">
      <c r="A165" s="146">
        <v>33831</v>
      </c>
      <c r="B165" s="146" t="s">
        <v>755</v>
      </c>
      <c r="C165" s="147">
        <v>37</v>
      </c>
      <c r="D165" s="147">
        <v>0</v>
      </c>
      <c r="E165" s="147">
        <v>1055687331</v>
      </c>
      <c r="F165" s="147">
        <v>1055687368</v>
      </c>
      <c r="G165" s="147">
        <v>0</v>
      </c>
      <c r="H165" s="147">
        <v>0</v>
      </c>
    </row>
    <row r="166" spans="1:8" ht="19.5" customHeight="1">
      <c r="A166" s="146">
        <v>3384</v>
      </c>
      <c r="B166" s="146" t="s">
        <v>756</v>
      </c>
      <c r="C166" s="147">
        <v>0</v>
      </c>
      <c r="D166" s="147">
        <v>0</v>
      </c>
      <c r="E166" s="147">
        <v>165004871</v>
      </c>
      <c r="F166" s="147">
        <v>165004871</v>
      </c>
      <c r="G166" s="147">
        <v>0</v>
      </c>
      <c r="H166" s="147">
        <v>0</v>
      </c>
    </row>
    <row r="167" spans="1:8" ht="19.5" customHeight="1">
      <c r="A167" s="146">
        <v>33841</v>
      </c>
      <c r="B167" s="146" t="s">
        <v>757</v>
      </c>
      <c r="C167" s="147">
        <v>0</v>
      </c>
      <c r="D167" s="147">
        <v>0</v>
      </c>
      <c r="E167" s="147">
        <v>165004871</v>
      </c>
      <c r="F167" s="147">
        <v>165004871</v>
      </c>
      <c r="G167" s="147">
        <v>0</v>
      </c>
      <c r="H167" s="147">
        <v>0</v>
      </c>
    </row>
    <row r="168" spans="1:8" ht="19.5" customHeight="1">
      <c r="A168" s="146">
        <v>3388</v>
      </c>
      <c r="B168" s="146" t="s">
        <v>753</v>
      </c>
      <c r="C168" s="147">
        <v>0</v>
      </c>
      <c r="D168" s="147">
        <v>2587093396</v>
      </c>
      <c r="E168" s="147">
        <v>1021965429</v>
      </c>
      <c r="F168" s="147">
        <v>2757927458</v>
      </c>
      <c r="G168" s="147">
        <v>0</v>
      </c>
      <c r="H168" s="147">
        <v>4323055425</v>
      </c>
    </row>
    <row r="169" spans="1:8" ht="19.5" customHeight="1">
      <c r="A169" s="146">
        <v>33881</v>
      </c>
      <c r="B169" s="146" t="s">
        <v>758</v>
      </c>
      <c r="C169" s="147">
        <v>0</v>
      </c>
      <c r="D169" s="147">
        <v>1867093396</v>
      </c>
      <c r="E169" s="147">
        <v>756965429</v>
      </c>
      <c r="F169" s="147">
        <v>2029927458</v>
      </c>
      <c r="G169" s="147">
        <v>0</v>
      </c>
      <c r="H169" s="147">
        <v>3140055425</v>
      </c>
    </row>
    <row r="170" spans="1:8" ht="19.5" customHeight="1">
      <c r="A170" s="146">
        <v>33882</v>
      </c>
      <c r="B170" s="146" t="s">
        <v>759</v>
      </c>
      <c r="C170" s="147">
        <v>0</v>
      </c>
      <c r="D170" s="147">
        <v>175000000</v>
      </c>
      <c r="E170" s="147">
        <v>108000000</v>
      </c>
      <c r="F170" s="147">
        <v>176000000</v>
      </c>
      <c r="G170" s="147">
        <v>0</v>
      </c>
      <c r="H170" s="147">
        <v>243000000</v>
      </c>
    </row>
    <row r="171" spans="1:8" ht="19.5" customHeight="1">
      <c r="A171" s="146">
        <v>33883</v>
      </c>
      <c r="B171" s="146" t="s">
        <v>760</v>
      </c>
      <c r="C171" s="147">
        <v>0</v>
      </c>
      <c r="D171" s="147">
        <v>545000000</v>
      </c>
      <c r="E171" s="147">
        <v>157000000</v>
      </c>
      <c r="F171" s="147">
        <v>552000000</v>
      </c>
      <c r="G171" s="147">
        <v>0</v>
      </c>
      <c r="H171" s="147">
        <v>940000000</v>
      </c>
    </row>
    <row r="172" spans="1:8" ht="19.5" customHeight="1">
      <c r="A172" s="146">
        <v>3389</v>
      </c>
      <c r="B172" s="146" t="s">
        <v>761</v>
      </c>
      <c r="C172" s="147">
        <v>0</v>
      </c>
      <c r="D172" s="147">
        <v>0</v>
      </c>
      <c r="E172" s="147">
        <v>73335477</v>
      </c>
      <c r="F172" s="147">
        <v>73335477</v>
      </c>
      <c r="G172" s="147">
        <v>0</v>
      </c>
      <c r="H172" s="147">
        <v>0</v>
      </c>
    </row>
    <row r="173" spans="1:8" ht="19.5" customHeight="1">
      <c r="A173" s="146">
        <v>33891</v>
      </c>
      <c r="B173" s="146" t="s">
        <v>762</v>
      </c>
      <c r="C173" s="147">
        <v>0</v>
      </c>
      <c r="D173" s="147">
        <v>0</v>
      </c>
      <c r="E173" s="147">
        <v>73335477</v>
      </c>
      <c r="F173" s="147">
        <v>73335477</v>
      </c>
      <c r="G173" s="147">
        <v>0</v>
      </c>
      <c r="H173" s="147">
        <v>0</v>
      </c>
    </row>
    <row r="174" spans="1:8" s="145" customFormat="1" ht="19.5" customHeight="1">
      <c r="A174" s="148">
        <v>341</v>
      </c>
      <c r="B174" s="148" t="s">
        <v>763</v>
      </c>
      <c r="C174" s="149">
        <v>0</v>
      </c>
      <c r="D174" s="149">
        <v>92169000000</v>
      </c>
      <c r="E174" s="149">
        <v>16779934028</v>
      </c>
      <c r="F174" s="149">
        <v>27881933000</v>
      </c>
      <c r="G174" s="149">
        <v>0</v>
      </c>
      <c r="H174" s="149">
        <v>103270998972</v>
      </c>
    </row>
    <row r="175" spans="1:8" ht="19.5" customHeight="1">
      <c r="A175" s="146">
        <v>3411</v>
      </c>
      <c r="B175" s="146" t="s">
        <v>764</v>
      </c>
      <c r="C175" s="147">
        <v>0</v>
      </c>
      <c r="D175" s="147">
        <v>92169000000</v>
      </c>
      <c r="E175" s="147">
        <v>16779934028</v>
      </c>
      <c r="F175" s="147">
        <v>27881933000</v>
      </c>
      <c r="G175" s="147">
        <v>0</v>
      </c>
      <c r="H175" s="147">
        <v>103270998972</v>
      </c>
    </row>
    <row r="176" spans="1:8" ht="19.5" customHeight="1">
      <c r="A176" s="146">
        <v>34111</v>
      </c>
      <c r="B176" s="146" t="s">
        <v>765</v>
      </c>
      <c r="C176" s="147">
        <v>0</v>
      </c>
      <c r="D176" s="147">
        <v>80444000000</v>
      </c>
      <c r="E176" s="147">
        <v>16779934028</v>
      </c>
      <c r="F176" s="147">
        <v>27881933000</v>
      </c>
      <c r="G176" s="147">
        <v>0</v>
      </c>
      <c r="H176" s="147">
        <v>91545998972</v>
      </c>
    </row>
    <row r="177" spans="1:8" ht="19.5" customHeight="1">
      <c r="A177" s="146">
        <v>34113</v>
      </c>
      <c r="B177" s="146" t="s">
        <v>766</v>
      </c>
      <c r="C177" s="147">
        <v>0</v>
      </c>
      <c r="D177" s="147">
        <v>11725000000</v>
      </c>
      <c r="E177" s="147">
        <v>0</v>
      </c>
      <c r="F177" s="147">
        <v>0</v>
      </c>
      <c r="G177" s="147">
        <v>0</v>
      </c>
      <c r="H177" s="147">
        <v>11725000000</v>
      </c>
    </row>
    <row r="178" spans="1:8" s="145" customFormat="1" ht="19.5" customHeight="1">
      <c r="A178" s="148">
        <v>342</v>
      </c>
      <c r="B178" s="148" t="s">
        <v>767</v>
      </c>
      <c r="C178" s="149">
        <v>0</v>
      </c>
      <c r="D178" s="149">
        <v>4970283765</v>
      </c>
      <c r="E178" s="149">
        <v>8840618600</v>
      </c>
      <c r="F178" s="149">
        <v>13841985005</v>
      </c>
      <c r="G178" s="149">
        <v>0</v>
      </c>
      <c r="H178" s="149">
        <v>9971650170</v>
      </c>
    </row>
    <row r="179" spans="1:8" ht="19.5" customHeight="1">
      <c r="A179" s="146">
        <v>3421</v>
      </c>
      <c r="B179" s="146" t="s">
        <v>768</v>
      </c>
      <c r="C179" s="147">
        <v>0</v>
      </c>
      <c r="D179" s="147">
        <v>3898299390</v>
      </c>
      <c r="E179" s="147">
        <v>7983031100</v>
      </c>
      <c r="F179" s="147">
        <v>13841985005</v>
      </c>
      <c r="G179" s="147">
        <v>0</v>
      </c>
      <c r="H179" s="147">
        <v>9757253295</v>
      </c>
    </row>
    <row r="180" spans="1:8" ht="19.5" customHeight="1">
      <c r="A180" s="146">
        <v>3423</v>
      </c>
      <c r="B180" s="146" t="s">
        <v>769</v>
      </c>
      <c r="C180" s="147">
        <v>0</v>
      </c>
      <c r="D180" s="147">
        <v>1071984375</v>
      </c>
      <c r="E180" s="147">
        <v>857587500</v>
      </c>
      <c r="F180" s="147">
        <v>0</v>
      </c>
      <c r="G180" s="147">
        <v>0</v>
      </c>
      <c r="H180" s="147">
        <v>214396875</v>
      </c>
    </row>
    <row r="181" spans="1:8" s="145" customFormat="1" ht="19.5" customHeight="1">
      <c r="A181" s="148">
        <v>344</v>
      </c>
      <c r="B181" s="148" t="s">
        <v>770</v>
      </c>
      <c r="C181" s="149">
        <v>0</v>
      </c>
      <c r="D181" s="149">
        <v>0</v>
      </c>
      <c r="E181" s="149">
        <v>0</v>
      </c>
      <c r="F181" s="149">
        <v>709731815</v>
      </c>
      <c r="G181" s="149">
        <v>0</v>
      </c>
      <c r="H181" s="149">
        <v>709731815</v>
      </c>
    </row>
    <row r="182" spans="1:8" ht="19.5" customHeight="1">
      <c r="A182" s="146">
        <v>3441</v>
      </c>
      <c r="B182" s="146" t="s">
        <v>771</v>
      </c>
      <c r="C182" s="147">
        <v>0</v>
      </c>
      <c r="D182" s="147">
        <v>0</v>
      </c>
      <c r="E182" s="147">
        <v>0</v>
      </c>
      <c r="F182" s="147">
        <v>709731815</v>
      </c>
      <c r="G182" s="147">
        <v>0</v>
      </c>
      <c r="H182" s="147">
        <v>709731815</v>
      </c>
    </row>
    <row r="183" spans="1:8" s="145" customFormat="1" ht="19.5" customHeight="1">
      <c r="A183" s="148">
        <v>353</v>
      </c>
      <c r="B183" s="148" t="s">
        <v>772</v>
      </c>
      <c r="C183" s="149">
        <v>0</v>
      </c>
      <c r="D183" s="149">
        <v>12648083</v>
      </c>
      <c r="E183" s="149">
        <v>69251400</v>
      </c>
      <c r="F183" s="149">
        <v>69251400</v>
      </c>
      <c r="G183" s="149">
        <v>0</v>
      </c>
      <c r="H183" s="149">
        <v>12648083</v>
      </c>
    </row>
    <row r="184" spans="1:8" ht="19.5" customHeight="1">
      <c r="A184" s="146">
        <v>3531</v>
      </c>
      <c r="B184" s="146" t="s">
        <v>773</v>
      </c>
      <c r="C184" s="147">
        <v>0</v>
      </c>
      <c r="D184" s="147">
        <v>0</v>
      </c>
      <c r="E184" s="147">
        <v>28400000</v>
      </c>
      <c r="F184" s="147">
        <v>40851400</v>
      </c>
      <c r="G184" s="147">
        <v>0</v>
      </c>
      <c r="H184" s="147">
        <v>12451400</v>
      </c>
    </row>
    <row r="185" spans="1:8" ht="19.5" customHeight="1">
      <c r="A185" s="146">
        <v>3532</v>
      </c>
      <c r="B185" s="146" t="s">
        <v>774</v>
      </c>
      <c r="C185" s="147">
        <v>0</v>
      </c>
      <c r="D185" s="147">
        <v>12648083</v>
      </c>
      <c r="E185" s="147">
        <v>40851400</v>
      </c>
      <c r="F185" s="147">
        <v>28400000</v>
      </c>
      <c r="G185" s="147">
        <v>0</v>
      </c>
      <c r="H185" s="147">
        <v>196683</v>
      </c>
    </row>
    <row r="186" spans="1:8" s="145" customFormat="1" ht="19.5" customHeight="1">
      <c r="A186" s="148">
        <v>411</v>
      </c>
      <c r="B186" s="148" t="s">
        <v>775</v>
      </c>
      <c r="C186" s="149">
        <v>0</v>
      </c>
      <c r="D186" s="149">
        <v>136000000000</v>
      </c>
      <c r="E186" s="149">
        <v>0</v>
      </c>
      <c r="F186" s="149">
        <v>0</v>
      </c>
      <c r="G186" s="149">
        <v>0</v>
      </c>
      <c r="H186" s="149">
        <v>136000000000</v>
      </c>
    </row>
    <row r="187" spans="1:8" ht="19.5" customHeight="1">
      <c r="A187" s="146">
        <v>4111</v>
      </c>
      <c r="B187" s="146" t="s">
        <v>776</v>
      </c>
      <c r="C187" s="147">
        <v>0</v>
      </c>
      <c r="D187" s="147">
        <v>136000000000</v>
      </c>
      <c r="E187" s="147">
        <v>0</v>
      </c>
      <c r="F187" s="147">
        <v>0</v>
      </c>
      <c r="G187" s="147">
        <v>0</v>
      </c>
      <c r="H187" s="147">
        <v>136000000000</v>
      </c>
    </row>
    <row r="188" spans="1:8" ht="19.5" customHeight="1">
      <c r="A188" s="146">
        <v>41111</v>
      </c>
      <c r="B188" s="146" t="s">
        <v>777</v>
      </c>
      <c r="C188" s="147">
        <v>0</v>
      </c>
      <c r="D188" s="147">
        <v>126000000000</v>
      </c>
      <c r="E188" s="147">
        <v>0</v>
      </c>
      <c r="F188" s="147">
        <v>0</v>
      </c>
      <c r="G188" s="147">
        <v>0</v>
      </c>
      <c r="H188" s="147">
        <v>126000000000</v>
      </c>
    </row>
    <row r="189" spans="1:8" ht="19.5" customHeight="1">
      <c r="A189" s="146">
        <v>41113</v>
      </c>
      <c r="B189" s="146" t="s">
        <v>778</v>
      </c>
      <c r="C189" s="147">
        <v>0</v>
      </c>
      <c r="D189" s="147">
        <v>10000000000</v>
      </c>
      <c r="E189" s="147">
        <v>0</v>
      </c>
      <c r="F189" s="147">
        <v>0</v>
      </c>
      <c r="G189" s="147">
        <v>0</v>
      </c>
      <c r="H189" s="147">
        <v>10000000000</v>
      </c>
    </row>
    <row r="190" spans="1:8" s="145" customFormat="1" ht="19.5" customHeight="1">
      <c r="A190" s="148">
        <v>413</v>
      </c>
      <c r="B190" s="148" t="s">
        <v>779</v>
      </c>
      <c r="C190" s="149">
        <v>0</v>
      </c>
      <c r="D190" s="149">
        <v>0</v>
      </c>
      <c r="E190" s="149">
        <v>68883</v>
      </c>
      <c r="F190" s="149">
        <v>68883</v>
      </c>
      <c r="G190" s="149">
        <v>0</v>
      </c>
      <c r="H190" s="149">
        <v>0</v>
      </c>
    </row>
    <row r="191" spans="1:8" ht="19.5" customHeight="1">
      <c r="A191" s="146">
        <v>4131</v>
      </c>
      <c r="B191" s="146" t="s">
        <v>780</v>
      </c>
      <c r="C191" s="147">
        <v>0</v>
      </c>
      <c r="D191" s="147">
        <v>0</v>
      </c>
      <c r="E191" s="147">
        <v>68883</v>
      </c>
      <c r="F191" s="147">
        <v>68883</v>
      </c>
      <c r="G191" s="147">
        <v>0</v>
      </c>
      <c r="H191" s="147">
        <v>0</v>
      </c>
    </row>
    <row r="192" spans="1:8" s="145" customFormat="1" ht="19.5" customHeight="1">
      <c r="A192" s="148">
        <v>415</v>
      </c>
      <c r="B192" s="148" t="s">
        <v>781</v>
      </c>
      <c r="C192" s="149">
        <v>0</v>
      </c>
      <c r="D192" s="149">
        <v>300000000</v>
      </c>
      <c r="E192" s="149">
        <v>0</v>
      </c>
      <c r="F192" s="149">
        <v>0</v>
      </c>
      <c r="G192" s="149">
        <v>0</v>
      </c>
      <c r="H192" s="149">
        <v>300000000</v>
      </c>
    </row>
    <row r="193" spans="1:8" ht="19.5" customHeight="1">
      <c r="A193" s="146">
        <v>4151</v>
      </c>
      <c r="B193" s="146" t="s">
        <v>782</v>
      </c>
      <c r="C193" s="147">
        <v>0</v>
      </c>
      <c r="D193" s="147">
        <v>300000000</v>
      </c>
      <c r="E193" s="147">
        <v>0</v>
      </c>
      <c r="F193" s="147">
        <v>0</v>
      </c>
      <c r="G193" s="147">
        <v>0</v>
      </c>
      <c r="H193" s="147">
        <v>300000000</v>
      </c>
    </row>
    <row r="194" spans="1:8" s="145" customFormat="1" ht="19.5" customHeight="1">
      <c r="A194" s="148">
        <v>419</v>
      </c>
      <c r="B194" s="148" t="s">
        <v>783</v>
      </c>
      <c r="C194" s="149">
        <v>2819118330</v>
      </c>
      <c r="D194" s="149">
        <v>0</v>
      </c>
      <c r="E194" s="149">
        <v>2969294450</v>
      </c>
      <c r="F194" s="149">
        <v>0</v>
      </c>
      <c r="G194" s="149">
        <v>5788412780</v>
      </c>
      <c r="H194" s="149">
        <v>0</v>
      </c>
    </row>
    <row r="195" spans="1:8" ht="19.5" customHeight="1">
      <c r="A195" s="146">
        <v>4191</v>
      </c>
      <c r="B195" s="146" t="s">
        <v>784</v>
      </c>
      <c r="C195" s="147">
        <v>2819118330</v>
      </c>
      <c r="D195" s="147">
        <v>0</v>
      </c>
      <c r="E195" s="147">
        <v>2969294450</v>
      </c>
      <c r="F195" s="147">
        <v>0</v>
      </c>
      <c r="G195" s="147">
        <v>5788412780</v>
      </c>
      <c r="H195" s="147">
        <v>0</v>
      </c>
    </row>
    <row r="196" spans="1:8" s="145" customFormat="1" ht="19.5" customHeight="1">
      <c r="A196" s="148">
        <v>421</v>
      </c>
      <c r="B196" s="148" t="s">
        <v>785</v>
      </c>
      <c r="C196" s="149">
        <v>2951291675</v>
      </c>
      <c r="D196" s="149">
        <v>8787428734</v>
      </c>
      <c r="E196" s="149">
        <v>9536721782</v>
      </c>
      <c r="F196" s="149">
        <v>6602272629</v>
      </c>
      <c r="G196" s="149">
        <v>2055111402</v>
      </c>
      <c r="H196" s="149">
        <v>4956799308</v>
      </c>
    </row>
    <row r="197" spans="1:8" ht="19.5" customHeight="1">
      <c r="A197" s="146">
        <v>4211</v>
      </c>
      <c r="B197" s="146" t="s">
        <v>786</v>
      </c>
      <c r="C197" s="147">
        <v>0</v>
      </c>
      <c r="D197" s="147">
        <v>8227589942</v>
      </c>
      <c r="E197" s="147">
        <v>4345490276</v>
      </c>
      <c r="F197" s="147">
        <v>567197935</v>
      </c>
      <c r="G197" s="147">
        <v>0</v>
      </c>
      <c r="H197" s="147">
        <v>4449297601</v>
      </c>
    </row>
    <row r="198" spans="1:8" ht="19.5" customHeight="1">
      <c r="A198" s="146">
        <v>4212</v>
      </c>
      <c r="B198" s="146" t="s">
        <v>787</v>
      </c>
      <c r="C198" s="147">
        <v>0</v>
      </c>
      <c r="D198" s="147">
        <v>155439921</v>
      </c>
      <c r="E198" s="147">
        <v>897077692</v>
      </c>
      <c r="F198" s="147">
        <v>586906589</v>
      </c>
      <c r="G198" s="147">
        <v>154731182</v>
      </c>
      <c r="H198" s="147">
        <v>0</v>
      </c>
    </row>
    <row r="199" spans="1:8" ht="19.5" customHeight="1">
      <c r="A199" s="146">
        <v>4213</v>
      </c>
      <c r="B199" s="146" t="s">
        <v>788</v>
      </c>
      <c r="C199" s="147">
        <v>2951291675</v>
      </c>
      <c r="D199" s="147">
        <v>0</v>
      </c>
      <c r="E199" s="147">
        <v>4100079948</v>
      </c>
      <c r="F199" s="147">
        <v>5150991403</v>
      </c>
      <c r="G199" s="147">
        <v>1900380220</v>
      </c>
      <c r="H199" s="147">
        <v>0</v>
      </c>
    </row>
    <row r="200" spans="1:8" ht="19.5" customHeight="1">
      <c r="A200" s="146">
        <v>4214</v>
      </c>
      <c r="B200" s="146" t="s">
        <v>789</v>
      </c>
      <c r="C200" s="147">
        <v>0</v>
      </c>
      <c r="D200" s="147">
        <v>404398871</v>
      </c>
      <c r="E200" s="147">
        <v>194073866</v>
      </c>
      <c r="F200" s="147">
        <v>297176702</v>
      </c>
      <c r="G200" s="147">
        <v>0</v>
      </c>
      <c r="H200" s="147">
        <v>507501707</v>
      </c>
    </row>
    <row r="201" spans="1:8" s="145" customFormat="1" ht="19.5" customHeight="1">
      <c r="A201" s="148">
        <v>511</v>
      </c>
      <c r="B201" s="148" t="s">
        <v>790</v>
      </c>
      <c r="C201" s="149">
        <v>0</v>
      </c>
      <c r="D201" s="149">
        <v>0</v>
      </c>
      <c r="E201" s="149">
        <v>146188367745</v>
      </c>
      <c r="F201" s="149">
        <v>146188367745</v>
      </c>
      <c r="G201" s="149">
        <v>0</v>
      </c>
      <c r="H201" s="149">
        <v>0</v>
      </c>
    </row>
    <row r="202" spans="1:8" ht="19.5" customHeight="1">
      <c r="A202" s="146">
        <v>5111</v>
      </c>
      <c r="B202" s="146" t="s">
        <v>791</v>
      </c>
      <c r="C202" s="147">
        <v>0</v>
      </c>
      <c r="D202" s="147">
        <v>0</v>
      </c>
      <c r="E202" s="147">
        <v>1716657545</v>
      </c>
      <c r="F202" s="147">
        <v>1716657545</v>
      </c>
      <c r="G202" s="147">
        <v>0</v>
      </c>
      <c r="H202" s="147">
        <v>0</v>
      </c>
    </row>
    <row r="203" spans="1:8" ht="19.5" customHeight="1">
      <c r="A203" s="146">
        <v>51111</v>
      </c>
      <c r="B203" s="146" t="s">
        <v>792</v>
      </c>
      <c r="C203" s="147">
        <v>0</v>
      </c>
      <c r="D203" s="147">
        <v>0</v>
      </c>
      <c r="E203" s="147">
        <v>1716657545</v>
      </c>
      <c r="F203" s="147">
        <v>1716657545</v>
      </c>
      <c r="G203" s="147">
        <v>0</v>
      </c>
      <c r="H203" s="147">
        <v>0</v>
      </c>
    </row>
    <row r="204" spans="1:8" ht="19.5" customHeight="1">
      <c r="A204" s="146">
        <v>5113</v>
      </c>
      <c r="B204" s="146" t="s">
        <v>793</v>
      </c>
      <c r="C204" s="147">
        <v>0</v>
      </c>
      <c r="D204" s="147">
        <v>0</v>
      </c>
      <c r="E204" s="147">
        <v>144471710200</v>
      </c>
      <c r="F204" s="147">
        <v>144471710200</v>
      </c>
      <c r="G204" s="147">
        <v>0</v>
      </c>
      <c r="H204" s="147">
        <v>0</v>
      </c>
    </row>
    <row r="205" spans="1:8" ht="19.5" customHeight="1">
      <c r="A205" s="146">
        <v>51131</v>
      </c>
      <c r="B205" s="146" t="s">
        <v>794</v>
      </c>
      <c r="C205" s="147">
        <v>0</v>
      </c>
      <c r="D205" s="147">
        <v>0</v>
      </c>
      <c r="E205" s="147">
        <v>99291774841</v>
      </c>
      <c r="F205" s="147">
        <v>99291774841</v>
      </c>
      <c r="G205" s="147">
        <v>0</v>
      </c>
      <c r="H205" s="147">
        <v>0</v>
      </c>
    </row>
    <row r="206" spans="1:8" ht="19.5" customHeight="1">
      <c r="A206" s="146">
        <v>51132</v>
      </c>
      <c r="B206" s="146" t="s">
        <v>795</v>
      </c>
      <c r="C206" s="147">
        <v>0</v>
      </c>
      <c r="D206" s="147">
        <v>0</v>
      </c>
      <c r="E206" s="147">
        <v>3741120000</v>
      </c>
      <c r="F206" s="147">
        <v>3741120000</v>
      </c>
      <c r="G206" s="147">
        <v>0</v>
      </c>
      <c r="H206" s="147">
        <v>0</v>
      </c>
    </row>
    <row r="207" spans="1:8" ht="19.5" customHeight="1">
      <c r="A207" s="146">
        <v>51133</v>
      </c>
      <c r="B207" s="146" t="s">
        <v>796</v>
      </c>
      <c r="C207" s="147">
        <v>0</v>
      </c>
      <c r="D207" s="147">
        <v>0</v>
      </c>
      <c r="E207" s="147">
        <v>32908784000</v>
      </c>
      <c r="F207" s="147">
        <v>32908784000</v>
      </c>
      <c r="G207" s="147">
        <v>0</v>
      </c>
      <c r="H207" s="147">
        <v>0</v>
      </c>
    </row>
    <row r="208" spans="1:8" ht="19.5" customHeight="1">
      <c r="A208" s="146">
        <v>51134</v>
      </c>
      <c r="B208" s="146" t="s">
        <v>797</v>
      </c>
      <c r="C208" s="147">
        <v>0</v>
      </c>
      <c r="D208" s="147">
        <v>0</v>
      </c>
      <c r="E208" s="147">
        <v>3551563181</v>
      </c>
      <c r="F208" s="147">
        <v>3551563181</v>
      </c>
      <c r="G208" s="147">
        <v>0</v>
      </c>
      <c r="H208" s="147">
        <v>0</v>
      </c>
    </row>
    <row r="209" spans="1:8" ht="19.5" customHeight="1">
      <c r="A209" s="146">
        <v>51135</v>
      </c>
      <c r="B209" s="146" t="s">
        <v>798</v>
      </c>
      <c r="C209" s="147">
        <v>0</v>
      </c>
      <c r="D209" s="147">
        <v>0</v>
      </c>
      <c r="E209" s="147">
        <v>4978468178</v>
      </c>
      <c r="F209" s="147">
        <v>4978468178</v>
      </c>
      <c r="G209" s="147">
        <v>0</v>
      </c>
      <c r="H209" s="147">
        <v>0</v>
      </c>
    </row>
    <row r="210" spans="1:8" s="145" customFormat="1" ht="19.5" customHeight="1">
      <c r="A210" s="148">
        <v>515</v>
      </c>
      <c r="B210" s="148" t="s">
        <v>799</v>
      </c>
      <c r="C210" s="149">
        <v>0</v>
      </c>
      <c r="D210" s="149">
        <v>0</v>
      </c>
      <c r="E210" s="149">
        <v>2385222413</v>
      </c>
      <c r="F210" s="149">
        <v>2385222413</v>
      </c>
      <c r="G210" s="149">
        <v>0</v>
      </c>
      <c r="H210" s="149">
        <v>0</v>
      </c>
    </row>
    <row r="211" spans="1:8" ht="19.5" customHeight="1">
      <c r="A211" s="146">
        <v>5151</v>
      </c>
      <c r="B211" s="146" t="s">
        <v>800</v>
      </c>
      <c r="C211" s="147">
        <v>0</v>
      </c>
      <c r="D211" s="147">
        <v>0</v>
      </c>
      <c r="E211" s="147">
        <v>2128555413</v>
      </c>
      <c r="F211" s="147">
        <v>2128555413</v>
      </c>
      <c r="G211" s="147">
        <v>0</v>
      </c>
      <c r="H211" s="147">
        <v>0</v>
      </c>
    </row>
    <row r="212" spans="1:8" ht="19.5" customHeight="1">
      <c r="A212" s="146">
        <v>5153</v>
      </c>
      <c r="B212" s="146" t="s">
        <v>801</v>
      </c>
      <c r="C212" s="147">
        <v>0</v>
      </c>
      <c r="D212" s="147">
        <v>0</v>
      </c>
      <c r="E212" s="147">
        <v>256667000</v>
      </c>
      <c r="F212" s="147">
        <v>256667000</v>
      </c>
      <c r="G212" s="147">
        <v>0</v>
      </c>
      <c r="H212" s="147">
        <v>0</v>
      </c>
    </row>
    <row r="213" spans="1:8" s="145" customFormat="1" ht="19.5" customHeight="1">
      <c r="A213" s="148">
        <v>632</v>
      </c>
      <c r="B213" s="148" t="s">
        <v>802</v>
      </c>
      <c r="C213" s="149">
        <v>0</v>
      </c>
      <c r="D213" s="149">
        <v>0</v>
      </c>
      <c r="E213" s="149">
        <v>116807928133</v>
      </c>
      <c r="F213" s="149">
        <v>116807928133</v>
      </c>
      <c r="G213" s="149">
        <v>0</v>
      </c>
      <c r="H213" s="149">
        <v>0</v>
      </c>
    </row>
    <row r="214" spans="1:8" ht="19.5" customHeight="1">
      <c r="A214" s="146">
        <v>6321</v>
      </c>
      <c r="B214" s="146" t="s">
        <v>803</v>
      </c>
      <c r="C214" s="147">
        <v>0</v>
      </c>
      <c r="D214" s="147">
        <v>0</v>
      </c>
      <c r="E214" s="147">
        <v>80644136308</v>
      </c>
      <c r="F214" s="147">
        <v>80644136308</v>
      </c>
      <c r="G214" s="147">
        <v>0</v>
      </c>
      <c r="H214" s="147">
        <v>0</v>
      </c>
    </row>
    <row r="215" spans="1:8" ht="19.5" customHeight="1">
      <c r="A215" s="146">
        <v>6322</v>
      </c>
      <c r="B215" s="146" t="s">
        <v>804</v>
      </c>
      <c r="C215" s="147">
        <v>0</v>
      </c>
      <c r="D215" s="147">
        <v>0</v>
      </c>
      <c r="E215" s="147">
        <v>2763438604</v>
      </c>
      <c r="F215" s="147">
        <v>2763438604</v>
      </c>
      <c r="G215" s="147">
        <v>0</v>
      </c>
      <c r="H215" s="147">
        <v>0</v>
      </c>
    </row>
    <row r="216" spans="1:8" ht="19.5" customHeight="1">
      <c r="A216" s="146">
        <v>6323</v>
      </c>
      <c r="B216" s="146" t="s">
        <v>805</v>
      </c>
      <c r="C216" s="147">
        <v>0</v>
      </c>
      <c r="D216" s="147">
        <v>0</v>
      </c>
      <c r="E216" s="147">
        <v>30714226766</v>
      </c>
      <c r="F216" s="147">
        <v>30714226766</v>
      </c>
      <c r="G216" s="147">
        <v>0</v>
      </c>
      <c r="H216" s="147">
        <v>0</v>
      </c>
    </row>
    <row r="217" spans="1:8" ht="19.5" customHeight="1">
      <c r="A217" s="146">
        <v>6324</v>
      </c>
      <c r="B217" s="146" t="s">
        <v>806</v>
      </c>
      <c r="C217" s="147">
        <v>0</v>
      </c>
      <c r="D217" s="147">
        <v>0</v>
      </c>
      <c r="E217" s="147">
        <v>2686126455</v>
      </c>
      <c r="F217" s="147">
        <v>2686126455</v>
      </c>
      <c r="G217" s="147">
        <v>0</v>
      </c>
      <c r="H217" s="147">
        <v>0</v>
      </c>
    </row>
    <row r="218" spans="1:8" s="145" customFormat="1" ht="19.5" customHeight="1">
      <c r="A218" s="148">
        <v>635</v>
      </c>
      <c r="B218" s="148" t="s">
        <v>807</v>
      </c>
      <c r="C218" s="149">
        <v>0</v>
      </c>
      <c r="D218" s="149">
        <v>0</v>
      </c>
      <c r="E218" s="149">
        <v>16403847078</v>
      </c>
      <c r="F218" s="149">
        <v>16403847078</v>
      </c>
      <c r="G218" s="149">
        <v>0</v>
      </c>
      <c r="H218" s="149">
        <v>0</v>
      </c>
    </row>
    <row r="219" spans="1:8" ht="19.5" customHeight="1">
      <c r="A219" s="146">
        <v>6351</v>
      </c>
      <c r="B219" s="146" t="s">
        <v>808</v>
      </c>
      <c r="C219" s="147">
        <v>0</v>
      </c>
      <c r="D219" s="147">
        <v>0</v>
      </c>
      <c r="E219" s="147">
        <v>16014366601</v>
      </c>
      <c r="F219" s="147">
        <v>16014366601</v>
      </c>
      <c r="G219" s="147">
        <v>0</v>
      </c>
      <c r="H219" s="147">
        <v>0</v>
      </c>
    </row>
    <row r="220" spans="1:8" ht="19.5" customHeight="1">
      <c r="A220" s="146">
        <v>6353</v>
      </c>
      <c r="B220" s="146" t="s">
        <v>809</v>
      </c>
      <c r="C220" s="147">
        <v>0</v>
      </c>
      <c r="D220" s="147">
        <v>0</v>
      </c>
      <c r="E220" s="147">
        <v>385416882</v>
      </c>
      <c r="F220" s="147">
        <v>385416882</v>
      </c>
      <c r="G220" s="147">
        <v>0</v>
      </c>
      <c r="H220" s="147">
        <v>0</v>
      </c>
    </row>
    <row r="221" spans="1:8" ht="19.5" customHeight="1">
      <c r="A221" s="146">
        <v>6354</v>
      </c>
      <c r="B221" s="146" t="s">
        <v>810</v>
      </c>
      <c r="C221" s="147">
        <v>0</v>
      </c>
      <c r="D221" s="147">
        <v>0</v>
      </c>
      <c r="E221" s="147">
        <v>4063595</v>
      </c>
      <c r="F221" s="147">
        <v>4063595</v>
      </c>
      <c r="G221" s="147">
        <v>0</v>
      </c>
      <c r="H221" s="147">
        <v>0</v>
      </c>
    </row>
    <row r="222" spans="1:8" s="145" customFormat="1" ht="19.5" customHeight="1">
      <c r="A222" s="148">
        <v>642</v>
      </c>
      <c r="B222" s="148" t="s">
        <v>811</v>
      </c>
      <c r="C222" s="149">
        <v>0</v>
      </c>
      <c r="D222" s="149">
        <v>0</v>
      </c>
      <c r="E222" s="149">
        <v>19210400505</v>
      </c>
      <c r="F222" s="149">
        <v>19210400505</v>
      </c>
      <c r="G222" s="149">
        <v>0</v>
      </c>
      <c r="H222" s="149">
        <v>0</v>
      </c>
    </row>
    <row r="223" spans="1:8" ht="19.5" customHeight="1">
      <c r="A223" s="146">
        <v>6421</v>
      </c>
      <c r="B223" s="146" t="s">
        <v>812</v>
      </c>
      <c r="C223" s="147">
        <v>0</v>
      </c>
      <c r="D223" s="147">
        <v>0</v>
      </c>
      <c r="E223" s="147">
        <v>17125898474</v>
      </c>
      <c r="F223" s="147">
        <v>17125898474</v>
      </c>
      <c r="G223" s="147">
        <v>0</v>
      </c>
      <c r="H223" s="147">
        <v>0</v>
      </c>
    </row>
    <row r="224" spans="1:8" ht="19.5" customHeight="1">
      <c r="A224" s="146">
        <v>6422</v>
      </c>
      <c r="B224" s="146" t="s">
        <v>813</v>
      </c>
      <c r="C224" s="147">
        <v>0</v>
      </c>
      <c r="D224" s="147">
        <v>0</v>
      </c>
      <c r="E224" s="147">
        <v>372961019</v>
      </c>
      <c r="F224" s="147">
        <v>372961019</v>
      </c>
      <c r="G224" s="147">
        <v>0</v>
      </c>
      <c r="H224" s="147">
        <v>0</v>
      </c>
    </row>
    <row r="225" spans="1:8" ht="19.5" customHeight="1">
      <c r="A225" s="146">
        <v>6423</v>
      </c>
      <c r="B225" s="146" t="s">
        <v>814</v>
      </c>
      <c r="C225" s="147">
        <v>0</v>
      </c>
      <c r="D225" s="147">
        <v>0</v>
      </c>
      <c r="E225" s="147">
        <v>985761717</v>
      </c>
      <c r="F225" s="147">
        <v>985761717</v>
      </c>
      <c r="G225" s="147">
        <v>0</v>
      </c>
      <c r="H225" s="147">
        <v>0</v>
      </c>
    </row>
    <row r="226" spans="1:8" ht="19.5" customHeight="1">
      <c r="A226" s="146">
        <v>6424</v>
      </c>
      <c r="B226" s="146" t="s">
        <v>815</v>
      </c>
      <c r="C226" s="147">
        <v>0</v>
      </c>
      <c r="D226" s="147">
        <v>0</v>
      </c>
      <c r="E226" s="147">
        <v>725779295</v>
      </c>
      <c r="F226" s="147">
        <v>725779295</v>
      </c>
      <c r="G226" s="147">
        <v>0</v>
      </c>
      <c r="H226" s="147">
        <v>0</v>
      </c>
    </row>
    <row r="227" spans="1:8" s="145" customFormat="1" ht="19.5" customHeight="1">
      <c r="A227" s="148">
        <v>711</v>
      </c>
      <c r="B227" s="148" t="s">
        <v>816</v>
      </c>
      <c r="C227" s="149">
        <v>0</v>
      </c>
      <c r="D227" s="149">
        <v>0</v>
      </c>
      <c r="E227" s="149">
        <v>5100681501</v>
      </c>
      <c r="F227" s="149">
        <v>5100681501</v>
      </c>
      <c r="G227" s="149">
        <v>0</v>
      </c>
      <c r="H227" s="149">
        <v>0</v>
      </c>
    </row>
    <row r="228" spans="1:8" ht="19.5" customHeight="1">
      <c r="A228" s="146">
        <v>7111</v>
      </c>
      <c r="B228" s="146" t="s">
        <v>817</v>
      </c>
      <c r="C228" s="147">
        <v>0</v>
      </c>
      <c r="D228" s="147">
        <v>0</v>
      </c>
      <c r="E228" s="147">
        <v>5031620501</v>
      </c>
      <c r="F228" s="147">
        <v>5031620501</v>
      </c>
      <c r="G228" s="147">
        <v>0</v>
      </c>
      <c r="H228" s="147">
        <v>0</v>
      </c>
    </row>
    <row r="229" spans="1:8" ht="19.5" customHeight="1">
      <c r="A229" s="146">
        <v>71111</v>
      </c>
      <c r="B229" s="146" t="s">
        <v>817</v>
      </c>
      <c r="C229" s="147">
        <v>0</v>
      </c>
      <c r="D229" s="147">
        <v>0</v>
      </c>
      <c r="E229" s="147">
        <v>1111638684</v>
      </c>
      <c r="F229" s="147">
        <v>1111638684</v>
      </c>
      <c r="G229" s="147">
        <v>0</v>
      </c>
      <c r="H229" s="147">
        <v>0</v>
      </c>
    </row>
    <row r="230" spans="1:8" ht="19.5" customHeight="1">
      <c r="A230" s="146">
        <v>71112</v>
      </c>
      <c r="B230" s="146" t="s">
        <v>818</v>
      </c>
      <c r="C230" s="147">
        <v>0</v>
      </c>
      <c r="D230" s="147">
        <v>0</v>
      </c>
      <c r="E230" s="147">
        <v>3919981817</v>
      </c>
      <c r="F230" s="147">
        <v>3919981817</v>
      </c>
      <c r="G230" s="147">
        <v>0</v>
      </c>
      <c r="H230" s="147">
        <v>0</v>
      </c>
    </row>
    <row r="231" spans="1:8" ht="19.5" customHeight="1">
      <c r="A231" s="146">
        <v>7113</v>
      </c>
      <c r="B231" s="146" t="s">
        <v>819</v>
      </c>
      <c r="C231" s="147">
        <v>0</v>
      </c>
      <c r="D231" s="147">
        <v>0</v>
      </c>
      <c r="E231" s="147">
        <v>69061000</v>
      </c>
      <c r="F231" s="147">
        <v>69061000</v>
      </c>
      <c r="G231" s="147">
        <v>0</v>
      </c>
      <c r="H231" s="147">
        <v>0</v>
      </c>
    </row>
    <row r="232" spans="1:8" ht="19.5" customHeight="1">
      <c r="A232" s="146">
        <v>71131</v>
      </c>
      <c r="B232" s="146" t="s">
        <v>819</v>
      </c>
      <c r="C232" s="147">
        <v>0</v>
      </c>
      <c r="D232" s="147">
        <v>0</v>
      </c>
      <c r="E232" s="147">
        <v>69061000</v>
      </c>
      <c r="F232" s="147">
        <v>69061000</v>
      </c>
      <c r="G232" s="147">
        <v>0</v>
      </c>
      <c r="H232" s="147">
        <v>0</v>
      </c>
    </row>
    <row r="233" spans="1:8" s="145" customFormat="1" ht="19.5" customHeight="1">
      <c r="A233" s="148">
        <v>811</v>
      </c>
      <c r="B233" s="148" t="s">
        <v>820</v>
      </c>
      <c r="C233" s="149">
        <v>0</v>
      </c>
      <c r="D233" s="149">
        <v>0</v>
      </c>
      <c r="E233" s="149">
        <v>8055558536</v>
      </c>
      <c r="F233" s="149">
        <v>8055558536</v>
      </c>
      <c r="G233" s="149">
        <v>0</v>
      </c>
      <c r="H233" s="149">
        <v>0</v>
      </c>
    </row>
    <row r="234" spans="1:8" ht="19.5" customHeight="1">
      <c r="A234" s="146">
        <v>8111</v>
      </c>
      <c r="B234" s="146" t="s">
        <v>821</v>
      </c>
      <c r="C234" s="147">
        <v>0</v>
      </c>
      <c r="D234" s="147">
        <v>0</v>
      </c>
      <c r="E234" s="147">
        <v>3529897622</v>
      </c>
      <c r="F234" s="147">
        <v>3529897622</v>
      </c>
      <c r="G234" s="147">
        <v>0</v>
      </c>
      <c r="H234" s="147">
        <v>0</v>
      </c>
    </row>
    <row r="235" spans="1:8" ht="19.5" customHeight="1">
      <c r="A235" s="146">
        <v>8112</v>
      </c>
      <c r="B235" s="146" t="s">
        <v>822</v>
      </c>
      <c r="C235" s="147">
        <v>0</v>
      </c>
      <c r="D235" s="147">
        <v>0</v>
      </c>
      <c r="E235" s="147">
        <v>882957180</v>
      </c>
      <c r="F235" s="147">
        <v>882957180</v>
      </c>
      <c r="G235" s="147">
        <v>0</v>
      </c>
      <c r="H235" s="147">
        <v>0</v>
      </c>
    </row>
    <row r="236" spans="1:8" ht="19.5" customHeight="1">
      <c r="A236" s="146">
        <v>8113</v>
      </c>
      <c r="B236" s="146" t="s">
        <v>823</v>
      </c>
      <c r="C236" s="147">
        <v>0</v>
      </c>
      <c r="D236" s="147">
        <v>0</v>
      </c>
      <c r="E236" s="147">
        <v>89255180</v>
      </c>
      <c r="F236" s="147">
        <v>89255180</v>
      </c>
      <c r="G236" s="147">
        <v>0</v>
      </c>
      <c r="H236" s="147">
        <v>0</v>
      </c>
    </row>
    <row r="237" spans="1:8" ht="19.5" customHeight="1">
      <c r="A237" s="146">
        <v>8114</v>
      </c>
      <c r="B237" s="146" t="s">
        <v>824</v>
      </c>
      <c r="C237" s="147">
        <v>0</v>
      </c>
      <c r="D237" s="147">
        <v>0</v>
      </c>
      <c r="E237" s="147">
        <v>12200000</v>
      </c>
      <c r="F237" s="147">
        <v>12200000</v>
      </c>
      <c r="G237" s="147">
        <v>0</v>
      </c>
      <c r="H237" s="147">
        <v>0</v>
      </c>
    </row>
    <row r="238" spans="1:8" ht="19.5" customHeight="1">
      <c r="A238" s="146">
        <v>8115</v>
      </c>
      <c r="B238" s="146" t="s">
        <v>825</v>
      </c>
      <c r="C238" s="147">
        <v>0</v>
      </c>
      <c r="D238" s="147">
        <v>0</v>
      </c>
      <c r="E238" s="147">
        <v>3541248554</v>
      </c>
      <c r="F238" s="147">
        <v>3541248554</v>
      </c>
      <c r="G238" s="147">
        <v>0</v>
      </c>
      <c r="H238" s="147">
        <v>0</v>
      </c>
    </row>
    <row r="239" spans="1:8" s="145" customFormat="1" ht="19.5" customHeight="1">
      <c r="A239" s="148">
        <v>821</v>
      </c>
      <c r="B239" s="148" t="s">
        <v>826</v>
      </c>
      <c r="C239" s="149">
        <v>0</v>
      </c>
      <c r="D239" s="149">
        <v>0</v>
      </c>
      <c r="E239" s="149">
        <v>1513236917</v>
      </c>
      <c r="F239" s="149">
        <v>1513236917</v>
      </c>
      <c r="G239" s="149">
        <v>0</v>
      </c>
      <c r="H239" s="149">
        <v>0</v>
      </c>
    </row>
    <row r="240" spans="1:8" ht="19.5" customHeight="1">
      <c r="A240" s="146">
        <v>8211</v>
      </c>
      <c r="B240" s="146" t="s">
        <v>827</v>
      </c>
      <c r="C240" s="147">
        <v>0</v>
      </c>
      <c r="D240" s="147">
        <v>0</v>
      </c>
      <c r="E240" s="147">
        <v>1513236917</v>
      </c>
      <c r="F240" s="147">
        <v>1513236917</v>
      </c>
      <c r="G240" s="147">
        <v>0</v>
      </c>
      <c r="H240" s="147">
        <v>0</v>
      </c>
    </row>
    <row r="241" spans="1:8" ht="19.5" customHeight="1">
      <c r="A241" s="146">
        <v>82111</v>
      </c>
      <c r="B241" s="146" t="s">
        <v>828</v>
      </c>
      <c r="C241" s="147">
        <v>0</v>
      </c>
      <c r="D241" s="147">
        <v>0</v>
      </c>
      <c r="E241" s="147">
        <v>378431125</v>
      </c>
      <c r="F241" s="147">
        <v>378431125</v>
      </c>
      <c r="G241" s="147">
        <v>0</v>
      </c>
      <c r="H241" s="147">
        <v>0</v>
      </c>
    </row>
    <row r="242" spans="1:8" ht="19.5" customHeight="1">
      <c r="A242" s="146">
        <v>82113</v>
      </c>
      <c r="B242" s="146" t="s">
        <v>829</v>
      </c>
      <c r="C242" s="147">
        <v>0</v>
      </c>
      <c r="D242" s="147">
        <v>0</v>
      </c>
      <c r="E242" s="147">
        <v>1134805792</v>
      </c>
      <c r="F242" s="147">
        <v>1134805792</v>
      </c>
      <c r="G242" s="147">
        <v>0</v>
      </c>
      <c r="H242" s="147">
        <v>0</v>
      </c>
    </row>
    <row r="243" spans="1:8" s="145" customFormat="1" ht="19.5" customHeight="1">
      <c r="A243" s="148">
        <v>911</v>
      </c>
      <c r="B243" s="148" t="s">
        <v>830</v>
      </c>
      <c r="C243" s="149">
        <v>0</v>
      </c>
      <c r="D243" s="149">
        <v>0</v>
      </c>
      <c r="E243" s="149">
        <v>163501587558</v>
      </c>
      <c r="F243" s="149">
        <v>163501587558</v>
      </c>
      <c r="G243" s="149">
        <v>0</v>
      </c>
      <c r="H243" s="149">
        <v>0</v>
      </c>
    </row>
    <row r="244" spans="1:8" ht="19.5" customHeight="1">
      <c r="A244" s="146">
        <v>9111</v>
      </c>
      <c r="B244" s="146" t="s">
        <v>831</v>
      </c>
      <c r="C244" s="147">
        <v>0</v>
      </c>
      <c r="D244" s="147">
        <v>0</v>
      </c>
      <c r="E244" s="147">
        <v>117215757975</v>
      </c>
      <c r="F244" s="147">
        <v>117215757975</v>
      </c>
      <c r="G244" s="147">
        <v>0</v>
      </c>
      <c r="H244" s="147">
        <v>0</v>
      </c>
    </row>
    <row r="245" spans="1:8" ht="19.5" customHeight="1">
      <c r="A245" s="146">
        <v>9112</v>
      </c>
      <c r="B245" s="146" t="s">
        <v>832</v>
      </c>
      <c r="C245" s="147">
        <v>0</v>
      </c>
      <c r="D245" s="147">
        <v>0</v>
      </c>
      <c r="E245" s="147">
        <v>4638197692</v>
      </c>
      <c r="F245" s="147">
        <v>4638197692</v>
      </c>
      <c r="G245" s="147">
        <v>0</v>
      </c>
      <c r="H245" s="147">
        <v>0</v>
      </c>
    </row>
    <row r="246" spans="1:8" ht="19.5" customHeight="1">
      <c r="A246" s="146">
        <v>9113</v>
      </c>
      <c r="B246" s="146" t="s">
        <v>833</v>
      </c>
      <c r="C246" s="147">
        <v>0</v>
      </c>
      <c r="D246" s="147">
        <v>0</v>
      </c>
      <c r="E246" s="147">
        <v>37901994844</v>
      </c>
      <c r="F246" s="147">
        <v>37901994844</v>
      </c>
      <c r="G246" s="147">
        <v>0</v>
      </c>
      <c r="H246" s="147">
        <v>0</v>
      </c>
    </row>
    <row r="247" spans="1:8" ht="19.5" customHeight="1">
      <c r="A247" s="150">
        <v>9114</v>
      </c>
      <c r="B247" s="150" t="s">
        <v>834</v>
      </c>
      <c r="C247" s="151">
        <v>0</v>
      </c>
      <c r="D247" s="151">
        <v>0</v>
      </c>
      <c r="E247" s="151">
        <v>3745637047</v>
      </c>
      <c r="F247" s="151">
        <v>3745637047</v>
      </c>
      <c r="G247" s="151">
        <v>0</v>
      </c>
      <c r="H247" s="151">
        <v>0</v>
      </c>
    </row>
    <row r="248" spans="1:8" ht="19.5" customHeight="1">
      <c r="A248" s="152"/>
      <c r="B248" s="152" t="s">
        <v>290</v>
      </c>
      <c r="C248" s="153">
        <f t="shared" ref="C248:H248" si="0">C243+C239+C233+C227+C222+C218+C213+C210+C201+C196+C194+C192+C190+C186+C183+C181+C178+C174+C163+C161+C148+C133+C128+C125+C122+C120+C115+C113+C110+C107+C86+C69+C64+C62+C57+C55+C46+C41+C39+C36+C31+C27+C24+C12+C6</f>
        <v>301651502776</v>
      </c>
      <c r="D248" s="153">
        <f>D243+D239+D233+D227+D222+D218+D213+D210+D201+D196+D194+D192+D190+D186+D183+D181+D178+D174+D163+D161+D148+D133+D128+D125+D122+D120+D115+D113+D110+D107+D86+D69+D64+D62+D57+D55+D46+D41+D39+D36+D31+D27+D24+D12+D6</f>
        <v>301651502776</v>
      </c>
      <c r="E248" s="153">
        <f t="shared" si="0"/>
        <v>1780276610970</v>
      </c>
      <c r="F248" s="153">
        <f t="shared" si="0"/>
        <v>1780276610970</v>
      </c>
      <c r="G248" s="153">
        <f t="shared" si="0"/>
        <v>356343280620</v>
      </c>
      <c r="H248" s="153">
        <f t="shared" si="0"/>
        <v>356343280620</v>
      </c>
    </row>
    <row r="249" spans="1:8" ht="19.5" customHeight="1">
      <c r="C249" s="154"/>
      <c r="D249" s="154"/>
      <c r="E249" s="154"/>
      <c r="F249" s="154"/>
      <c r="G249" s="154"/>
      <c r="H249" s="154"/>
    </row>
    <row r="250" spans="1:8" ht="19.5" customHeight="1">
      <c r="A250" s="155"/>
      <c r="B250" s="155"/>
      <c r="C250" s="156">
        <f>+C214-D214</f>
        <v>0</v>
      </c>
      <c r="D250" s="155"/>
      <c r="E250" s="156"/>
      <c r="F250" s="351" t="s">
        <v>835</v>
      </c>
      <c r="G250" s="351"/>
      <c r="H250" s="351"/>
    </row>
    <row r="251" spans="1:8" ht="19.5" customHeight="1">
      <c r="A251" s="158"/>
      <c r="B251" s="155" t="s">
        <v>443</v>
      </c>
      <c r="C251" s="158"/>
      <c r="D251" s="350" t="s">
        <v>444</v>
      </c>
      <c r="E251" s="350"/>
      <c r="F251" s="350" t="s">
        <v>836</v>
      </c>
      <c r="G251" s="350"/>
      <c r="H251" s="350"/>
    </row>
    <row r="252" spans="1:8" ht="19.5" customHeight="1">
      <c r="B252" s="157" t="s">
        <v>837</v>
      </c>
      <c r="C252" s="159"/>
      <c r="D252" s="351" t="s">
        <v>837</v>
      </c>
      <c r="E252" s="351"/>
    </row>
    <row r="253" spans="1:8" ht="19.5" customHeight="1">
      <c r="E253" s="154">
        <f>+E248-F248</f>
        <v>0</v>
      </c>
      <c r="G253" s="154">
        <f>+G248-H248</f>
        <v>0</v>
      </c>
      <c r="H253" s="154"/>
    </row>
    <row r="256" spans="1:8" ht="19.5" customHeight="1">
      <c r="B256" s="155" t="s">
        <v>519</v>
      </c>
      <c r="C256" s="160"/>
      <c r="D256" s="350" t="s">
        <v>518</v>
      </c>
      <c r="E256" s="350"/>
      <c r="G256" s="350"/>
      <c r="H256" s="350"/>
    </row>
    <row r="257" spans="3:8" ht="19.5" customHeight="1">
      <c r="G257" s="350"/>
      <c r="H257" s="350"/>
    </row>
    <row r="258" spans="3:8" ht="19.5" customHeight="1">
      <c r="C258" s="154"/>
      <c r="D258" s="154"/>
      <c r="E258" s="154"/>
      <c r="F258" s="154"/>
      <c r="G258" s="154"/>
      <c r="H258" s="154"/>
    </row>
    <row r="259" spans="3:8" ht="19.5" customHeight="1">
      <c r="C259" s="154"/>
      <c r="D259" s="154"/>
      <c r="E259" s="154"/>
      <c r="F259" s="154"/>
      <c r="G259" s="154"/>
      <c r="H259" s="154"/>
    </row>
    <row r="260" spans="3:8" ht="19.5" customHeight="1">
      <c r="C260" s="154"/>
      <c r="D260" s="154"/>
      <c r="E260" s="154"/>
      <c r="F260" s="154"/>
      <c r="G260" s="154"/>
      <c r="H260" s="154"/>
    </row>
    <row r="261" spans="3:8" ht="19.5" customHeight="1">
      <c r="C261" s="154"/>
      <c r="D261" s="154"/>
      <c r="E261" s="154"/>
      <c r="F261" s="154"/>
      <c r="G261" s="154"/>
      <c r="H261" s="154"/>
    </row>
    <row r="262" spans="3:8" ht="19.5" customHeight="1">
      <c r="C262" s="154"/>
      <c r="D262" s="154"/>
      <c r="E262" s="154"/>
      <c r="F262" s="154"/>
      <c r="G262" s="154"/>
      <c r="H262" s="154"/>
    </row>
    <row r="263" spans="3:8" ht="19.5" customHeight="1">
      <c r="C263" s="154"/>
      <c r="D263" s="154"/>
      <c r="E263" s="154"/>
      <c r="F263" s="154"/>
      <c r="G263" s="154"/>
      <c r="H263" s="154"/>
    </row>
    <row r="264" spans="3:8" ht="19.5" customHeight="1">
      <c r="C264" s="154"/>
      <c r="D264" s="154"/>
      <c r="E264" s="154"/>
      <c r="F264" s="154"/>
      <c r="G264" s="154"/>
      <c r="H264" s="154"/>
    </row>
    <row r="265" spans="3:8" ht="19.5" customHeight="1">
      <c r="C265" s="154"/>
      <c r="D265" s="154"/>
      <c r="E265" s="154"/>
      <c r="F265" s="154"/>
      <c r="G265" s="154"/>
      <c r="H265" s="154"/>
    </row>
    <row r="266" spans="3:8" ht="19.5" customHeight="1">
      <c r="C266" s="154"/>
      <c r="D266" s="154"/>
      <c r="E266" s="154"/>
      <c r="F266" s="154"/>
      <c r="G266" s="154"/>
      <c r="H266" s="154"/>
    </row>
    <row r="267" spans="3:8" ht="19.5" customHeight="1">
      <c r="C267" s="154"/>
      <c r="D267" s="154"/>
      <c r="E267" s="154"/>
      <c r="F267" s="154"/>
      <c r="G267" s="154"/>
      <c r="H267" s="154"/>
    </row>
    <row r="268" spans="3:8" ht="19.5" customHeight="1">
      <c r="C268" s="154"/>
      <c r="D268" s="154"/>
      <c r="E268" s="154"/>
      <c r="F268" s="154"/>
      <c r="G268" s="154"/>
      <c r="H268" s="154"/>
    </row>
    <row r="269" spans="3:8" ht="19.5" customHeight="1">
      <c r="C269" s="154"/>
      <c r="D269" s="154"/>
      <c r="E269" s="154"/>
      <c r="F269" s="154"/>
      <c r="G269" s="154"/>
      <c r="H269" s="154"/>
    </row>
    <row r="270" spans="3:8" ht="19.5" customHeight="1">
      <c r="C270" s="154"/>
      <c r="D270" s="154"/>
      <c r="E270" s="154"/>
      <c r="F270" s="154"/>
      <c r="G270" s="154"/>
      <c r="H270" s="154"/>
    </row>
    <row r="271" spans="3:8" ht="19.5" customHeight="1">
      <c r="C271" s="154"/>
      <c r="D271" s="154"/>
      <c r="E271" s="154"/>
      <c r="F271" s="154"/>
      <c r="G271" s="154"/>
      <c r="H271" s="154"/>
    </row>
  </sheetData>
  <mergeCells count="15">
    <mergeCell ref="A1:H1"/>
    <mergeCell ref="A2:H2"/>
    <mergeCell ref="C3:E3"/>
    <mergeCell ref="A4:A5"/>
    <mergeCell ref="B4:B5"/>
    <mergeCell ref="C4:D4"/>
    <mergeCell ref="E4:F4"/>
    <mergeCell ref="G4:H4"/>
    <mergeCell ref="D256:E256"/>
    <mergeCell ref="G256:H256"/>
    <mergeCell ref="G257:H257"/>
    <mergeCell ref="F250:H250"/>
    <mergeCell ref="D251:E251"/>
    <mergeCell ref="F251:H251"/>
    <mergeCell ref="D252:E252"/>
  </mergeCells>
  <phoneticPr fontId="5" type="noConversion"/>
  <pageMargins left="0.5" right="0.5" top="0.25" bottom="0.25" header="0" footer="0"/>
  <pageSetup paperSize="9" orientation="landscape"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Bia</vt:lpstr>
      <vt:lpstr>DN - BẢNG CÂN ĐỐI KẾ TOÁN</vt:lpstr>
      <vt:lpstr>Thuyết Minh</vt:lpstr>
      <vt:lpstr>DN-Báo cáo kết quả SXKD</vt:lpstr>
      <vt:lpstr>DN - Báo cáo LCTT</vt:lpstr>
      <vt:lpstr>CDPS</vt:lpstr>
      <vt:lpstr>Sheet1</vt:lpstr>
      <vt:lpstr>'DN - BẢNG CÂN ĐỐI KẾ TOÁN'!Print_Area</vt:lpstr>
      <vt:lpstr>'Thuyết Minh'!Print_Area</vt:lpstr>
      <vt:lpstr>CDPS!Print_Titles</vt:lpstr>
      <vt:lpstr>'DN - BẢNG CÂN ĐỐI KẾ TOÁN'!Print_Titles</vt:lpstr>
      <vt:lpstr>'DN-Báo cáo kết quả SXKD'!Print_Titles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thang pn.</dc:creator>
  <cp:lastModifiedBy>thangpn</cp:lastModifiedBy>
  <cp:lastPrinted>2015-07-16T02:21:09Z</cp:lastPrinted>
  <dcterms:created xsi:type="dcterms:W3CDTF">2011-01-11T01:32:30Z</dcterms:created>
  <dcterms:modified xsi:type="dcterms:W3CDTF">2015-08-08T06:24:32Z</dcterms:modified>
</cp:coreProperties>
</file>