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120" yWindow="240" windowWidth="11625" windowHeight="5595"/>
  </bookViews>
  <sheets>
    <sheet name="CDKT" sheetId="48" r:id="rId1"/>
    <sheet name="KQKD" sheetId="49" r:id="rId2"/>
    <sheet name="Luu chuyen TT" sheetId="20" r:id="rId3"/>
    <sheet name="Thuyet minh" sheetId="55" r:id="rId4"/>
    <sheet name="Tai san " sheetId="57" r:id="rId5"/>
    <sheet name="Vay ngan han" sheetId="53" r:id="rId6"/>
    <sheet name="Vay dai han" sheetId="52" r:id="rId7"/>
    <sheet name="Thue tai chinh" sheetId="54" r:id="rId8"/>
    <sheet name="Von" sheetId="50" r:id="rId9"/>
    <sheet name="CPYT" sheetId="56" state="hidden" r:id="rId10"/>
  </sheets>
  <externalReferences>
    <externalReference r:id="rId11"/>
    <externalReference r:id="rId12"/>
    <externalReference r:id="rId13"/>
  </externalReferences>
  <definedNames>
    <definedName name="_1">#N/A</definedName>
    <definedName name="_1_?">#REF!</definedName>
    <definedName name="_1000A01">#N/A</definedName>
    <definedName name="_1BA2500">#REF!</definedName>
    <definedName name="_1BA3250">#REF!</definedName>
    <definedName name="_1BA400P">#REF!</definedName>
    <definedName name="_1CAP001">#REF!</definedName>
    <definedName name="_1CAP011">#REF!</definedName>
    <definedName name="_1CAP012">#REF!</definedName>
    <definedName name="_1CDHT03">#REF!</definedName>
    <definedName name="_1CHANG2">#REF!</definedName>
    <definedName name="_1DADOI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IEN2">#REF!</definedName>
    <definedName name="_1PKTT01">#REF!</definedName>
    <definedName name="_1TCD101">#REF!</definedName>
    <definedName name="_1TCD201">#REF!</definedName>
    <definedName name="_1TCD203">#REF!</definedName>
    <definedName name="_1TD2001">#REF!</definedName>
    <definedName name="_1TIHT01">#REF!</definedName>
    <definedName name="_1TIHT06">#REF!</definedName>
    <definedName name="_1TIHT07">#REF!</definedName>
    <definedName name="_1TRU121">#REF!</definedName>
    <definedName name="_2">#N/A</definedName>
    <definedName name="_2_??????">#REF!</definedName>
    <definedName name="_2BLA100">#REF!</definedName>
    <definedName name="_2CHANG1">#REF!</definedName>
    <definedName name="_2CHANG2">#REF!</definedName>
    <definedName name="_2DADOI1">#REF!</definedName>
    <definedName name="_2DAL201">#REF!</definedName>
    <definedName name="_2KD0222">#REF!</definedName>
    <definedName name="_2TD2001">#REF!</definedName>
    <definedName name="_3BLXMD">#REF!</definedName>
    <definedName name="_3BOAG01">#REF!</definedName>
    <definedName name="_3COSSE1">#REF!</definedName>
    <definedName name="_3CTKHAC">#REF!</definedName>
    <definedName name="_3DMINO1">#REF!</definedName>
    <definedName name="_3DMINO2">#REF!</definedName>
    <definedName name="_3DUPSSS">#REF!</definedName>
    <definedName name="_3HTTR01">#REF!</definedName>
    <definedName name="_3HTTR02">#REF!</definedName>
    <definedName name="_3HTTR03">#REF!</definedName>
    <definedName name="_3HTTR04">#REF!</definedName>
    <definedName name="_3HTTR05">#REF!</definedName>
    <definedName name="_3N">#REF!</definedName>
    <definedName name="_3PKDOM1">#REF!</definedName>
    <definedName name="_3PKDOM2">#REF!</definedName>
    <definedName name="_3TU0609">#REF!</definedName>
    <definedName name="_430.001">#REF!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EP1">#REF!</definedName>
    <definedName name="_boi1">#REF!</definedName>
    <definedName name="_boi2">#REF!</definedName>
    <definedName name="_btc20">#REF!</definedName>
    <definedName name="_btc30">#REF!</definedName>
    <definedName name="_btc35">#REF!</definedName>
    <definedName name="_btm10">#REF!</definedName>
    <definedName name="_BTM150">#REF!</definedName>
    <definedName name="_BTM250">#REF!</definedName>
    <definedName name="_btM300">#REF!</definedName>
    <definedName name="_BTM50">#REF!</definedName>
    <definedName name="_bua25">#REF!</definedName>
    <definedName name="_C_Lphi_4ab">#REF!</definedName>
    <definedName name="_cat2">#REF!</definedName>
    <definedName name="_cat3">#REF!</definedName>
    <definedName name="_cat4">#REF!</definedName>
    <definedName name="_cau10">#REF!</definedName>
    <definedName name="_cau5">#REF!</definedName>
    <definedName name="_ckn12">#REF!</definedName>
    <definedName name="_CON1">#REF!</definedName>
    <definedName name="_CON2">#REF!</definedName>
    <definedName name="_con3">#REF!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d2">#REF!</definedName>
    <definedName name="_dam15">#REF!</definedName>
    <definedName name="_dam9">#REF!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Fill" hidden="1">#REF!</definedName>
    <definedName name="_xlnm._FilterDatabase">#REF!</definedName>
    <definedName name="_gon4">#REF!</definedName>
    <definedName name="_gvl1">#REF!</definedName>
    <definedName name="_h1" localSheetId="4" hidden="1">{"'Sheet1'!$L$16"}</definedName>
    <definedName name="_h1" hidden="1">{"'Sheet1'!$L$16"}</definedName>
    <definedName name="_han23">#REF!</definedName>
    <definedName name="_hom2">#REF!</definedName>
    <definedName name="_hsm2">1.1289</definedName>
    <definedName name="_HTD1">#REF!</definedName>
    <definedName name="_HTN1">#REF!</definedName>
    <definedName name="_hu1" localSheetId="4" hidden="1">{"'Sheet1'!$L$16"}</definedName>
    <definedName name="_hu1" hidden="1">{"'Sheet1'!$L$16"}</definedName>
    <definedName name="_hu2" localSheetId="4" hidden="1">{"'Sheet1'!$L$16"}</definedName>
    <definedName name="_hu2" hidden="1">{"'Sheet1'!$L$16"}</definedName>
    <definedName name="_hu5" localSheetId="4" hidden="1">{"'Sheet1'!$L$16"}</definedName>
    <definedName name="_hu5" hidden="1">{"'Sheet1'!$L$16"}</definedName>
    <definedName name="_hu6" localSheetId="4" hidden="1">{"'Sheet1'!$L$16"}</definedName>
    <definedName name="_hu6" hidden="1">{"'Sheet1'!$L$16"}</definedName>
    <definedName name="_Key1" hidden="1">#REF!</definedName>
    <definedName name="_Key2" hidden="1">#REF!</definedName>
    <definedName name="_Km36">#REF!</definedName>
    <definedName name="_kn12">#REF!</definedName>
    <definedName name="_Knc36">#REF!</definedName>
    <definedName name="_Knc57">#REF!</definedName>
    <definedName name="_Kvl36">#REF!</definedName>
    <definedName name="_lap1">#REF!</definedName>
    <definedName name="_lap2">#REF!</definedName>
    <definedName name="_LCB1">#REF!</definedName>
    <definedName name="_lop16">#REF!</definedName>
    <definedName name="_lop25">#REF!</definedName>
    <definedName name="_lop9">#REF!</definedName>
    <definedName name="_lu85">#REF!</definedName>
    <definedName name="_m4" localSheetId="4" hidden="1">{"'Sheet1'!$L$16"}</definedName>
    <definedName name="_m4" hidden="1">{"'Sheet1'!$L$16"}</definedName>
    <definedName name="_MAC12">#REF!</definedName>
    <definedName name="_MAC46">#REF!</definedName>
    <definedName name="_mau11" localSheetId="4" hidden="1">{"'Sheet1'!$L$16"}</definedName>
    <definedName name="_mau11" hidden="1">{"'Sheet1'!$L$16"}</definedName>
    <definedName name="_may2">#REF!</definedName>
    <definedName name="_may3">#REF!</definedName>
    <definedName name="_mui140">#REF!</definedName>
    <definedName name="_mx1">#REF!</definedName>
    <definedName name="_NC100">#REF!</definedName>
    <definedName name="_NC150">#REF!</definedName>
    <definedName name="_NC50">#REF!</definedName>
    <definedName name="_NCL100">#REF!</definedName>
    <definedName name="_NCL200">#REF!</definedName>
    <definedName name="_NCL250">#REF!</definedName>
    <definedName name="_ncm200">#REF!</definedName>
    <definedName name="_NET2">#REF!</definedName>
    <definedName name="_nin190">#REF!</definedName>
    <definedName name="_NO1">#REF!</definedName>
    <definedName name="_Order1" hidden="1">255</definedName>
    <definedName name="_Order2" hidden="1">255</definedName>
    <definedName name="_oto5">#REF!</definedName>
    <definedName name="_oto7">#REF!</definedName>
    <definedName name="_P2" localSheetId="4" hidden="1">{"'Sheet1'!$L$16"}</definedName>
    <definedName name="_P2" hidden="1">{"'Sheet1'!$L$16"}</definedName>
    <definedName name="_phi10">#REF!</definedName>
    <definedName name="_phi18">#REF!</definedName>
    <definedName name="_phi50">#REF!</definedName>
    <definedName name="_phi500">#REF!</definedName>
    <definedName name="_phi6">#REF!</definedName>
    <definedName name="_phi750">#REF!</definedName>
    <definedName name="_pZ1">#REF!</definedName>
    <definedName name="_pZ2">#REF!</definedName>
    <definedName name="_pZ3">#REF!</definedName>
    <definedName name="_RFZ3">#REF!</definedName>
    <definedName name="_ro1">#REF!</definedName>
    <definedName name="_S1" localSheetId="4">{"Book1"}</definedName>
    <definedName name="_S1">{"Book1"}</definedName>
    <definedName name="_sat10">#REF!</definedName>
    <definedName name="_sat12">#REF!</definedName>
    <definedName name="_sat14">#REF!</definedName>
    <definedName name="_sat16">#REF!</definedName>
    <definedName name="_sat20">#REF!</definedName>
    <definedName name="_sat8">#REF!</definedName>
    <definedName name="_sc1">#REF!</definedName>
    <definedName name="_SC2">#REF!</definedName>
    <definedName name="_sc3">#REF!</definedName>
    <definedName name="_SN3">#REF!</definedName>
    <definedName name="_Sort" hidden="1">#REF!</definedName>
    <definedName name="_sua20">#REF!</definedName>
    <definedName name="_sua30">#REF!</definedName>
    <definedName name="_TB1">#REF!</definedName>
    <definedName name="_tct5">#REF!</definedName>
    <definedName name="_TG1">#REF!</definedName>
    <definedName name="_THQ4">#REF!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70">#REF!</definedName>
    <definedName name="_tra72">#REF!</definedName>
    <definedName name="_tra74">#REF!</definedName>
    <definedName name="_tra76">#REF!</definedName>
    <definedName name="_tra78">#REF!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VL1">#REF!</definedName>
    <definedName name="_TX1">#REF!</definedName>
    <definedName name="_tz593">#REF!</definedName>
    <definedName name="_vit22">#REF!</definedName>
    <definedName name="_VL100">#REF!</definedName>
    <definedName name="_VL150">#REF!</definedName>
    <definedName name="_VL250">#REF!</definedName>
    <definedName name="_VL50">#REF!</definedName>
    <definedName name="_vln6">#REF!</definedName>
    <definedName name="_xm2">#REF!</definedName>
    <definedName name="_xm3">#REF!</definedName>
    <definedName name="_xm4">#REF!</definedName>
    <definedName name="_xm5">#REF!</definedName>
    <definedName name="_xo1">#REF!</definedName>
    <definedName name="a.">#REF!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277Print_Titles">#REF!</definedName>
    <definedName name="A35_">#REF!</definedName>
    <definedName name="A50_">#REF!</definedName>
    <definedName name="A6N2">#REF!</definedName>
    <definedName name="A6N3">#REF!</definedName>
    <definedName name="A70_">#REF!</definedName>
    <definedName name="A95_">#REF!</definedName>
    <definedName name="AA">#REF!</definedName>
    <definedName name="aAAA">#REF!</definedName>
    <definedName name="AB">#REF!</definedName>
    <definedName name="AC120_">#REF!</definedName>
    <definedName name="AC35_">#REF!</definedName>
    <definedName name="AC50_">#REF!</definedName>
    <definedName name="AC70_">#REF!</definedName>
    <definedName name="AC95_">#REF!</definedName>
    <definedName name="Account1">#REF!</definedName>
    <definedName name="ADAY">#REF!</definedName>
    <definedName name="ag15F80">#REF!</definedName>
    <definedName name="All_Item">#REF!</definedName>
    <definedName name="ALPIN">#N/A</definedName>
    <definedName name="ALPJYOU">#N/A</definedName>
    <definedName name="ALPTOI">#N/A</definedName>
    <definedName name="ANNEX.A">#REF!</definedName>
    <definedName name="ANNEX.B">#REF!</definedName>
    <definedName name="anpha">#REF!</definedName>
    <definedName name="AQ">#REF!</definedName>
    <definedName name="ARA_Threshold">#REF!</definedName>
    <definedName name="AREAOFPROCCEESING">#REF!</definedName>
    <definedName name="ARP_Threshold">#REF!</definedName>
    <definedName name="AS2DocOpenMode" hidden="1">"AS2DocumentEdit"</definedName>
    <definedName name="AS2StaticLS" hidden="1">#REF!</definedName>
    <definedName name="AS2VersionLS" hidden="1">300</definedName>
    <definedName name="asd">#REF!</definedName>
    <definedName name="ATRAM">#REF!</definedName>
    <definedName name="Av">#REF!</definedName>
    <definedName name="AV.BIIB">#REF!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LL">#REF!</definedName>
    <definedName name="b_ll1">#REF!</definedName>
    <definedName name="B_tinh">#REF!</definedName>
    <definedName name="b_WL">#REF!</definedName>
    <definedName name="b_WL1">#REF!</definedName>
    <definedName name="b_WS">#REF!</definedName>
    <definedName name="b_ws1">#REF!</definedName>
    <definedName name="b2_">#REF!</definedName>
    <definedName name="b3_">#REF!</definedName>
    <definedName name="b4_">#REF!</definedName>
    <definedName name="bac25d">#REF!</definedName>
    <definedName name="bac27d">#REF!</definedName>
    <definedName name="bac2d">#REF!</definedName>
    <definedName name="bac35d">#REF!</definedName>
    <definedName name="bac37d">#REF!</definedName>
    <definedName name="bac3d">#REF!</definedName>
    <definedName name="bac45d">#REF!</definedName>
    <definedName name="bac47d">#REF!</definedName>
    <definedName name="bac4d">#REF!</definedName>
    <definedName name="bac4d1">#REF!</definedName>
    <definedName name="BacKan">#REF!</definedName>
    <definedName name="Bang_cly">#REF!</definedName>
    <definedName name="Bang_CVC">#REF!</definedName>
    <definedName name="bang_gia">#REF!</definedName>
    <definedName name="Bang_travl">#REF!</definedName>
    <definedName name="BANGCHU">#REF!</definedName>
    <definedName name="BangGia">#REF!</definedName>
    <definedName name="BangGiaVL_Q">#REF!</definedName>
    <definedName name="BangMa">#REF!</definedName>
    <definedName name="Bao_hanh">#REF!</definedName>
    <definedName name="baotai">#REF!</definedName>
    <definedName name="BarData">#REF!</definedName>
    <definedName name="BB">#REF!</definedName>
    <definedName name="bbcn">#REF!</definedName>
    <definedName name="BBDCQUY3">#REF!</definedName>
    <definedName name="bbvuong">#REF!</definedName>
    <definedName name="BDAY">#REF!</definedName>
    <definedName name="BE100M">#REF!</definedName>
    <definedName name="BE50M">#REF!</definedName>
    <definedName name="begin">#REF!</definedName>
    <definedName name="Bep">#REF!</definedName>
    <definedName name="beta">#REF!</definedName>
    <definedName name="BG_Del" hidden="1">15</definedName>
    <definedName name="BG_Ins" hidden="1">4</definedName>
    <definedName name="BG_Mod" hidden="1">6</definedName>
    <definedName name="bia">#REF!</definedName>
    <definedName name="bienbao">#REF!</definedName>
    <definedName name="bienbcnhat">#REF!</definedName>
    <definedName name="bienbvuong">#REF!</definedName>
    <definedName name="blkh">#REF!</definedName>
    <definedName name="blkh1">#REF!</definedName>
    <definedName name="blook">#REF!</definedName>
    <definedName name="Bng">#REF!</definedName>
    <definedName name="bom">#REF!</definedName>
    <definedName name="bombt">#REF!</definedName>
    <definedName name="bomnuoc">#REF!</definedName>
    <definedName name="bomnuocT3">#REF!</definedName>
    <definedName name="Book2">#REF!</definedName>
    <definedName name="BOQ">#REF!</definedName>
    <definedName name="botda">#REF!</definedName>
    <definedName name="bp">#REF!</definedName>
    <definedName name="bt">#REF!</definedName>
    <definedName name="btadn">#REF!</definedName>
    <definedName name="btah">#REF!</definedName>
    <definedName name="btaqn">#REF!</definedName>
    <definedName name="btaqt">#REF!</definedName>
    <definedName name="btbdn">#REF!</definedName>
    <definedName name="btbh">#REF!</definedName>
    <definedName name="btbqn">#REF!</definedName>
    <definedName name="btbqt">#REF!</definedName>
    <definedName name="btcdn">#REF!</definedName>
    <definedName name="btch">#REF!</definedName>
    <definedName name="btchiuaxitm300">#REF!</definedName>
    <definedName name="BTchiuaxm200">#REF!</definedName>
    <definedName name="btcocM400">#REF!</definedName>
    <definedName name="BTcot">#REF!</definedName>
    <definedName name="Btcot1">#REF!</definedName>
    <definedName name="btcqn">#REF!</definedName>
    <definedName name="btcqt">#REF!</definedName>
    <definedName name="btddn">#REF!</definedName>
    <definedName name="btdh">#REF!</definedName>
    <definedName name="btdqn">#REF!</definedName>
    <definedName name="btdqt">#REF!</definedName>
    <definedName name="bteqn">#REF!</definedName>
    <definedName name="btkn">#REF!</definedName>
    <definedName name="BTlotm100">#REF!</definedName>
    <definedName name="btm">#REF!</definedName>
    <definedName name="btr">#REF!</definedName>
    <definedName name="BTRAM">#REF!</definedName>
    <definedName name="Btt">#REF!</definedName>
    <definedName name="Bua">#REF!</definedName>
    <definedName name="buamay">#REF!</definedName>
    <definedName name="Bulongthepcoctiepdia">#REF!</definedName>
    <definedName name="BVCISUMMARY">#REF!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_">#REF!</definedName>
    <definedName name="c5.">#REF!</definedName>
    <definedName name="Cã_TK">#REF!</definedName>
    <definedName name="Cachdienchuoi">#REF!</definedName>
    <definedName name="Cachdiendung">#REF!</definedName>
    <definedName name="Cachdienhaap">#REF!</definedName>
    <definedName name="cap">#REF!</definedName>
    <definedName name="cap0.7">#REF!</definedName>
    <definedName name="capphoi">#REF!</definedName>
    <definedName name="CAT">#REF!</definedName>
    <definedName name="Category_All">#REF!</definedName>
    <definedName name="CATIN">#N/A</definedName>
    <definedName name="CATJYOU">#N/A</definedName>
    <definedName name="catmin">#REF!</definedName>
    <definedName name="CATREC">#N/A</definedName>
    <definedName name="CATSYU">#N/A</definedName>
    <definedName name="catuon">#REF!</definedName>
    <definedName name="cãu">#REF!</definedName>
    <definedName name="cau10t">#REF!</definedName>
    <definedName name="cau5t">#REF!</definedName>
    <definedName name="CBE50M">#REF!</definedName>
    <definedName name="CC">#REF!</definedName>
    <definedName name="cchong">#REF!</definedName>
    <definedName name="CCS">#REF!</definedName>
    <definedName name="CDAI">#REF!</definedName>
    <definedName name="CDAY">#REF!</definedName>
    <definedName name="CDD">#REF!</definedName>
    <definedName name="CDDD1PHA">#REF!</definedName>
    <definedName name="CDDD3PHA">#REF!</definedName>
    <definedName name="Cdnum">#REF!</definedName>
    <definedName name="CertRate">#REF!</definedName>
    <definedName name="CFC">#REF!</definedName>
    <definedName name="cfk">#REF!</definedName>
    <definedName name="chanrac">#REF!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i_tieát_phi">#REF!</definedName>
    <definedName name="chung">66</definedName>
    <definedName name="Chupdaucapcongotnong">#REF!</definedName>
    <definedName name="chuyen" localSheetId="4" hidden="1">{"'Sheet1'!$L$16"}</definedName>
    <definedName name="chuyen" hidden="1">{"'Sheet1'!$L$16"}</definedName>
    <definedName name="CK">#REF!</definedName>
    <definedName name="ckn">#REF!</definedName>
    <definedName name="ckna">#REF!</definedName>
    <definedName name="CLECT">#REF!</definedName>
    <definedName name="CLIEOS">#REF!</definedName>
    <definedName name="CLT">#REF!</definedName>
    <definedName name="CLVC3">0.1</definedName>
    <definedName name="CLVC35">#REF!</definedName>
    <definedName name="CLVCTB">#REF!</definedName>
    <definedName name="CNC">#REF!</definedName>
    <definedName name="CND">#REF!</definedName>
    <definedName name="CNG">#REF!</definedName>
    <definedName name="Co">#REF!</definedName>
    <definedName name="coc">#REF!</definedName>
    <definedName name="Cocbetong">#REF!</definedName>
    <definedName name="cocbt">#REF!</definedName>
    <definedName name="cochazama">#REF!</definedName>
    <definedName name="cochazamaT2">#REF!</definedName>
    <definedName name="cochazamaT3">#REF!</definedName>
    <definedName name="cocnhoi">#REF!</definedName>
    <definedName name="Cöï_ly_vaän_chuyeãn">#REF!</definedName>
    <definedName name="CÖÏ_LY_VAÄN_CHUYEÅN">#REF!</definedName>
    <definedName name="COMMON">#REF!</definedName>
    <definedName name="CON_EQP_COS">#REF!</definedName>
    <definedName name="CON_EQP_COST">#REF!</definedName>
    <definedName name="cong">#REF!</definedName>
    <definedName name="Cong_HM_DTCT">#REF!</definedName>
    <definedName name="Cong_M_DTCT">#REF!</definedName>
    <definedName name="Cong_NC_DTCT">#REF!</definedName>
    <definedName name="Cong_VL_DTCT">#REF!</definedName>
    <definedName name="ConRate">#REF!</definedName>
    <definedName name="CONST_EQ">#REF!</definedName>
    <definedName name="coppha">#REF!</definedName>
    <definedName name="copping">#REF!</definedName>
    <definedName name="coppingT2">#REF!</definedName>
    <definedName name="cosu">#REF!</definedName>
    <definedName name="Cot12b">#REF!</definedName>
    <definedName name="cot7.5">#REF!</definedName>
    <definedName name="cot8.5">#REF!</definedName>
    <definedName name="CotBTtronVuong">#REF!</definedName>
    <definedName name="counxlkcs">#REF!</definedName>
    <definedName name="couxlkcs">#REF!</definedName>
    <definedName name="couxlkd">#REF!</definedName>
    <definedName name="couxlkh">#REF!</definedName>
    <definedName name="couxlktnl">#REF!</definedName>
    <definedName name="couxlkttv">#REF!</definedName>
    <definedName name="couxlpxsx">#REF!</definedName>
    <definedName name="couxltc">#REF!</definedName>
    <definedName name="COVER">#REF!</definedName>
    <definedName name="CP" hidden="1">#REF!</definedName>
    <definedName name="cp.1">#REF!</definedName>
    <definedName name="cp.2">#REF!</definedName>
    <definedName name="CPHA">#REF!</definedName>
    <definedName name="cphoi">#REF!</definedName>
    <definedName name="CPK">#REF!</definedName>
    <definedName name="cps">#REF!</definedName>
    <definedName name="cpsuoi">#REF!</definedName>
    <definedName name="CPTB">#REF!</definedName>
    <definedName name="CPVC100">#REF!</definedName>
    <definedName name="CPVC35">#REF!</definedName>
    <definedName name="CRD">#REF!</definedName>
    <definedName name="CRITINST">#REF!</definedName>
    <definedName name="CRITPURC">#REF!</definedName>
    <definedName name="CR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SMBA">#REF!</definedName>
    <definedName name="CT_KSTK">#REF!</definedName>
    <definedName name="CTCPDTXL" localSheetId="4" hidden="1">{"'Sheet1'!$L$16"}</definedName>
    <definedName name="CTCPDTXL" hidden="1">{"'Sheet1'!$L$16"}</definedName>
    <definedName name="ctdn9697">#REF!</definedName>
    <definedName name="CTDZ">#REF!</definedName>
    <definedName name="CTH">#REF!</definedName>
    <definedName name="CTHM1">#REF!</definedName>
    <definedName name="CTHM2">#REF!</definedName>
    <definedName name="CTHT">#REF!</definedName>
    <definedName name="ctiep">#REF!</definedName>
    <definedName name="CTIET">#REF!</definedName>
    <definedName name="CTL">#REF!</definedName>
    <definedName name="CTRAM">#REF!</definedName>
    <definedName name="ctre">#REF!</definedName>
    <definedName name="cu_ly">#REF!</definedName>
    <definedName name="cui">#REF!</definedName>
    <definedName name="culasen">#REF!</definedName>
    <definedName name="culasenQ1">#REF!</definedName>
    <definedName name="culasenT3">#REF!</definedName>
    <definedName name="CuLy">#REF!</definedName>
    <definedName name="CuLy_Q">#REF!</definedName>
    <definedName name="cun">#REF!</definedName>
    <definedName name="cuoc_vc">#REF!</definedName>
    <definedName name="CuocVC">#REF!</definedName>
    <definedName name="cuond">#REF!</definedName>
    <definedName name="CURRENCY">#REF!</definedName>
    <definedName name="current">#REF!</definedName>
    <definedName name="CVC_Q">#REF!</definedName>
    <definedName name="CVT">#REF!</definedName>
    <definedName name="cx">#REF!</definedName>
    <definedName name="CY_Accounts_Receivable">#REF!</definedName>
    <definedName name="CY_Administration">#REF!</definedName>
    <definedName name="CY_Cash">#REF!</definedName>
    <definedName name="CY_Cash_Div_Dec">#REF!</definedName>
    <definedName name="CY_Common_Equity">#REF!</definedName>
    <definedName name="CY_Cost_of_Sales">#REF!</definedName>
    <definedName name="CY_Current_Liabilities">#REF!</definedName>
    <definedName name="CY_Depreciation">#REF!</definedName>
    <definedName name="CY_Gross_Profit">#REF!</definedName>
    <definedName name="CY_Inc_Bef_Tax">#REF!</definedName>
    <definedName name="CY_Intangible_Assets">#REF!</definedName>
    <definedName name="CY_Interest_Expense">#REF!</definedName>
    <definedName name="CY_Inventory">#REF!</definedName>
    <definedName name="CY_LIABIL_EQUITY">#REF!</definedName>
    <definedName name="CY_LT_Debt">#REF!</definedName>
    <definedName name="CY_Market_Value_of_Equity">#REF!</definedName>
    <definedName name="CY_Marketable_Sec">#REF!</definedName>
    <definedName name="CY_NET_PROFIT">#REF!</definedName>
    <definedName name="CY_Net_Revenue">#REF!</definedName>
    <definedName name="CY_Operating_Income">#REF!</definedName>
    <definedName name="CY_Other">#REF!</definedName>
    <definedName name="CY_Other_Curr_Assets">#REF!</definedName>
    <definedName name="CY_Other_LT_Assets">#REF!</definedName>
    <definedName name="CY_Other_LT_Liabilities">#REF!</definedName>
    <definedName name="CY_Preferred_Stock">#REF!</definedName>
    <definedName name="CY_QUICK_ASSETS">#REF!</definedName>
    <definedName name="CY_Retained_Earnings">#REF!</definedName>
    <definedName name="CY_Selling">#REF!</definedName>
    <definedName name="CY_Tangible_Assets">#REF!</definedName>
    <definedName name="CY_Tangible_Net_Worth">#REF!</definedName>
    <definedName name="CY_Taxes">#REF!</definedName>
    <definedName name="CY_TOTAL_ASSETS">#REF!</definedName>
    <definedName name="CY_TOTAL_CURR_ASSETS">#REF!</definedName>
    <definedName name="CY_TOTAL_DEBT">#REF!</definedName>
    <definedName name="CY_TOTAL_EQUITY">#REF!</definedName>
    <definedName name="CY_Weighted_Average">#REF!</definedName>
    <definedName name="CY_Working_Capital">#REF!</definedName>
    <definedName name="D_7101A_B">#REF!</definedName>
    <definedName name="d1_">#REF!</definedName>
    <definedName name="D1Z">#REF!</definedName>
    <definedName name="d2_">#REF!</definedName>
    <definedName name="d3_">#REF!</definedName>
    <definedName name="d4_">#REF!</definedName>
    <definedName name="D4Z">#REF!</definedName>
    <definedName name="d5_">#REF!</definedName>
    <definedName name="DA">#REF!</definedName>
    <definedName name="da05.1">#REF!</definedName>
    <definedName name="Da1.2">#REF!</definedName>
    <definedName name="da1x22">#REF!</definedName>
    <definedName name="da1x23">#REF!</definedName>
    <definedName name="da1x24">#REF!</definedName>
    <definedName name="da2.4">#REF!</definedName>
    <definedName name="da4.6">#REF!</definedName>
    <definedName name="Da4x6">#REF!</definedName>
    <definedName name="da4x7">#REF!</definedName>
    <definedName name="dacat">#REF!</definedName>
    <definedName name="dahoc">#REF!</definedName>
    <definedName name="daicong">#REF!</definedName>
    <definedName name="Daily_Expenses_Outside_Angola">#REF!</definedName>
    <definedName name="dam">78000</definedName>
    <definedName name="dam_24">#REF!</definedName>
    <definedName name="DamNgang">#REF!</definedName>
    <definedName name="DANHMUCVATTUtheoQUYETTOAN">#REF!</definedName>
    <definedName name="dapdbm1">#REF!</definedName>
    <definedName name="dapdbm2">#REF!</definedName>
    <definedName name="DAT">#REF!</definedName>
    <definedName name="data">#REF!</definedName>
    <definedName name="DATA_DATA2_List">#REF!</definedName>
    <definedName name="Data11">#REF!</definedName>
    <definedName name="Data41">#REF!</definedName>
    <definedName name="_xlnm.Database">#REF!</definedName>
    <definedName name="DATATKDT">#REF!</definedName>
    <definedName name="datden">#REF!</definedName>
    <definedName name="dathai">#REF!</definedName>
    <definedName name="Daucapcongotnong">#REF!</definedName>
    <definedName name="Daucaplapdattrongvangoainha">#REF!</definedName>
    <definedName name="DaucotdongcuaUc">#REF!</definedName>
    <definedName name="Daucotdongnhom">#REF!</definedName>
    <definedName name="dauhoa">#REF!</definedName>
    <definedName name="daunoi">#REF!</definedName>
    <definedName name="Daunoinhomdong">#REF!</definedName>
    <definedName name="day">#REF!</definedName>
    <definedName name="dayAE35">#REF!</definedName>
    <definedName name="dayAE50">#REF!</definedName>
    <definedName name="dayAE70">#REF!</definedName>
    <definedName name="dayAE95">#REF!</definedName>
    <definedName name="daycc">#REF!</definedName>
    <definedName name="dayccham">#REF!</definedName>
    <definedName name="DayCEV">#REF!</definedName>
    <definedName name="daydien">#REF!</definedName>
    <definedName name="dayno">#REF!</definedName>
    <definedName name="dban">#REF!</definedName>
    <definedName name="dbs">#REF!</definedName>
    <definedName name="dcoc">#REF!</definedName>
    <definedName name="ddabm">#REF!</definedName>
    <definedName name="DDAY">#REF!</definedName>
    <definedName name="ddbm500">#REF!</definedName>
    <definedName name="DDK">#REF!</definedName>
    <definedName name="ddui">#REF!</definedName>
    <definedName name="de">#REF!</definedName>
    <definedName name="DeckFabRate">#REF!</definedName>
    <definedName name="den_bu">#REF!</definedName>
    <definedName name="denbu">#REF!</definedName>
    <definedName name="Det32x3">#REF!</definedName>
    <definedName name="Det35x3">#REF!</definedName>
    <definedName name="Det40x4">#REF!</definedName>
    <definedName name="Det50x5">#REF!</definedName>
    <definedName name="Det63x6">#REF!</definedName>
    <definedName name="Det75x6">#REF!</definedName>
    <definedName name="df">#REF!</definedName>
    <definedName name="dg">#REF!</definedName>
    <definedName name="dg_5cau">#REF!</definedName>
    <definedName name="DG1M3BETONG">#REF!</definedName>
    <definedName name="dgbdII">#REF!</definedName>
    <definedName name="dgc">#REF!</definedName>
    <definedName name="DGCT_T.Quy_P.Thuy_Q">#REF!</definedName>
    <definedName name="DGCT_TRAUQUYPHUTHUY_HN">#REF!</definedName>
    <definedName name="DGCTI592">#REF!</definedName>
    <definedName name="dgd">#REF!</definedName>
    <definedName name="dgnc">#REF!</definedName>
    <definedName name="dgqndn">#REF!</definedName>
    <definedName name="DGTV">#REF!</definedName>
    <definedName name="dgvl">#REF!</definedName>
    <definedName name="dhb">#REF!</definedName>
    <definedName name="dhoc">#REF!</definedName>
    <definedName name="dhom">#REF!</definedName>
    <definedName name="dien">#REF!</definedName>
    <definedName name="dim">#REF!</definedName>
    <definedName name="dinh2">#REF!</definedName>
    <definedName name="DiÔn_gi_i">#REF!</definedName>
    <definedName name="dl">#REF!</definedName>
    <definedName name="DLCC">#REF!</definedName>
    <definedName name="DM">#REF!</definedName>
    <definedName name="DM_KH">#REF!</definedName>
    <definedName name="DM_SP">#REF!</definedName>
    <definedName name="DM_TK">#REF!</definedName>
    <definedName name="dm56bxd">#REF!</definedName>
    <definedName name="dmh">#REF!</definedName>
    <definedName name="DMlapdatxa">#REF!</definedName>
    <definedName name="DÑt45x4">#REF!</definedName>
    <definedName name="dobt">#REF!</definedName>
    <definedName name="doclb">#REF!</definedName>
    <definedName name="Document_array" localSheetId="4">{"Book1"}</definedName>
    <definedName name="Document_array">{"Book1"}</definedName>
    <definedName name="Documents_array">#REF!</definedName>
    <definedName name="dolcb">#REF!</definedName>
    <definedName name="Dollar_Threshold">#REF!</definedName>
    <definedName name="Domestic_Round_Trip_Air_Fare">#REF!</definedName>
    <definedName name="dongiavanchuyen">#REF!</definedName>
    <definedName name="DPTC">#REF!</definedName>
    <definedName name="drda">#REF!</definedName>
    <definedName name="drdat">#REF!</definedName>
    <definedName name="ds">#REF!</definedName>
    <definedName name="DS1p1vc">#REF!</definedName>
    <definedName name="ds1pnc">#REF!</definedName>
    <definedName name="ds1pvl">#REF!</definedName>
    <definedName name="ds3pctnc">#REF!</definedName>
    <definedName name="ds3pctvc">#REF!</definedName>
    <definedName name="ds3pctvl">#REF!</definedName>
    <definedName name="ds3pnc">#REF!</definedName>
    <definedName name="ds3pvl">#REF!</definedName>
    <definedName name="DSPK1p1nc">#REF!</definedName>
    <definedName name="DSPK1p1vl">#REF!</definedName>
    <definedName name="DSPK1pnc">#REF!</definedName>
    <definedName name="DSPK1pvl">#REF!</definedName>
    <definedName name="DSUMDATA">#REF!</definedName>
    <definedName name="dt">#REF!</definedName>
    <definedName name="DT_VKHNN">#REF!</definedName>
    <definedName name="DTCTANG_BD">#REF!</definedName>
    <definedName name="DTCTANG_HT_BD">#REF!</definedName>
    <definedName name="DTCTANG_HT_KT">#REF!</definedName>
    <definedName name="DTCTANG_KT">#REF!</definedName>
    <definedName name="dtdl">#REF!</definedName>
    <definedName name="dtdl0">#REF!</definedName>
    <definedName name="dtdt">#REF!</definedName>
    <definedName name="dtt">#REF!</definedName>
    <definedName name="dui">#REF!</definedName>
    <definedName name="duong">#REF!</definedName>
    <definedName name="DutoanDongmo">#REF!</definedName>
    <definedName name="DV" localSheetId="4" hidden="1">{"'Sheet1'!$L$16"}</definedName>
    <definedName name="DV" hidden="1">{"'Sheet1'!$L$16"}</definedName>
    <definedName name="dx">#REF!</definedName>
    <definedName name="dxd">#REF!</definedName>
    <definedName name="DZ_04">#REF!</definedName>
    <definedName name="Eb">#REF!</definedName>
    <definedName name="Ebdam">#REF!</definedName>
    <definedName name="Ecot1">#REF!</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ngRate">#REF!</definedName>
    <definedName name="EquipDPP">#REF!</definedName>
    <definedName name="EquipFPSO">#REF!</definedName>
    <definedName name="ex">#REF!</definedName>
    <definedName name="EXC">#REF!</definedName>
    <definedName name="EXCH">#REF!</definedName>
    <definedName name="ey">#REF!</definedName>
    <definedName name="f82E46">#REF!</definedName>
    <definedName name="FACTOR">#REF!</definedName>
    <definedName name="Fax">#REF!</definedName>
    <definedName name="Fay">#REF!</definedName>
    <definedName name="Fg">#REF!</definedName>
    <definedName name="finclb">#REF!</definedName>
    <definedName name="Foreign_Round_Trip_Air_Fare">#REF!</definedName>
    <definedName name="fpc">#REF!</definedName>
    <definedName name="FPSOFabRate">#REF!</definedName>
    <definedName name="fs">#REF!</definedName>
    <definedName name="fv">#REF!</definedName>
    <definedName name="G_ME">#REF!</definedName>
    <definedName name="gach">#REF!</definedName>
    <definedName name="gachlat">#REF!</definedName>
    <definedName name="gachldua">#REF!</definedName>
    <definedName name="gachlhe">#REF!</definedName>
    <definedName name="gachxay">#REF!</definedName>
    <definedName name="GaicapbocCuXLPEPVCPVCloaiCEVV18den35kV">#REF!</definedName>
    <definedName name="gama">#REF!</definedName>
    <definedName name="Gamadam">#REF!</definedName>
    <definedName name="GCS">#REF!</definedName>
    <definedName name="gd.">#REF!</definedName>
    <definedName name="GDTD">#REF!</definedName>
    <definedName name="gg">#REF!</definedName>
    <definedName name="ggege">#REF!</definedName>
    <definedName name="ghip">#REF!</definedName>
    <definedName name="Gia_CT">#REF!</definedName>
    <definedName name="gia_tien">#REF!</definedName>
    <definedName name="gia_tien_BTN">#REF!</definedName>
    <definedName name="Gia_VT">#REF!</definedName>
    <definedName name="GiacapAvanxoanLVABCXLPE">#REF!</definedName>
    <definedName name="GiacapbocCuXLPEPVCDSTAPVCloaiCEVVST">#REF!</definedName>
    <definedName name="GiacapbocCuXLPEPVCDSTPVCloaiCEVVST12den24kV">#REF!</definedName>
    <definedName name="GiacapbocCuXLPEPVCDSTPVCloaiCEVVST18den35kV">#REF!</definedName>
    <definedName name="GiacapbocCuXLPEPVCloaiCEV">#REF!</definedName>
    <definedName name="GiacapbocCuXLPEPVCloaiCEV12den24kV">#REF!</definedName>
    <definedName name="GiacapbocCuXLPEPVCloaiCEV18den35kV">#REF!</definedName>
    <definedName name="GiacapbocCuXLPEPVCPVCloaiCEVV12den24kV">#REF!</definedName>
    <definedName name="GiacapbocCuXLPEPVCSWPVCloaiCEVVSW12den24kV">#REF!</definedName>
    <definedName name="GiacapbocCuXLPEPVCSWPVCloaiCEVVSW18den35kV">#REF!</definedName>
    <definedName name="giaD10">#REF!</definedName>
    <definedName name="giaD12_22">#REF!</definedName>
    <definedName name="GiadayACbocPVC">#REF!</definedName>
    <definedName name="GiadayAS">#REF!</definedName>
    <definedName name="GiadayAtran">#REF!</definedName>
    <definedName name="GiadayAV">#REF!</definedName>
    <definedName name="GiadayAXLPE1kVlkyhieuAE">#REF!</definedName>
    <definedName name="GiadaycapCEV">#REF!</definedName>
    <definedName name="GiadaycapCuPVC600V">#REF!</definedName>
    <definedName name="GiadayCVV">#REF!</definedName>
    <definedName name="GiadayMtran">#REF!</definedName>
    <definedName name="giam">#REF!</definedName>
    <definedName name="giamthau">#REF!</definedName>
    <definedName name="Giasatthep">#REF!</definedName>
    <definedName name="Giathitruong">#REF!</definedName>
    <definedName name="Giavatlieukhac">#REF!</definedName>
    <definedName name="GIAVL_TRALY">#REF!</definedName>
    <definedName name="GIAVLIEUTN">#REF!</definedName>
    <definedName name="giaydau">#REF!</definedName>
    <definedName name="gienghazamaQ1">#REF!</definedName>
    <definedName name="gienghazamaQ2">#REF!</definedName>
    <definedName name="giengPM3Q1">#REF!</definedName>
    <definedName name="giengPM3T3">#REF!</definedName>
    <definedName name="Giocong">#REF!</definedName>
    <definedName name="gl3p">#REF!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icd">#REF!</definedName>
    <definedName name="goics">#REF!</definedName>
    <definedName name="goidc">#REF!</definedName>
    <definedName name="GP">#REF!</definedName>
    <definedName name="Grand_Sum">#REF!</definedName>
    <definedName name="Grand_Sum_Title">#REF!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XL">#REF!</definedName>
    <definedName name="gvan">#REF!</definedName>
    <definedName name="GVL_LDT">#REF!</definedName>
    <definedName name="gx">#REF!</definedName>
    <definedName name="h" localSheetId="4" hidden="1">{"'Sheet1'!$L$16"}</definedName>
    <definedName name="h" hidden="1">{"'Sheet1'!$L$16"}</definedName>
    <definedName name="H_30">#REF!</definedName>
    <definedName name="H_THUCHTHH">#REF!</definedName>
    <definedName name="H_THUCTT">#REF!</definedName>
    <definedName name="H21dai75">#REF!</definedName>
    <definedName name="H21dai9">#REF!</definedName>
    <definedName name="H22dai6">#REF!</definedName>
    <definedName name="H22dai75">#REF!</definedName>
    <definedName name="H43dai6">#REF!</definedName>
    <definedName name="H43dai75">#REF!</definedName>
    <definedName name="H43dai9">#REF!</definedName>
    <definedName name="H44dai6">#REF!</definedName>
    <definedName name="H44dai75">#REF!</definedName>
    <definedName name="H44dai9">#REF!</definedName>
    <definedName name="ha">#REF!</definedName>
    <definedName name="ha.">#REF!</definedName>
    <definedName name="haiacc" localSheetId="4" hidden="1">{"'Sheet1'!$L$16"}</definedName>
    <definedName name="haiacc" hidden="1">{"'Sheet1'!$L$16"}</definedName>
    <definedName name="hangmuc">#REF!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b.">#REF!</definedName>
    <definedName name="hc">#REF!</definedName>
    <definedName name="hc.">#REF!</definedName>
    <definedName name="HCHANH1">#REF!</definedName>
    <definedName name="HCM">#REF!</definedName>
    <definedName name="Heä_soá_laép_xaø_H">1.7</definedName>
    <definedName name="heä_soá_sình_laày">#REF!</definedName>
    <definedName name="hethongthoatnuocngoainha" hidden="1">#REF!</definedName>
    <definedName name="Hg">#REF!</definedName>
    <definedName name="HH">#REF!</definedName>
    <definedName name="HHcat">#REF!</definedName>
    <definedName name="hhcv">#REF!</definedName>
    <definedName name="HHda">#REF!</definedName>
    <definedName name="hhda4x6">#REF!</definedName>
    <definedName name="HHTT">#REF!</definedName>
    <definedName name="hhxm">#REF!</definedName>
    <definedName name="hien">#REF!</definedName>
    <definedName name="Hinh_thuc">#REF!</definedName>
    <definedName name="HM">#REF!</definedName>
    <definedName name="ho">#REF!</definedName>
    <definedName name="hoc">55000</definedName>
    <definedName name="HOME_MANP">#REF!</definedName>
    <definedName name="HOMEOFFICE_COST">#REF!</definedName>
    <definedName name="Hopnoicap">#REF!</definedName>
    <definedName name="HSCPC">#REF!</definedName>
    <definedName name="HSCT3">0.1</definedName>
    <definedName name="hsdc1">#REF!</definedName>
    <definedName name="HSDN">2.5</definedName>
    <definedName name="HSHH">#REF!</definedName>
    <definedName name="HSHHUT">#REF!</definedName>
    <definedName name="hsk">#REF!</definedName>
    <definedName name="HSKK35">#REF!</definedName>
    <definedName name="HSLX">#REF!</definedName>
    <definedName name="HSLXH">1.7</definedName>
    <definedName name="HSLXP">#REF!</definedName>
    <definedName name="hsm">1.1289</definedName>
    <definedName name="HSMTC">#REF!</definedName>
    <definedName name="hsnc_cau">1.626</definedName>
    <definedName name="hsnc_cau2">1.626</definedName>
    <definedName name="hsnc_d">1.6356</definedName>
    <definedName name="hsnc_d2">1.6356</definedName>
    <definedName name="HSSL">#REF!</definedName>
    <definedName name="hßm4">#REF!</definedName>
    <definedName name="hsss" localSheetId="4" hidden="1">{"'Sheet1'!$L$16"}</definedName>
    <definedName name="hsss" hidden="1">{"'Sheet1'!$L$16"}</definedName>
    <definedName name="HSTHUE">#REF!</definedName>
    <definedName name="HSVAT">#REF!</definedName>
    <definedName name="HSVC1">#REF!</definedName>
    <definedName name="HSVC2">#REF!</definedName>
    <definedName name="HSVC3">#REF!</definedName>
    <definedName name="hsvl">1</definedName>
    <definedName name="hsvl2">1</definedName>
    <definedName name="HSVLD">#REF!</definedName>
    <definedName name="HSVLN">#REF!</definedName>
    <definedName name="Ht">#REF!</definedName>
    <definedName name="HTD">#REF!</definedName>
    <definedName name="HTHH">#REF!</definedName>
    <definedName name="HTML_CodePage" hidden="1">950</definedName>
    <definedName name="HTML_Control" localSheetId="4"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#REF!</definedName>
    <definedName name="HTNC">#REF!</definedName>
    <definedName name="HTthang10" localSheetId="4">{"Book1"}</definedName>
    <definedName name="HTthang10">{"Book1"}</definedName>
    <definedName name="HTVL">#REF!</definedName>
    <definedName name="hu" localSheetId="4" hidden="1">{"'Sheet1'!$L$16"}</definedName>
    <definedName name="hu" hidden="1">{"'Sheet1'!$L$16"}</definedName>
    <definedName name="hung">#REF!</definedName>
    <definedName name="huy" localSheetId="4" hidden="1">{"'Sheet1'!$L$16"}</definedName>
    <definedName name="huy" hidden="1">{"'Sheet1'!$L$16"}</definedName>
    <definedName name="Hvk">#REF!</definedName>
    <definedName name="Hxk">#REF!</definedName>
    <definedName name="I">#REF!</definedName>
    <definedName name="IDLAB_COST">#REF!</definedName>
    <definedName name="Idm">#REF!</definedName>
    <definedName name="IND_LAB">#REF!</definedName>
    <definedName name="INDMANP">#REF!</definedName>
    <definedName name="InspRate">#REF!</definedName>
    <definedName name="Ip">#REF!</definedName>
    <definedName name="ixy">#REF!</definedName>
    <definedName name="j">#REF!</definedName>
    <definedName name="J.O">#REF!</definedName>
    <definedName name="J.O_GT">#REF!</definedName>
    <definedName name="j356C8">#REF!</definedName>
    <definedName name="JacketFabRate">#REF!</definedName>
    <definedName name="jajkjgk">#REF!</definedName>
    <definedName name="k..">#REF!</definedName>
    <definedName name="ka.">#REF!</definedName>
    <definedName name="KAE">#REF!</definedName>
    <definedName name="KAS">#REF!</definedName>
    <definedName name="kcong">#REF!</definedName>
    <definedName name="KDC">#REF!</definedName>
    <definedName name="Kepcapcacloai">#REF!</definedName>
    <definedName name="KgBM">#REF!</definedName>
    <definedName name="Kgcot">#REF!</definedName>
    <definedName name="KgCTd4">#REF!</definedName>
    <definedName name="KgCTt4">#REF!</definedName>
    <definedName name="Kgdamd4">#REF!</definedName>
    <definedName name="Kgdamt4">#REF!</definedName>
    <definedName name="Kgmong">#REF!</definedName>
    <definedName name="KgNXOLdk">#REF!</definedName>
    <definedName name="Kgsan">#REF!</definedName>
    <definedName name="KH_Chang">#REF!</definedName>
    <definedName name="khac">2</definedName>
    <definedName name="khac1">#REF!</definedName>
    <definedName name="khac2">#REF!</definedName>
    <definedName name="Khanhdonnoitrunggiannoidieuchinh">#REF!</definedName>
    <definedName name="khoanda">#REF!</definedName>
    <definedName name="khoiluong">#REF!</definedName>
    <definedName name="khtn">#REF!</definedName>
    <definedName name="kich250t">#REF!</definedName>
    <definedName name="kich500t">#REF!</definedName>
    <definedName name="kiem">#REF!</definedName>
    <definedName name="Kiem_tra_trung_ten">#REF!</definedName>
    <definedName name="kipdien">#REF!</definedName>
    <definedName name="kipno">#REF!</definedName>
    <definedName name="KKE_Sheet10_List">#REF!</definedName>
    <definedName name="kkk">#REF!</definedName>
    <definedName name="kl">#REF!</definedName>
    <definedName name="kl_ME">#REF!</definedName>
    <definedName name="KLAM">#REF!</definedName>
    <definedName name="kll">#REF!</definedName>
    <definedName name="KLTHDN">#REF!</definedName>
    <definedName name="KLVANKHUON">#REF!</definedName>
    <definedName name="KLVL1">#REF!</definedName>
    <definedName name="KM">#REF!</definedName>
    <definedName name="KM_ng">#REF!</definedName>
    <definedName name="KNang">#REF!</definedName>
    <definedName name="KP">#REF!</definedName>
    <definedName name="kp1ph">#REF!</definedName>
    <definedName name="KQ_Truong">#REF!</definedName>
    <definedName name="kqkdt1">#REF!</definedName>
    <definedName name="kqkdt2">#REF!</definedName>
    <definedName name="kqkdt3">#REF!</definedName>
    <definedName name="kqkdt4">#REF!</definedName>
    <definedName name="kqkdt5">#REF!</definedName>
    <definedName name="kqkdt6">#REF!</definedName>
    <definedName name="kqkdt7">#REF!</definedName>
    <definedName name="kqkdt8">#REF!</definedName>
    <definedName name="kqkdt9">#REF!</definedName>
    <definedName name="KSTK">#REF!</definedName>
    <definedName name="KVC">#REF!</definedName>
    <definedName name="kvl">1.166</definedName>
    <definedName name="L">#REF!</definedName>
    <definedName name="L_mong">#REF!</definedName>
    <definedName name="lan">#REF!</definedName>
    <definedName name="lancanQ1">#REF!</definedName>
    <definedName name="lancanT3">#REF!</definedName>
    <definedName name="laodam">#REF!</definedName>
    <definedName name="Lb">#REF!</definedName>
    <definedName name="LCB">#REF!</definedName>
    <definedName name="lcc">#REF!</definedName>
    <definedName name="Lcot">#REF!</definedName>
    <definedName name="lh">#REF!</definedName>
    <definedName name="Line1">#REF!</definedName>
    <definedName name="Line2">#REF!</definedName>
    <definedName name="Line3">#REF!</definedName>
    <definedName name="LK_hathe">#REF!</definedName>
    <definedName name="Lmk">#REF!</definedName>
    <definedName name="ln">#REF!</definedName>
    <definedName name="Lnsc">#REF!</definedName>
    <definedName name="LOAI_DUONG">#REF!</definedName>
    <definedName name="Loai_TD">#REF!</definedName>
    <definedName name="loinhuan">#REF!</definedName>
    <definedName name="long">#REF!</definedName>
    <definedName name="lonthoi">#REF!</definedName>
    <definedName name="lop17.5">#REF!</definedName>
    <definedName name="lrung">#REF!</definedName>
    <definedName name="Ls">#REF!</definedName>
    <definedName name="lu15.5">#REF!</definedName>
    <definedName name="luoichanrac">#REF!</definedName>
    <definedName name="lurung">#REF!</definedName>
    <definedName name="luuthong">#REF!</definedName>
    <definedName name="LVAYQUY3">#REF!</definedName>
    <definedName name="LVAYQUY4">#REF!</definedName>
    <definedName name="lVC">#REF!</definedName>
    <definedName name="lx">#REF!</definedName>
    <definedName name="m">#REF!</definedName>
    <definedName name="M0.4">#REF!</definedName>
    <definedName name="M12ba3p">#REF!</definedName>
    <definedName name="M12bb1p">#REF!</definedName>
    <definedName name="M12cbnc">#REF!</definedName>
    <definedName name="M12cbvl">#REF!</definedName>
    <definedName name="M14bb1p">#REF!</definedName>
    <definedName name="m8aanc">#REF!</definedName>
    <definedName name="m8aavl">#REF!</definedName>
    <definedName name="MA_KH">#REF!</definedName>
    <definedName name="MA_SP">#REF!</definedName>
    <definedName name="Ma3pnc">#REF!</definedName>
    <definedName name="Ma3pvl">#REF!</definedName>
    <definedName name="Maa3pnc">#REF!</definedName>
    <definedName name="Maa3pvl">#REF!</definedName>
    <definedName name="macbt">#REF!</definedName>
    <definedName name="Macro2">#REF!</definedName>
    <definedName name="Macro3">#REF!</definedName>
    <definedName name="MACTANG_BD">#REF!</definedName>
    <definedName name="MACTANG_HT_BD">#REF!</definedName>
    <definedName name="MACTANG_HT_KT">#REF!</definedName>
    <definedName name="MACTANG_KT">#REF!</definedName>
    <definedName name="MAJ_CON_EQP">#REF!</definedName>
    <definedName name="MaMay_Q">#REF!</definedName>
    <definedName name="ManualRate">#REF!</definedName>
    <definedName name="MATK_M">#REF!</definedName>
    <definedName name="MAVANKHUON">#REF!</definedName>
    <definedName name="MAVLTHDN">#REF!</definedName>
    <definedName name="maybua">#REF!</definedName>
    <definedName name="maycay">#REF!</definedName>
    <definedName name="maynen6">#REF!</definedName>
    <definedName name="mayphunson">#REF!</definedName>
    <definedName name="mayui110">#REF!</definedName>
    <definedName name="Mba1p">#REF!</definedName>
    <definedName name="Mba3p">#REF!</definedName>
    <definedName name="Mbb3p">#REF!</definedName>
    <definedName name="Mbn1p">#REF!</definedName>
    <definedName name="mcbt">#REF!</definedName>
    <definedName name="me">#REF!</definedName>
    <definedName name="Mè_A1">#REF!</definedName>
    <definedName name="Mè_A2">#REF!</definedName>
    <definedName name="MG_A">#REF!</definedName>
    <definedName name="mh">#REF!</definedName>
    <definedName name="mn">#REF!</definedName>
    <definedName name="mnkhi">#REF!</definedName>
    <definedName name="Morong">#REF!</definedName>
    <definedName name="Morong4054_85">#REF!</definedName>
    <definedName name="morong4054_98">#REF!</definedName>
    <definedName name="Moùng">#REF!</definedName>
    <definedName name="Mr">#REF!</definedName>
    <definedName name="mrai">#REF!</definedName>
    <definedName name="ms">#REF!</definedName>
    <definedName name="msan">#REF!</definedName>
    <definedName name="MSCT">#REF!</definedName>
    <definedName name="MST">#REF!</definedName>
    <definedName name="MTMAC12">#REF!</definedName>
    <definedName name="mtram">#REF!</definedName>
    <definedName name="MUA">#REF!</definedName>
    <definedName name="mui">#REF!</definedName>
    <definedName name="mxlat">#REF!</definedName>
    <definedName name="mxuc">#REF!</definedName>
    <definedName name="myle">#REF!</definedName>
    <definedName name="n1pig">#REF!</definedName>
    <definedName name="N1pIGvc">#REF!</definedName>
    <definedName name="n1pind">#REF!</definedName>
    <definedName name="N1pINDvc">#REF!</definedName>
    <definedName name="n1ping">#REF!</definedName>
    <definedName name="N1pINGvc">#REF!</definedName>
    <definedName name="n1pint">#REF!</definedName>
    <definedName name="nam" localSheetId="4">{"Book1"}</definedName>
    <definedName name="nam">{"Book1"}</definedName>
    <definedName name="naovet">#REF!</definedName>
    <definedName name="naovetT3">#REF!</definedName>
    <definedName name="nc.3">#REF!</definedName>
    <definedName name="nc.4">#REF!</definedName>
    <definedName name="nc_btm10">#REF!</definedName>
    <definedName name="nc1p">#REF!</definedName>
    <definedName name="nc2.5">#REF!</definedName>
    <definedName name="nc2.7">#REF!</definedName>
    <definedName name="nc3.2">#REF!</definedName>
    <definedName name="nc3.5">#REF!</definedName>
    <definedName name="nc3.7">#REF!</definedName>
    <definedName name="nc3p">#REF!</definedName>
    <definedName name="nc4.5">#REF!</definedName>
    <definedName name="NCBD100">#REF!</definedName>
    <definedName name="NCBD200">#REF!</definedName>
    <definedName name="NCBD250">#REF!</definedName>
    <definedName name="NCcap0.7">#REF!</definedName>
    <definedName name="NCcap1">#REF!</definedName>
    <definedName name="NCCT3p">#REF!</definedName>
    <definedName name="ncday35">#REF!</definedName>
    <definedName name="ncday50">#REF!</definedName>
    <definedName name="ncday70">#REF!</definedName>
    <definedName name="ncday95">#REF!</definedName>
    <definedName name="NCKT">#REF!</definedName>
    <definedName name="ncnen6">#REF!</definedName>
    <definedName name="nctram">#REF!</definedName>
    <definedName name="NCVC100">#REF!</definedName>
    <definedName name="NCVC200">#REF!</definedName>
    <definedName name="NCVC250">#REF!</definedName>
    <definedName name="NCVC3P">#REF!</definedName>
    <definedName name="ncxlkcs">#REF!</definedName>
    <definedName name="ncxlkd">#REF!</definedName>
    <definedName name="ncxlkh">#REF!</definedName>
    <definedName name="ncxlkt">#REF!</definedName>
    <definedName name="ncxlktnl">#REF!</definedName>
    <definedName name="ncxlpxsx">#REF!</definedName>
    <definedName name="ncxltc">#REF!</definedName>
    <definedName name="NET">#REF!</definedName>
    <definedName name="NET_1">#REF!</definedName>
    <definedName name="NET_ANA">#REF!</definedName>
    <definedName name="NET_ANA_1">#REF!</definedName>
    <definedName name="NET_ANA_2">#REF!</definedName>
    <definedName name="Ng">#REF!</definedName>
    <definedName name="Ng_y">#REF!</definedName>
    <definedName name="nggang">#REF!</definedName>
    <definedName name="NH">#REF!</definedName>
    <definedName name="nhancong">#REF!</definedName>
    <definedName name="nhn">#REF!</definedName>
    <definedName name="NHot">#REF!</definedName>
    <definedName name="nhua">#REF!</definedName>
    <definedName name="Nî_TK">#REF!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1p">#REF!</definedName>
    <definedName name="nindnc3p">#REF!</definedName>
    <definedName name="NINDvc">#REF!</definedName>
    <definedName name="nindvl1p">#REF!</definedName>
    <definedName name="nindvl3p">#REF!</definedName>
    <definedName name="ning1p">#REF!</definedName>
    <definedName name="ningnc1p">#REF!</definedName>
    <definedName name="ningvl1p">#REF!</definedName>
    <definedName name="ninnc3p">#REF!</definedName>
    <definedName name="nint1p">#REF!</definedName>
    <definedName name="nintnc1p">#REF!</definedName>
    <definedName name="nintvl1p">#REF!</definedName>
    <definedName name="NINvc">#REF!</definedName>
    <definedName name="ninvl3p">#REF!</definedName>
    <definedName name="nkhi">#REF!</definedName>
    <definedName name="nl1p">#REF!</definedName>
    <definedName name="nl3p">#REF!</definedName>
    <definedName name="nlnc3p">#REF!</definedName>
    <definedName name="nlnc3pha">#REF!</definedName>
    <definedName name="NLTK1p">#REF!</definedName>
    <definedName name="nlvl3p">#REF!</definedName>
    <definedName name="NMTPSGQUY3">#REF!</definedName>
    <definedName name="nn">#REF!</definedName>
    <definedName name="nn1p">#REF!</definedName>
    <definedName name="nn3p">#REF!</definedName>
    <definedName name="nnnc3p">#REF!</definedName>
    <definedName name="nnvl3p">#REF!</definedName>
    <definedName name="No">#REF!</definedName>
    <definedName name="Np">#REF!</definedName>
    <definedName name="nuoc5">#REF!</definedName>
    <definedName name="NXT">#REF!</definedName>
    <definedName name="OffshoreLaborRate">#REF!</definedName>
    <definedName name="Ongbaovecap">#REF!</definedName>
    <definedName name="ongnhua">#REF!</definedName>
    <definedName name="Ongnoiday">#REF!</definedName>
    <definedName name="Ongnoidaybulongtachongrungtabu">#REF!</definedName>
    <definedName name="ongnouc">#REF!</definedName>
    <definedName name="ongsattrangkem">#REF!</definedName>
    <definedName name="ophom">#REF!</definedName>
    <definedName name="otnmc">#REF!</definedName>
    <definedName name="oto10T">#REF!</definedName>
    <definedName name="oto12t">#REF!</definedName>
    <definedName name="oto5m3">#REF!</definedName>
    <definedName name="oto5T">#REF!</definedName>
    <definedName name="oto7T">#REF!</definedName>
    <definedName name="otonhua">#REF!</definedName>
    <definedName name="oü0">#REF!</definedName>
    <definedName name="P_NX">#REF!</definedName>
    <definedName name="p1_">#REF!</definedName>
    <definedName name="p2_">#REF!</definedName>
    <definedName name="PA">#REF!</definedName>
    <definedName name="PA.2314">#REF!</definedName>
    <definedName name="PA.3114">#REF!</definedName>
    <definedName name="PAGE12">#REF!</definedName>
    <definedName name="PAGE12A">#REF!</definedName>
    <definedName name="PAGE14A">#REF!</definedName>
    <definedName name="PAGE15">#REF!</definedName>
    <definedName name="PAGE16">#REF!</definedName>
    <definedName name="PAGE16A">#REF!</definedName>
    <definedName name="PAGE17">#REF!</definedName>
    <definedName name="PAGE17A">#REF!</definedName>
    <definedName name="PAGE19C">#REF!</definedName>
    <definedName name="PAGE20">#REF!</definedName>
    <definedName name="PAGE22">#REF!</definedName>
    <definedName name="PAGE23">#REF!</definedName>
    <definedName name="PAGE6">#REF!</definedName>
    <definedName name="PAGE6A">#REF!</definedName>
    <definedName name="PAGE8">#REF!</definedName>
    <definedName name="PAGE8A">#REF!</definedName>
    <definedName name="PAGE9">#REF!</definedName>
    <definedName name="Percent_Threshold">#REF!</definedName>
    <definedName name="PG">#REF!</definedName>
    <definedName name="phen">#REF!</definedName>
    <definedName name="phennua">#REF!</definedName>
    <definedName name="Pheuhopgang">#REF!</definedName>
    <definedName name="Phô_lôc_tæng_khèi_l_îng_l_p__Æt_ho_n_th_nh">#REF!</definedName>
    <definedName name="phson">#REF!</definedName>
    <definedName name="phtuyen">#REF!</definedName>
    <definedName name="phu_luc_vua">#REF!</definedName>
    <definedName name="phugia2">#REF!</definedName>
    <definedName name="phugia3">#REF!</definedName>
    <definedName name="phugia4">#REF!</definedName>
    <definedName name="Phukienduongday">#REF!</definedName>
    <definedName name="PK">#REF!</definedName>
    <definedName name="PL_Dollar_Threshold">#REF!</definedName>
    <definedName name="PL_Percent_Threshold">#REF!</definedName>
    <definedName name="PLFabRate">#REF!</definedName>
    <definedName name="PRICE">#REF!</definedName>
    <definedName name="PRICE1">#REF!</definedName>
    <definedName name="Prin1">#REF!</definedName>
    <definedName name="Prin2">#REF!</definedName>
    <definedName name="_xlnm.Print_Area" localSheetId="8">Von!$A$2:$I$21</definedName>
    <definedName name="_xlnm.Print_Area">#REF!</definedName>
    <definedName name="_xlnm.Print_Titles">#REF!</definedName>
    <definedName name="Print_Titles_MI">#REF!</definedName>
    <definedName name="PRINTA">#REF!</definedName>
    <definedName name="PRINTB">#REF!</definedName>
    <definedName name="PRINTC">#REF!</definedName>
    <definedName name="prjName">#REF!</definedName>
    <definedName name="prjNo">#REF!</definedName>
    <definedName name="ProcRate">#REF!</definedName>
    <definedName name="ProjRate">#REF!</definedName>
    <definedName name="PROPOSAL">#REF!</definedName>
    <definedName name="PT_Duong">#REF!</definedName>
    <definedName name="PTD">#REF!</definedName>
    <definedName name="ptdg">#REF!</definedName>
    <definedName name="PTDG_cau">#REF!</definedName>
    <definedName name="ptdg_cong">#REF!</definedName>
    <definedName name="ptdg_duong">#REF!</definedName>
    <definedName name="PTH">#REF!</definedName>
    <definedName name="PtichDTL">#N/A</definedName>
    <definedName name="PTL">#REF!</definedName>
    <definedName name="PY_Accounts_Receivable">#REF!</definedName>
    <definedName name="PY_Administration">#REF!</definedName>
    <definedName name="PY_Cash">#REF!</definedName>
    <definedName name="PY_Cash_Div_Dec">#REF!</definedName>
    <definedName name="PY_Common_Equity">#REF!</definedName>
    <definedName name="PY_Cost_of_Sales">#REF!</definedName>
    <definedName name="PY_Current_Liabilities">#REF!</definedName>
    <definedName name="PY_Depreciation">#REF!</definedName>
    <definedName name="PY_Gross_Profit">#REF!</definedName>
    <definedName name="PY_Inc_Bef_Tax">#REF!</definedName>
    <definedName name="PY_Intangible_Assets">#REF!</definedName>
    <definedName name="PY_Interest_Expense">#REF!</definedName>
    <definedName name="PY_Inventory">#REF!</definedName>
    <definedName name="PY_LIABIL_EQUITY">#REF!</definedName>
    <definedName name="PY_LT_Debt">#REF!</definedName>
    <definedName name="PY_Market_Value_of_Equity">#REF!</definedName>
    <definedName name="PY_Marketable_Sec">#REF!</definedName>
    <definedName name="PY_NET_PROFIT">#REF!</definedName>
    <definedName name="PY_Net_Revenue">#REF!</definedName>
    <definedName name="PY_Operating_Inc">#REF!</definedName>
    <definedName name="PY_Operating_Income">#REF!</definedName>
    <definedName name="PY_Other_Curr_Assets">#REF!</definedName>
    <definedName name="PY_Other_Exp">#REF!</definedName>
    <definedName name="PY_Other_LT_Assets">#REF!</definedName>
    <definedName name="PY_Other_LT_Liabilities">#REF!</definedName>
    <definedName name="PY_Preferred_Stock">#REF!</definedName>
    <definedName name="PY_QUICK_ASSETS">#REF!</definedName>
    <definedName name="PY_Retained_Earnings">#REF!</definedName>
    <definedName name="PY_Selling">#REF!</definedName>
    <definedName name="PY_Tangible_Assets">#REF!</definedName>
    <definedName name="PY_Tangible_Net_Worth">#REF!</definedName>
    <definedName name="PY_Taxes">#REF!</definedName>
    <definedName name="PY_TOTAL_ASSETS">#REF!</definedName>
    <definedName name="PY_TOTAL_CURR_ASSETS">#REF!</definedName>
    <definedName name="PY_TOTAL_DEBT">#REF!</definedName>
    <definedName name="PY_TOTAL_EQUITY">#REF!</definedName>
    <definedName name="PY_Weighted_Average">#REF!</definedName>
    <definedName name="PY_Working_Capital">#REF!</definedName>
    <definedName name="PY2_Accounts_Receivable">#REF!</definedName>
    <definedName name="PY2_Administration">#REF!</definedName>
    <definedName name="PY2_Cash">#REF!</definedName>
    <definedName name="PY2_Cash_Div_Dec">#REF!</definedName>
    <definedName name="PY2_Common_Equity">#REF!</definedName>
    <definedName name="PY2_Cost_of_Sales">#REF!</definedName>
    <definedName name="PY2_Current_Liabilities">#REF!</definedName>
    <definedName name="PY2_Depreciation">#REF!</definedName>
    <definedName name="PY2_Gross_Profit">#REF!</definedName>
    <definedName name="PY2_Inc_Bef_Tax">#REF!</definedName>
    <definedName name="PY2_Intangible_Assets">#REF!</definedName>
    <definedName name="PY2_Interest_Expense">#REF!</definedName>
    <definedName name="PY2_Inventory">#REF!</definedName>
    <definedName name="PY2_LIABIL_EQUITY">#REF!</definedName>
    <definedName name="PY2_LT_Debt">#REF!</definedName>
    <definedName name="PY2_Marketable_Sec">#REF!</definedName>
    <definedName name="PY2_NET_PROFIT">#REF!</definedName>
    <definedName name="PY2_Net_Revenue">#REF!</definedName>
    <definedName name="PY2_Operating_Inc">#REF!</definedName>
    <definedName name="PY2_Operating_Income">#REF!</definedName>
    <definedName name="PY2_Other_Curr_Assets">#REF!</definedName>
    <definedName name="PY2_Other_Exp.">#REF!</definedName>
    <definedName name="PY2_Other_LT_Assets">#REF!</definedName>
    <definedName name="PY2_Other_LT_Liabilities">#REF!</definedName>
    <definedName name="PY2_Preferred_Stock">#REF!</definedName>
    <definedName name="PY2_QUICK_ASSETS">#REF!</definedName>
    <definedName name="PY2_Retained_Earnings">#REF!</definedName>
    <definedName name="PY2_Selling">#REF!</definedName>
    <definedName name="PY2_Tangible_Assets">#REF!</definedName>
    <definedName name="PY2_Tangible_Net_Worth">#REF!</definedName>
    <definedName name="PY2_Taxes">#REF!</definedName>
    <definedName name="PY2_TOTAL_ASSETS">#REF!</definedName>
    <definedName name="PY2_TOTAL_CURR_ASSETS">#REF!</definedName>
    <definedName name="PY2_TOTAL_DEBT">#REF!</definedName>
    <definedName name="PY2_TOTAL_EQUITY">#REF!</definedName>
    <definedName name="PY2_Weighted_Average">#REF!</definedName>
    <definedName name="PY2_Working_Capital">#REF!</definedName>
    <definedName name="q">#REF!</definedName>
    <definedName name="qc">#REF!</definedName>
    <definedName name="QDD">#REF!</definedName>
    <definedName name="qng">#REF!</definedName>
    <definedName name="qp">#REF!</definedName>
    <definedName name="QS_n">#REF!</definedName>
    <definedName name="qtdm">#REF!</definedName>
    <definedName name="quehan">#REF!</definedName>
    <definedName name="qy">#REF!</definedName>
    <definedName name="r_">#REF!</definedName>
    <definedName name="ra11p">#REF!</definedName>
    <definedName name="ra13p">#REF!</definedName>
    <definedName name="Racot">#REF!</definedName>
    <definedName name="Radam">#REF!</definedName>
    <definedName name="radaT3">#REF!</definedName>
    <definedName name="raidaQ1">#REF!</definedName>
    <definedName name="RANGE">#REF!</definedName>
    <definedName name="Rctpt">#REF!</definedName>
    <definedName name="_xlnm.Recorder">#REF!</definedName>
    <definedName name="RECOUT">#N/A</definedName>
    <definedName name="RFNZ3">#REF!</definedName>
    <definedName name="RFP003A">#REF!</definedName>
    <definedName name="RFP003B">#REF!</definedName>
    <definedName name="RFP003C">#REF!</definedName>
    <definedName name="RFP003D">#REF!</definedName>
    <definedName name="RFP003E">#REF!</definedName>
    <definedName name="RFP003F">#REF!</definedName>
    <definedName name="RLd">#REF!</definedName>
    <definedName name="Rn">#REF!</definedName>
    <definedName name="Rncot">#REF!</definedName>
    <definedName name="Rndam">#REF!</definedName>
    <definedName name="ro0">#REF!</definedName>
    <definedName name="Round_Trip_Air_Fare">#REF!</definedName>
    <definedName name="S">#REF!</definedName>
    <definedName name="S_AcctDes">#REF!</definedName>
    <definedName name="S_Adjust">#REF!</definedName>
    <definedName name="S_Adjust_Data">#REF!</definedName>
    <definedName name="S_Adjust_GT">#REF!</definedName>
    <definedName name="S_AJE_Tot">#REF!</definedName>
    <definedName name="S_AJE_Tot_Data">#REF!</definedName>
    <definedName name="S_AJE_Tot_GT">#REF!</definedName>
    <definedName name="S_CompNum">#REF!</definedName>
    <definedName name="S_CY_Beg">#REF!</definedName>
    <definedName name="S_CY_Beg_Data">#REF!</definedName>
    <definedName name="S_CY_Beg_GT">#REF!</definedName>
    <definedName name="S_CY_End">#REF!</definedName>
    <definedName name="S_CY_End_Data">#REF!</definedName>
    <definedName name="S_CY_End_GT">#REF!</definedName>
    <definedName name="S_Diff_Amt">#REF!</definedName>
    <definedName name="S_Diff_Pct">#REF!</definedName>
    <definedName name="S_GrpNum">#REF!</definedName>
    <definedName name="S_Headings">#REF!</definedName>
    <definedName name="S_KeyValue">#REF!</definedName>
    <definedName name="S_PY_End">#REF!</definedName>
    <definedName name="S_PY_End_Data">#REF!</definedName>
    <definedName name="S_PY_End_GT">#REF!</definedName>
    <definedName name="S_RJE_Tot">#REF!</definedName>
    <definedName name="S_RJE_Tot_Data">#REF!</definedName>
    <definedName name="S_RJE_Tot_GT">#REF!</definedName>
    <definedName name="S_RowNum">#REF!</definedName>
    <definedName name="sat">#REF!</definedName>
    <definedName name="scao98">#REF!</definedName>
    <definedName name="SCH">#REF!</definedName>
    <definedName name="sd1p">#REF!</definedName>
    <definedName name="SDMONG">#REF!</definedName>
    <definedName name="Sè_tiÒn">#REF!</definedName>
    <definedName name="setdeo">#REF!</definedName>
    <definedName name="SHEET" localSheetId="4" hidden="1">{"'Sheet1'!$L$16"}</definedName>
    <definedName name="SHEET" hidden="1">{"'Sheet1'!$L$16"}</definedName>
    <definedName name="Sheet1">#REF!</definedName>
    <definedName name="sho">#REF!</definedName>
    <definedName name="sht1p">#REF!</definedName>
    <definedName name="sieucao">#REF!</definedName>
    <definedName name="SIZE">#REF!</definedName>
    <definedName name="SL">#REF!</definedName>
    <definedName name="SL_CRD">#REF!</definedName>
    <definedName name="SL_CRS">#REF!</definedName>
    <definedName name="SL_CS">#REF!</definedName>
    <definedName name="SL_DD">#REF!</definedName>
    <definedName name="SMBA">#REF!</definedName>
    <definedName name="SNV12Q2">#REF!</definedName>
    <definedName name="SNV12T4">#REF!</definedName>
    <definedName name="soc3p">#REF!</definedName>
    <definedName name="Soi">#REF!</definedName>
    <definedName name="soichon12">#REF!</definedName>
    <definedName name="soichon24">#REF!</definedName>
    <definedName name="soichon46">#REF!</definedName>
    <definedName name="Solieu">[1]Socuoiky!$C$7:$K$304</definedName>
    <definedName name="SORT">#REF!</definedName>
    <definedName name="Spanner_Auto_File">"C:\My Documents\tinh cdo.x2a"</definedName>
    <definedName name="SPEC">#REF!</definedName>
    <definedName name="SPECSUMMARY">#REF!</definedName>
    <definedName name="sss">#REF!</definedName>
    <definedName name="st1p">#REF!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d.">#REF!</definedName>
    <definedName name="su">#REF!</definedName>
    <definedName name="SUM">#REF!,#REF!</definedName>
    <definedName name="SUMITOMO">#REF!</definedName>
    <definedName name="SUMITOMO_GT">#REF!</definedName>
    <definedName name="SUMMARY">#REF!</definedName>
    <definedName name="t">#REF!</definedName>
    <definedName name="T_HOP">#REF!</definedName>
    <definedName name="T02_DANH_MUC_CONG_VIEC">#REF!</definedName>
    <definedName name="T09_DINH_MUC_DU_TOAN">#REF!</definedName>
    <definedName name="t101p">#REF!</definedName>
    <definedName name="t103p">#REF!</definedName>
    <definedName name="t10nc1p">#REF!</definedName>
    <definedName name="t10vl1p">#REF!</definedName>
    <definedName name="T11_2001">#REF!</definedName>
    <definedName name="t121p">#REF!</definedName>
    <definedName name="t123p">#REF!</definedName>
    <definedName name="T12vc">#REF!</definedName>
    <definedName name="t141p">#REF!</definedName>
    <definedName name="t143p">#REF!</definedName>
    <definedName name="t14nc3p">#REF!</definedName>
    <definedName name="t14vl3p">#REF!</definedName>
    <definedName name="taluydac2">#REF!</definedName>
    <definedName name="taluydc1">#REF!</definedName>
    <definedName name="taluydc2">#REF!</definedName>
    <definedName name="taluydc3">#REF!</definedName>
    <definedName name="taluydc4">#REF!</definedName>
    <definedName name="tamlop">#REF!</definedName>
    <definedName name="Tax">#REF!</definedName>
    <definedName name="TaxTV">10%</definedName>
    <definedName name="TaxXL">5%</definedName>
    <definedName name="TB_TBA">#REF!</definedName>
    <definedName name="TBA">#REF!</definedName>
    <definedName name="tbphunson">#REF!</definedName>
    <definedName name="TBSGP">#REF!</definedName>
    <definedName name="tbtram">#REF!</definedName>
    <definedName name="TBXD">#REF!</definedName>
    <definedName name="tc">#REF!</definedName>
    <definedName name="TC_NHANH1">#REF!</definedName>
    <definedName name="Tchuan">#REF!</definedName>
    <definedName name="TD12vl">#REF!</definedName>
    <definedName name="td1p">#REF!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nc1p">#REF!</definedName>
    <definedName name="tdo">#REF!</definedName>
    <definedName name="TDT">#REF!</definedName>
    <definedName name="tdtr2cnc">#REF!</definedName>
    <definedName name="tdtr2cvl">#REF!</definedName>
    <definedName name="tdvl1p">#REF!</definedName>
    <definedName name="TEN">#REF!</definedName>
    <definedName name="TENCT">#REF!</definedName>
    <definedName name="test">#REF!</definedName>
    <definedName name="TG">#REF!</definedName>
    <definedName name="TGLS">#REF!</definedName>
    <definedName name="TH.tinh">#REF!</definedName>
    <definedName name="TH_VKHNN">#REF!</definedName>
    <definedName name="TH_Z">#REF!</definedName>
    <definedName name="TH3Q">#REF!</definedName>
    <definedName name="thai">#REF!</definedName>
    <definedName name="Thang">#REF!</definedName>
    <definedName name="Thang_Long">#REF!</definedName>
    <definedName name="Thang_Long_GT">#REF!</definedName>
    <definedName name="thang10" localSheetId="4">{"Book1"}</definedName>
    <definedName name="thang10">{"Book1"}</definedName>
    <definedName name="Thautinh">#REF!</definedName>
    <definedName name="ÞBM">#REF!</definedName>
    <definedName name="Þcot">#REF!</definedName>
    <definedName name="thcp2" localSheetId="4">'Tai san '!thcp2</definedName>
    <definedName name="thcp2">'[2]Tai san'!thcp2</definedName>
    <definedName name="ÞCTd4">#REF!</definedName>
    <definedName name="ÞCTt4">#REF!</definedName>
    <definedName name="Þdamd4">#REF!</definedName>
    <definedName name="Þdamt4">#REF!</definedName>
    <definedName name="THDT_CT_XOM_NOI">#REF!</definedName>
    <definedName name="THDT_HT_DAO_THUONG">#REF!</definedName>
    <definedName name="THDT_HT_XOM_NOI">#REF!</definedName>
    <definedName name="THDT_NPP_XOM_NOI">#REF!</definedName>
    <definedName name="THDT_TBA_XOM_NOI">#REF!</definedName>
    <definedName name="thdtct" localSheetId="4">'Tai san '!thdtct</definedName>
    <definedName name="thdtct">'[2]Tai san'!thdtct</definedName>
    <definedName name="thep">#REF!</definedName>
    <definedName name="thepcdc">#REF!</definedName>
    <definedName name="ThepDinh">#REF!</definedName>
    <definedName name="thepgoc25_60">#REF!</definedName>
    <definedName name="thepgoc63_75">#REF!</definedName>
    <definedName name="thepgoc80_100">#REF!</definedName>
    <definedName name="theptron12">#REF!</definedName>
    <definedName name="theptron14_22">#REF!</definedName>
    <definedName name="theptron6_8">#REF!</definedName>
    <definedName name="THGO1pnc">#REF!</definedName>
    <definedName name="thht">#REF!</definedName>
    <definedName name="THI">#REF!</definedName>
    <definedName name="thkp3">#REF!</definedName>
    <definedName name="Þmong">#REF!</definedName>
    <definedName name="THNAM">#REF!</definedName>
    <definedName name="ÞNXoldk">#REF!</definedName>
    <definedName name="Þsan">#REF!</definedName>
    <definedName name="THT">#REF!</definedName>
    <definedName name="THTHEP">#REF!</definedName>
    <definedName name="thtt">#REF!</definedName>
    <definedName name="thue">6</definedName>
    <definedName name="thuocno">#REF!</definedName>
    <definedName name="TI">#REF!</definedName>
    <definedName name="Tien">#REF!</definedName>
    <definedName name="TIENLUONG">#REF!</definedName>
    <definedName name="tim_lan_xuat_hien">#REF!</definedName>
    <definedName name="tim_xuat_hien">#REF!</definedName>
    <definedName name="TIT">#REF!</definedName>
    <definedName name="TITAN">#REF!</definedName>
    <definedName name="TK_h.toán">'[1]Danh muc'!$A$25:$A$249</definedName>
    <definedName name="TK141bom">#REF!</definedName>
    <definedName name="TK141cocHaza">#REF!</definedName>
    <definedName name="TK141copping">#REF!</definedName>
    <definedName name="TK141culasen3">#REF!</definedName>
    <definedName name="TK141GHAZAQ1">#REF!</definedName>
    <definedName name="TK141giengPM3">#REF!</definedName>
    <definedName name="TK141lancan">#REF!</definedName>
    <definedName name="TK141raida">#REF!</definedName>
    <definedName name="TKP">#REF!</definedName>
    <definedName name="TKYB">"TKYB"</definedName>
    <definedName name="TLAC120">#REF!</definedName>
    <definedName name="TLAC35">#REF!</definedName>
    <definedName name="TLAC50">#REF!</definedName>
    <definedName name="TLAC70">#REF!</definedName>
    <definedName name="TLAC95">#REF!</definedName>
    <definedName name="Tle">#REF!</definedName>
    <definedName name="To_n_L">#REF!</definedName>
    <definedName name="Toanbo">#REF!</definedName>
    <definedName name="toidien">#REF!</definedName>
    <definedName name="TONGDUTOAN">#REF!</definedName>
    <definedName name="TOTAL">#REF!</definedName>
    <definedName name="TPLRP">#REF!</definedName>
    <definedName name="tr">#REF!</definedName>
    <definedName name="Tra_Cot">#REF!</definedName>
    <definedName name="Tra_DM_su_dung">#REF!</definedName>
    <definedName name="Tra_don_gia_KS">#REF!</definedName>
    <definedName name="Tra_DTCT">#REF!</definedName>
    <definedName name="Tra_GTDTXLST">#REF!</definedName>
    <definedName name="Tra_gtxl_cong">#REF!</definedName>
    <definedName name="Tra_phan_tram">#REF!</definedName>
    <definedName name="Tra_ten_cong">#REF!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_VAT_LIEU">#REF!</definedName>
    <definedName name="Tra_vËt_liÖu">#REF!</definedName>
    <definedName name="TRA_VL">#REF!</definedName>
    <definedName name="tra_VL_1">#REF!</definedName>
    <definedName name="traA103">#REF!</definedName>
    <definedName name="TRADE2">#REF!</definedName>
    <definedName name="tramatcong1">#REF!</definedName>
    <definedName name="tramatcong2">#REF!</definedName>
    <definedName name="tran">#REF!</definedName>
    <definedName name="tranhietdo">#REF!</definedName>
    <definedName name="TRAVL">#REF!</definedName>
    <definedName name="Trô_P1">#REF!</definedName>
    <definedName name="Trô_P10">#REF!</definedName>
    <definedName name="Trô_P11">#REF!</definedName>
    <definedName name="Trô_P2">#REF!</definedName>
    <definedName name="Trô_P3">#REF!</definedName>
    <definedName name="Trô_P4">#REF!</definedName>
    <definedName name="Trô_P5">#REF!</definedName>
    <definedName name="Trô_P6">#REF!</definedName>
    <definedName name="Trô_P7">#REF!</definedName>
    <definedName name="Trô_P8">#REF!</definedName>
    <definedName name="Trô_P9">#REF!</definedName>
    <definedName name="tron250">#REF!</definedName>
    <definedName name="tron250l">#REF!</definedName>
    <definedName name="tron25th">#REF!</definedName>
    <definedName name="tron60th">#REF!</definedName>
    <definedName name="tron80">#REF!</definedName>
    <definedName name="tron80l">#REF!</definedName>
    <definedName name="trt">#REF!</definedName>
    <definedName name="TT">#REF!</definedName>
    <definedName name="TT_1P">#REF!</definedName>
    <definedName name="TT_3p">#REF!</definedName>
    <definedName name="ttbt">#REF!</definedName>
    <definedName name="ttc">1550</definedName>
    <definedName name="ttd">1600</definedName>
    <definedName name="TTDZ">#REF!</definedName>
    <definedName name="TTDZ04">#REF!</definedName>
    <definedName name="TTDZ35">#REF!</definedName>
    <definedName name="tthi">#REF!</definedName>
    <definedName name="ttronmk">#REF!</definedName>
    <definedName name="Ttt">#REF!</definedName>
    <definedName name="TTVAn5">#REF!</definedName>
    <definedName name="tv75nc">#REF!</definedName>
    <definedName name="tv75vl">#REF!</definedName>
    <definedName name="tvbt">#REF!</definedName>
    <definedName name="tvg">#REF!</definedName>
    <definedName name="Tvk">#REF!</definedName>
    <definedName name="TX">#REF!</definedName>
    <definedName name="Txk">#REF!</definedName>
    <definedName name="TXL" localSheetId="4">'Tai san '!TXL</definedName>
    <definedName name="TXL">'[2]Tai san'!TXL</definedName>
    <definedName name="ty_le">#REF!</definedName>
    <definedName name="ty_le_BTN">#REF!</definedName>
    <definedName name="ty_le1">#REF!</definedName>
    <definedName name="tyle2">#REF!</definedName>
    <definedName name="u">#REF!</definedName>
    <definedName name="UP">#REF!,#REF!,#REF!,#REF!,#REF!,#REF!,#REF!,#REF!,#REF!,#REF!,#REF!</definedName>
    <definedName name="VAÄT_LIEÄU">"ATRAM"</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nthang">#REF!</definedName>
    <definedName name="VARIINST">#REF!</definedName>
    <definedName name="VARIPURC">#REF!</definedName>
    <definedName name="vat">5</definedName>
    <definedName name="VAT_04">#REF!</definedName>
    <definedName name="VAT_35">#REF!</definedName>
    <definedName name="VAT_Cto">#REF!</definedName>
    <definedName name="VAT_TB">#REF!</definedName>
    <definedName name="VAT_TBA">#REF!</definedName>
    <definedName name="Vat_tu">#REF!</definedName>
    <definedName name="VAT_XLTBA">#REF!</definedName>
    <definedName name="vatlieu">#REF!</definedName>
    <definedName name="vbst">#REF!</definedName>
    <definedName name="vbtchongnuocm300">#REF!</definedName>
    <definedName name="vbtm150">#REF!</definedName>
    <definedName name="vbtm300">#REF!</definedName>
    <definedName name="vbtm400">#REF!</definedName>
    <definedName name="Vc">#REF!</definedName>
    <definedName name="VCC">#REF!</definedName>
    <definedName name="vccatv">#REF!</definedName>
    <definedName name="vccot35">#REF!</definedName>
    <definedName name="vccott">#REF!</definedName>
    <definedName name="vccottt">#REF!</definedName>
    <definedName name="VCD">#REF!</definedName>
    <definedName name="VCdat">#REF!</definedName>
    <definedName name="vcdatc2">#REF!</definedName>
    <definedName name="vcdatc3">#REF!</definedName>
    <definedName name="vcdatd">#REF!</definedName>
    <definedName name="VCdatT3">#REF!</definedName>
    <definedName name="vcday">#REF!</definedName>
    <definedName name="vcdctc">#REF!</definedName>
    <definedName name="vcdd1" localSheetId="4">'Tai san '!vcdd1</definedName>
    <definedName name="vcdd1">'[2]Tai san'!vcdd1</definedName>
    <definedName name="vcddx">#REF!</definedName>
    <definedName name="vcdungcu35">#REF!</definedName>
    <definedName name="vcg">#REF!</definedName>
    <definedName name="vcgo">#REF!</definedName>
    <definedName name="VCHT">#REF!</definedName>
    <definedName name="vcn">#REF!</definedName>
    <definedName name="VCP">#REF!</definedName>
    <definedName name="vcpk">#REF!</definedName>
    <definedName name="vcsat35">#REF!</definedName>
    <definedName name="vcsu">#REF!</definedName>
    <definedName name="vctb">#REF!</definedName>
    <definedName name="vctmong">#REF!</definedName>
    <definedName name="VCTT">#REF!</definedName>
    <definedName name="vcxa">#REF!</definedName>
    <definedName name="vd3p">#REF!</definedName>
    <definedName name="Vendor_Representative_Charges">#REF!</definedName>
    <definedName name="VIPLACOQUY3">#REF!</definedName>
    <definedName name="vit">#REF!</definedName>
    <definedName name="vk">#REF!</definedName>
    <definedName name="vkcauthang">#REF!</definedName>
    <definedName name="vkds">#REF!</definedName>
    <definedName name="vksan">#REF!</definedName>
    <definedName name="vktc">#REF!</definedName>
    <definedName name="vl">#REF!</definedName>
    <definedName name="vl1p">#REF!</definedName>
    <definedName name="vl3p">#REF!</definedName>
    <definedName name="Vlcap0.7">#REF!</definedName>
    <definedName name="VLcap1">#REF!</definedName>
    <definedName name="VLCT3p">#REF!</definedName>
    <definedName name="vldn400">#REF!</definedName>
    <definedName name="vldn600">#REF!</definedName>
    <definedName name="VLIEU">#REF!</definedName>
    <definedName name="vltram">#REF!</definedName>
    <definedName name="VLxaydung">#REF!</definedName>
    <definedName name="Von.KL">#REF!</definedName>
    <definedName name="vr3p">#REF!</definedName>
    <definedName name="Vs">#REF!</definedName>
    <definedName name="VT">#REF!</definedName>
    <definedName name="vthang">#REF!</definedName>
    <definedName name="VuaBT">#REF!</definedName>
    <definedName name="vxaqn">#REF!</definedName>
    <definedName name="vxbqn">#REF!</definedName>
    <definedName name="vxcqn">#REF!</definedName>
    <definedName name="Vxk">#REF!</definedName>
    <definedName name="W">#REF!</definedName>
    <definedName name="wb">#REF!</definedName>
    <definedName name="wrn.chi._.tiÆt." localSheetId="4" hidden="1">{#N/A,#N/A,FALSE,"Chi tiÆt"}</definedName>
    <definedName name="wrn.chi._.tiÆt." hidden="1">{#N/A,#N/A,FALSE,"Chi tiÆt"}</definedName>
    <definedName name="wrn.Monthly._.Statement." localSheetId="4" hidden="1">{#N/A,#N/A,FALSE,"Tabelle2";#N/A,#N/A,FALSE,"Tabelle1"}</definedName>
    <definedName name="wrn.Monthly._.Statement." hidden="1">{#N/A,#N/A,FALSE,"Tabelle2";#N/A,#N/A,FALSE,"Tabelle1"}</definedName>
    <definedName name="wup">#REF!</definedName>
    <definedName name="X">#REF!</definedName>
    <definedName name="x_list">#REF!</definedName>
    <definedName name="X0GFCFw">#REF!</definedName>
    <definedName name="x1_">#REF!</definedName>
    <definedName name="X1GFCFw">#REF!</definedName>
    <definedName name="x1pind">#REF!</definedName>
    <definedName name="X1pINDvc">#REF!</definedName>
    <definedName name="x1ping">#REF!</definedName>
    <definedName name="X1pINGvc">#REF!</definedName>
    <definedName name="x1pint">#REF!</definedName>
    <definedName name="x2_">#REF!</definedName>
    <definedName name="xa">#REF!</definedName>
    <definedName name="xaydung">#REF!</definedName>
    <definedName name="XB_80">#REF!</definedName>
    <definedName name="XCCT">0.5</definedName>
    <definedName name="xcp">#REF!</definedName>
    <definedName name="xd0.6">#REF!</definedName>
    <definedName name="xd1.3">#REF!</definedName>
    <definedName name="xd1.5">#REF!</definedName>
    <definedName name="xdd">#REF!</definedName>
    <definedName name="XDDHT">#REF!</definedName>
    <definedName name="xe">#REF!</definedName>
    <definedName name="xetuoinhua">#REF!</definedName>
    <definedName name="xfco">#REF!</definedName>
    <definedName name="xfco3p">#REF!</definedName>
    <definedName name="xfcotnc">#REF!</definedName>
    <definedName name="xfcotvl">#REF!</definedName>
    <definedName name="xh">#REF!</definedName>
    <definedName name="xhn">#REF!</definedName>
    <definedName name="xig">#REF!</definedName>
    <definedName name="xig1">#REF!</definedName>
    <definedName name="xig1p">#REF!</definedName>
    <definedName name="xig3p">#REF!</definedName>
    <definedName name="xignc3p">#REF!</definedName>
    <definedName name="XIGvc">#REF!</definedName>
    <definedName name="xigvl3p">#REF!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3p">#REF!</definedName>
    <definedName name="xint1p">#REF!</definedName>
    <definedName name="XINvc">#REF!</definedName>
    <definedName name="xinvl3p">#REF!</definedName>
    <definedName name="xit">#REF!</definedName>
    <definedName name="xit1">#REF!</definedName>
    <definedName name="xit1p">#REF!</definedName>
    <definedName name="xit2nc3p">#REF!</definedName>
    <definedName name="xit2vl3p">#REF!</definedName>
    <definedName name="xit3p">#REF!</definedName>
    <definedName name="xitnc3p">#REF!</definedName>
    <definedName name="XITvc">#REF!</definedName>
    <definedName name="xitvl3p">#REF!</definedName>
    <definedName name="xk0.6">#REF!</definedName>
    <definedName name="xk1.3">#REF!</definedName>
    <definedName name="xk1.5">#REF!</definedName>
    <definedName name="xl">#REF!</definedName>
    <definedName name="XL_TBA">#REF!</definedName>
    <definedName name="xlat">#REF!</definedName>
    <definedName name="xlc">#REF!</definedName>
    <definedName name="xld1.4">#REF!</definedName>
    <definedName name="xlk">#REF!</definedName>
    <definedName name="xlk1.4">#REF!</definedName>
    <definedName name="XLNAM">#REF!</definedName>
    <definedName name="XLQ4">#REF!</definedName>
    <definedName name="xls" localSheetId="4" hidden="1">{"'Sheet1'!$L$16"}</definedName>
    <definedName name="xls" hidden="1">{"'Sheet1'!$L$16"}</definedName>
    <definedName name="XLxa">#REF!</definedName>
    <definedName name="XMBT">#REF!</definedName>
    <definedName name="xmcax">#REF!</definedName>
    <definedName name="xn">#REF!</definedName>
    <definedName name="XN2.02" localSheetId="4" hidden="1">{#N/A,#N/A,FALSE,"Chi tiÆt"}</definedName>
    <definedName name="XN2.02" hidden="1">{#N/A,#N/A,FALSE,"Chi tiÆt"}</definedName>
    <definedName name="xo0">#REF!</definedName>
    <definedName name="XP">#REF!</definedName>
    <definedName name="Xsi">#REF!</definedName>
    <definedName name="XXT">#REF!</definedName>
    <definedName name="Ý_kiến">'[1]Danh muc'!$I$25:$I$28</definedName>
    <definedName name="y_list">#REF!</definedName>
    <definedName name="yc">#REF!</definedName>
    <definedName name="ycp">#REF!</definedName>
    <definedName name="yen1">#REF!</definedName>
    <definedName name="yen2">#REF!</definedName>
    <definedName name="Zloadmin">#REF!</definedName>
    <definedName name="ZloadminS">#REF!</definedName>
    <definedName name="ZS1A">#REF!</definedName>
    <definedName name="ZS1C">#REF!</definedName>
    <definedName name="ZXD">#REF!</definedName>
    <definedName name="ZYX">#REF!</definedName>
    <definedName name="ZZZ">#REF!</definedName>
  </definedNames>
  <calcPr calcId="125725"/>
</workbook>
</file>

<file path=xl/calcChain.xml><?xml version="1.0" encoding="utf-8"?>
<calcChain xmlns="http://schemas.openxmlformats.org/spreadsheetml/2006/main">
  <c r="B387" i="55"/>
  <c r="B194"/>
  <c r="E138" i="48"/>
  <c r="D138"/>
  <c r="E16" i="52" l="1"/>
  <c r="G16" s="1"/>
  <c r="E14"/>
  <c r="G14" s="1"/>
  <c r="F16"/>
  <c r="F15"/>
  <c r="F14"/>
  <c r="E15"/>
  <c r="G15" s="1"/>
  <c r="F4"/>
  <c r="D6" i="54"/>
  <c r="E6"/>
  <c r="E5"/>
  <c r="B5"/>
  <c r="C6"/>
  <c r="B6" s="1"/>
  <c r="C5"/>
  <c r="K11" i="52"/>
  <c r="F11"/>
  <c r="G11" s="1"/>
  <c r="K10"/>
  <c r="F10"/>
  <c r="G10" s="1"/>
  <c r="K9"/>
  <c r="F9"/>
  <c r="G9" s="1"/>
  <c r="K8"/>
  <c r="I8"/>
  <c r="H8"/>
  <c r="K7"/>
  <c r="F7"/>
  <c r="G7" s="1"/>
  <c r="K6"/>
  <c r="I6"/>
  <c r="F6" s="1"/>
  <c r="G6" s="1"/>
  <c r="K5"/>
  <c r="I5"/>
  <c r="H4"/>
  <c r="K3" i="53"/>
  <c r="K11"/>
  <c r="K15"/>
  <c r="J12"/>
  <c r="G12" s="1"/>
  <c r="H12" s="1"/>
  <c r="G19"/>
  <c r="G17"/>
  <c r="G18"/>
  <c r="G16"/>
  <c r="G15" s="1"/>
  <c r="L19"/>
  <c r="H19"/>
  <c r="L18"/>
  <c r="H18"/>
  <c r="L17"/>
  <c r="H17"/>
  <c r="L16"/>
  <c r="L15" s="1"/>
  <c r="H16"/>
  <c r="J15"/>
  <c r="I15"/>
  <c r="L14"/>
  <c r="G14"/>
  <c r="H14" s="1"/>
  <c r="L13"/>
  <c r="G13"/>
  <c r="H13" s="1"/>
  <c r="L12"/>
  <c r="L11"/>
  <c r="I11"/>
  <c r="L10"/>
  <c r="H10"/>
  <c r="G10"/>
  <c r="L9"/>
  <c r="G9"/>
  <c r="H9" s="1"/>
  <c r="L8"/>
  <c r="G8"/>
  <c r="H8" s="1"/>
  <c r="L7"/>
  <c r="J7"/>
  <c r="G7"/>
  <c r="H7" s="1"/>
  <c r="L6"/>
  <c r="G6"/>
  <c r="H6" s="1"/>
  <c r="L5"/>
  <c r="H5"/>
  <c r="G5"/>
  <c r="L4"/>
  <c r="L3" s="1"/>
  <c r="G4"/>
  <c r="H4" s="1"/>
  <c r="J3"/>
  <c r="I3"/>
  <c r="I21" l="1"/>
  <c r="H3"/>
  <c r="J11"/>
  <c r="J21" s="1"/>
  <c r="L21"/>
  <c r="K21"/>
  <c r="H12" i="52"/>
  <c r="I4"/>
  <c r="I12" s="1"/>
  <c r="F5"/>
  <c r="G5" s="1"/>
  <c r="G4" s="1"/>
  <c r="G12" s="1"/>
  <c r="K4"/>
  <c r="K12" s="1"/>
  <c r="F8"/>
  <c r="G8"/>
  <c r="G3" i="53"/>
  <c r="G11"/>
  <c r="H11"/>
  <c r="H15"/>
  <c r="F12" i="52" l="1"/>
  <c r="G21" i="53"/>
  <c r="H21"/>
  <c r="B401" i="55" l="1"/>
  <c r="C9" i="49"/>
  <c r="D84" i="48"/>
  <c r="I11" i="50"/>
  <c r="I12"/>
  <c r="I13"/>
  <c r="I14"/>
  <c r="I8"/>
  <c r="I9"/>
  <c r="I10"/>
  <c r="F56" i="57" l="1"/>
  <c r="E56"/>
  <c r="F54"/>
  <c r="E54"/>
  <c r="D54"/>
  <c r="C54"/>
  <c r="B54"/>
  <c r="G53"/>
  <c r="G50"/>
  <c r="G49"/>
  <c r="G54" s="1"/>
  <c r="F47"/>
  <c r="F57" s="1"/>
  <c r="E47"/>
  <c r="E57" s="1"/>
  <c r="D47"/>
  <c r="D57" s="1"/>
  <c r="C47"/>
  <c r="C57" s="1"/>
  <c r="B47"/>
  <c r="B57" s="1"/>
  <c r="G46"/>
  <c r="G41"/>
  <c r="G40"/>
  <c r="G56" s="1"/>
  <c r="F33"/>
  <c r="E33"/>
  <c r="D33"/>
  <c r="C33"/>
  <c r="B33"/>
  <c r="B31"/>
  <c r="G30"/>
  <c r="G29"/>
  <c r="G28"/>
  <c r="G27"/>
  <c r="F26"/>
  <c r="F31" s="1"/>
  <c r="E26"/>
  <c r="E31" s="1"/>
  <c r="D26"/>
  <c r="D31" s="1"/>
  <c r="C26"/>
  <c r="G26" s="1"/>
  <c r="G25"/>
  <c r="G24"/>
  <c r="C22"/>
  <c r="C31" s="1"/>
  <c r="F21"/>
  <c r="G21" s="1"/>
  <c r="G20"/>
  <c r="G33" s="1"/>
  <c r="C18"/>
  <c r="G17"/>
  <c r="G16"/>
  <c r="G15"/>
  <c r="G14"/>
  <c r="F13"/>
  <c r="E13"/>
  <c r="E18" s="1"/>
  <c r="E34" s="1"/>
  <c r="D13"/>
  <c r="D18" s="1"/>
  <c r="D34" s="1"/>
  <c r="B13"/>
  <c r="G13" s="1"/>
  <c r="G12"/>
  <c r="G11"/>
  <c r="G9"/>
  <c r="E8"/>
  <c r="D8"/>
  <c r="C8"/>
  <c r="B8"/>
  <c r="G8" s="1"/>
  <c r="G7"/>
  <c r="G18" s="1"/>
  <c r="F7"/>
  <c r="F18" s="1"/>
  <c r="F34" s="1"/>
  <c r="E402" i="55"/>
  <c r="G47" i="57" l="1"/>
  <c r="G57" s="1"/>
  <c r="C34"/>
  <c r="B18"/>
  <c r="B34" s="1"/>
  <c r="G22"/>
  <c r="G31"/>
  <c r="G34" s="1"/>
  <c r="B237" i="55" l="1"/>
  <c r="B179"/>
  <c r="I177"/>
  <c r="B131"/>
  <c r="B126" s="1"/>
  <c r="B124" s="1"/>
  <c r="B115"/>
  <c r="B116" s="1"/>
  <c r="F26" i="49" l="1"/>
  <c r="D26"/>
  <c r="C18" l="1"/>
  <c r="D53" i="48" l="1"/>
  <c r="D50"/>
  <c r="E237" i="55" l="1"/>
  <c r="E209"/>
  <c r="E200"/>
  <c r="E199"/>
  <c r="E198"/>
  <c r="E194"/>
  <c r="E179"/>
  <c r="E131"/>
  <c r="E126" s="1"/>
  <c r="E124" s="1"/>
  <c r="E115"/>
  <c r="E116" s="1"/>
  <c r="E112"/>
  <c r="E41" i="20"/>
  <c r="E42" s="1"/>
  <c r="E46" s="1"/>
  <c r="E31"/>
  <c r="E18"/>
  <c r="E12"/>
  <c r="E24" i="49"/>
  <c r="E21"/>
  <c r="E20"/>
  <c r="E18"/>
  <c r="E17"/>
  <c r="E16"/>
  <c r="E15"/>
  <c r="E14"/>
  <c r="E12"/>
  <c r="E9"/>
  <c r="D22"/>
  <c r="D16"/>
  <c r="D13"/>
  <c r="D19" s="1"/>
  <c r="D23" s="1"/>
  <c r="D25" s="1"/>
  <c r="D11"/>
  <c r="F24"/>
  <c r="F21"/>
  <c r="F20"/>
  <c r="F22" s="1"/>
  <c r="F18"/>
  <c r="F17"/>
  <c r="F16"/>
  <c r="F15"/>
  <c r="F14"/>
  <c r="F12"/>
  <c r="F11"/>
  <c r="F9"/>
  <c r="E118" i="55" l="1"/>
  <c r="E117" s="1"/>
  <c r="F13" i="49"/>
  <c r="F19" s="1"/>
  <c r="F23" s="1"/>
  <c r="F25" s="1"/>
  <c r="E118" i="48" l="1"/>
  <c r="E117"/>
  <c r="E106" s="1"/>
  <c r="E105" s="1"/>
  <c r="E91"/>
  <c r="E84"/>
  <c r="E76" s="1"/>
  <c r="E75" s="1"/>
  <c r="E68"/>
  <c r="E62"/>
  <c r="E59"/>
  <c r="E53"/>
  <c r="E50"/>
  <c r="E47"/>
  <c r="E46"/>
  <c r="E38"/>
  <c r="E37"/>
  <c r="E73" s="1"/>
  <c r="E30"/>
  <c r="E27"/>
  <c r="E18"/>
  <c r="E14"/>
  <c r="E11"/>
  <c r="E10"/>
  <c r="E125" l="1"/>
  <c r="I9" i="49" l="1"/>
  <c r="I11" s="1"/>
  <c r="E435" i="55" l="1"/>
  <c r="B435"/>
  <c r="I11" i="56"/>
  <c r="H11"/>
  <c r="G11"/>
  <c r="F11"/>
  <c r="E11"/>
  <c r="D11"/>
  <c r="C11"/>
  <c r="L10"/>
  <c r="J10"/>
  <c r="L9"/>
  <c r="J9"/>
  <c r="K8"/>
  <c r="K11" s="1"/>
  <c r="J8"/>
  <c r="J7"/>
  <c r="L7" s="1"/>
  <c r="J6"/>
  <c r="L6" s="1"/>
  <c r="J5"/>
  <c r="L5" s="1"/>
  <c r="B407" i="55"/>
  <c r="L8" i="56" l="1"/>
  <c r="L11" s="1"/>
  <c r="J11"/>
  <c r="B198" i="55" l="1"/>
  <c r="E22" i="49" l="1"/>
  <c r="G13"/>
  <c r="E11"/>
  <c r="E13" s="1"/>
  <c r="E19" s="1"/>
  <c r="D118" i="48"/>
  <c r="E23" i="49" l="1"/>
  <c r="E25" l="1"/>
  <c r="H16" i="50" l="1"/>
  <c r="E26" i="49"/>
  <c r="E428" i="55"/>
  <c r="B428"/>
  <c r="E409"/>
  <c r="E411" s="1"/>
  <c r="B409"/>
  <c r="B411" s="1"/>
  <c r="E407"/>
  <c r="E393"/>
  <c r="B393"/>
  <c r="E390"/>
  <c r="B390"/>
  <c r="B388"/>
  <c r="E381"/>
  <c r="E380" s="1"/>
  <c r="E382" s="1"/>
  <c r="B380"/>
  <c r="B382" s="1"/>
  <c r="B370"/>
  <c r="B376" s="1"/>
  <c r="E373"/>
  <c r="E370" s="1"/>
  <c r="E362"/>
  <c r="E368" s="1"/>
  <c r="B362"/>
  <c r="E348"/>
  <c r="E360" s="1"/>
  <c r="B347"/>
  <c r="B360" s="1"/>
  <c r="E335"/>
  <c r="E338" s="1"/>
  <c r="B334"/>
  <c r="B338" s="1"/>
  <c r="E296"/>
  <c r="B296"/>
  <c r="E295"/>
  <c r="E294"/>
  <c r="B288"/>
  <c r="B289" s="1"/>
  <c r="B294" s="1"/>
  <c r="B295" s="1"/>
  <c r="B238"/>
  <c r="E227"/>
  <c r="B227"/>
  <c r="E217"/>
  <c r="E214"/>
  <c r="B214"/>
  <c r="B200"/>
  <c r="B199"/>
  <c r="E189"/>
  <c r="B189"/>
  <c r="E185"/>
  <c r="B185"/>
  <c r="E181"/>
  <c r="E159"/>
  <c r="B159"/>
  <c r="E151"/>
  <c r="B151"/>
  <c r="E141"/>
  <c r="B141"/>
  <c r="E132"/>
  <c r="B132"/>
  <c r="B118"/>
  <c r="B117"/>
  <c r="E114"/>
  <c r="B114"/>
  <c r="B112"/>
  <c r="E90"/>
  <c r="B90"/>
  <c r="E376" l="1"/>
  <c r="B368"/>
  <c r="E387"/>
  <c r="E388" s="1"/>
  <c r="B181"/>
  <c r="E238"/>
  <c r="D18" i="48"/>
  <c r="D59" l="1"/>
  <c r="I17" i="50" l="1"/>
  <c r="D76" i="48" l="1"/>
  <c r="D91"/>
  <c r="D106"/>
  <c r="I20" i="50" l="1"/>
  <c r="I19"/>
  <c r="I18"/>
  <c r="D31" i="20" l="1"/>
  <c r="D41"/>
  <c r="D18" l="1"/>
  <c r="D42" s="1"/>
  <c r="D117" i="48" l="1"/>
  <c r="C11" i="49" l="1"/>
  <c r="D68" i="48" l="1"/>
  <c r="D14"/>
  <c r="D27"/>
  <c r="I16" i="49" l="1"/>
  <c r="D46" i="20" l="1"/>
  <c r="D47" i="48" l="1"/>
  <c r="D46" s="1"/>
  <c r="D15" i="50" l="1"/>
  <c r="H24" i="49" l="1"/>
  <c r="G22"/>
  <c r="C22"/>
  <c r="H21"/>
  <c r="H20"/>
  <c r="H18"/>
  <c r="H17"/>
  <c r="H15"/>
  <c r="H14"/>
  <c r="H12"/>
  <c r="G11"/>
  <c r="G19" s="1"/>
  <c r="G23" s="1"/>
  <c r="G25" s="1"/>
  <c r="H10"/>
  <c r="H9"/>
  <c r="D30" i="48"/>
  <c r="H22" i="49" l="1"/>
  <c r="C13"/>
  <c r="H11"/>
  <c r="H13" s="1"/>
  <c r="C19" l="1"/>
  <c r="C23" l="1"/>
  <c r="C25" s="1"/>
  <c r="H19"/>
  <c r="I28" l="1"/>
  <c r="C26"/>
  <c r="H23"/>
  <c r="I16" i="50" l="1"/>
  <c r="H25" i="49"/>
  <c r="D105" i="48" l="1"/>
  <c r="I23" i="50" s="1"/>
  <c r="D75" i="48"/>
  <c r="D62"/>
  <c r="D38"/>
  <c r="D11"/>
  <c r="D37" l="1"/>
  <c r="D10"/>
  <c r="D125"/>
  <c r="D73" l="1"/>
  <c r="I15" i="50"/>
  <c r="I21" s="1"/>
  <c r="H15"/>
  <c r="B15"/>
  <c r="B21" s="1"/>
  <c r="C15"/>
  <c r="C21" s="1"/>
  <c r="D21"/>
  <c r="E15"/>
  <c r="E21" s="1"/>
  <c r="G15"/>
  <c r="F15"/>
  <c r="G21" l="1"/>
  <c r="H21"/>
  <c r="F21" l="1"/>
  <c r="I24"/>
</calcChain>
</file>

<file path=xl/sharedStrings.xml><?xml version="1.0" encoding="utf-8"?>
<sst xmlns="http://schemas.openxmlformats.org/spreadsheetml/2006/main" count="1047" uniqueCount="838">
  <si>
    <t xml:space="preserve">      ......................</t>
  </si>
  <si>
    <t>b¸o c¸o l­u chuyÓn tiÒn tÖ</t>
  </si>
  <si>
    <t>M· sè</t>
  </si>
  <si>
    <t>II- L­u chuyÓn tiÒn tõ ho¹t ®éng ®Çu t­</t>
  </si>
  <si>
    <t>L­u chuyÓn tiÒn thuÇn tõ ho¹t ®éng tµi chÝnh</t>
  </si>
  <si>
    <t>III- L­u chuyÓn tiÒn tõ ho¹t ®éng tµi chÝnh</t>
  </si>
  <si>
    <t>ThuyÕt minh</t>
  </si>
  <si>
    <t>(100=110+120+130+140+150)</t>
  </si>
  <si>
    <t>V.01</t>
  </si>
  <si>
    <t>V.02</t>
  </si>
  <si>
    <t>V.03</t>
  </si>
  <si>
    <t>V.04</t>
  </si>
  <si>
    <t>V.05</t>
  </si>
  <si>
    <t>(200=210+220+240+250+260)</t>
  </si>
  <si>
    <t>V.06</t>
  </si>
  <si>
    <t>V.07</t>
  </si>
  <si>
    <t>V.12</t>
  </si>
  <si>
    <t>V.15</t>
  </si>
  <si>
    <t>V.16</t>
  </si>
  <si>
    <t>V.19</t>
  </si>
  <si>
    <t>V.20</t>
  </si>
  <si>
    <t>V.22</t>
  </si>
  <si>
    <t xml:space="preserve">  </t>
  </si>
  <si>
    <t xml:space="preserve">                          Ban hµnh theo Q§ sè 15/2006/Q§-BTC</t>
  </si>
  <si>
    <t xml:space="preserve">                            ngµy 20/03/2006 cña Bé tr­ëng BTC</t>
  </si>
  <si>
    <t>Vèn ®Çu t­ cña chñ së h÷u</t>
  </si>
  <si>
    <t>ThÆng d­ vèn cæ phÇn</t>
  </si>
  <si>
    <t>Quü ®Çu t­ ph¸t triÓn</t>
  </si>
  <si>
    <t>C/lÖch ®¸nh gi¸ l¹i tµi s¶n</t>
  </si>
  <si>
    <t>C/lÖch tû gi¸ hèi ®o¸i</t>
  </si>
  <si>
    <t>C¸c quü kh¸c thuéc vèn CSH</t>
  </si>
  <si>
    <t>Lîi nhuËn ch­a ph©n phèi</t>
  </si>
  <si>
    <t>A</t>
  </si>
  <si>
    <t>- Gi¶m kh¸c</t>
  </si>
  <si>
    <t>Sè d­ ®Çu kú tr­íc</t>
  </si>
  <si>
    <t>- L·i trong kú tr­íc</t>
  </si>
  <si>
    <t>- T¨ng do ph©n phèi lîi nhuËn</t>
  </si>
  <si>
    <t>- T¨ng kh¸c</t>
  </si>
  <si>
    <t>- Ph©n phèi lîi nhuËn</t>
  </si>
  <si>
    <t>- T¹m chia cæ tøc</t>
  </si>
  <si>
    <t>Sè d­ cuèi kú tr­íc</t>
  </si>
  <si>
    <t>- L·i trong kú nµy</t>
  </si>
  <si>
    <t>Sè d­ cuèi kú nµy</t>
  </si>
  <si>
    <t>Khoản mục</t>
  </si>
  <si>
    <t>Nhà cửa</t>
  </si>
  <si>
    <t>Phương tiện</t>
  </si>
  <si>
    <t>Thiết bị</t>
  </si>
  <si>
    <t>Tài sản</t>
  </si>
  <si>
    <t>Cộng</t>
  </si>
  <si>
    <t>thiết bị</t>
  </si>
  <si>
    <t>vận tải</t>
  </si>
  <si>
    <t>DCQL</t>
  </si>
  <si>
    <t>Số dư đầu năm</t>
  </si>
  <si>
    <t xml:space="preserve"> -  Mua trong năm</t>
  </si>
  <si>
    <t xml:space="preserve"> -  Đầu tư XDCB hoàn thành</t>
  </si>
  <si>
    <t xml:space="preserve"> - Tăng do điều chuyển từ các đơn vị khác</t>
  </si>
  <si>
    <t xml:space="preserve"> -  Kết chuyển từ Bất động sản đầu tư</t>
  </si>
  <si>
    <t xml:space="preserve"> - Phân loại lại tài sản</t>
  </si>
  <si>
    <t>Số giảm trong năm</t>
  </si>
  <si>
    <t xml:space="preserve"> - Chuyển sang BĐS đầu tư</t>
  </si>
  <si>
    <t>Số dư cuối năm</t>
  </si>
  <si>
    <t xml:space="preserve"> - Kết chuyển từ bất động sản đầu tư</t>
  </si>
  <si>
    <t>Tại ngày đầu năm</t>
  </si>
  <si>
    <r>
      <t xml:space="preserve"> §¬n vÞ : </t>
    </r>
    <r>
      <rPr>
        <b/>
        <sz val="16"/>
        <rFont val=".VnArial Narrow"/>
        <family val="2"/>
      </rPr>
      <t xml:space="preserve">C«ng ty CP Lilama 69-1 </t>
    </r>
    <r>
      <rPr>
        <sz val="16"/>
        <rFont val=".VnArial Narrow"/>
        <family val="2"/>
      </rPr>
      <t xml:space="preserve">                                                               </t>
    </r>
  </si>
  <si>
    <r>
      <t xml:space="preserve">   §Þa chØ : </t>
    </r>
    <r>
      <rPr>
        <i/>
        <sz val="14"/>
        <rFont val=".VnArial Narrow"/>
        <family val="2"/>
      </rPr>
      <t xml:space="preserve">TP B¾c Ninh - tØnh B¾c Ninh   </t>
    </r>
    <r>
      <rPr>
        <sz val="14"/>
        <rFont val=".VnArial Narrow"/>
        <family val="2"/>
      </rPr>
      <t xml:space="preserve">                                                </t>
    </r>
  </si>
  <si>
    <t>01</t>
  </si>
  <si>
    <t>02</t>
  </si>
  <si>
    <t>03</t>
  </si>
  <si>
    <t>04</t>
  </si>
  <si>
    <t>05</t>
  </si>
  <si>
    <t>06</t>
  </si>
  <si>
    <t>07</t>
  </si>
  <si>
    <t>4. TiÒn thu håi cho vay, b¸n l¹i c¸c c«ng cô nî</t>
  </si>
  <si>
    <t>cña ®¬n vÞ kh¸c</t>
  </si>
  <si>
    <t>VII.34</t>
  </si>
  <si>
    <t xml:space="preserve">         NguyÔn ThÞ QuÕ                                  Ph¹m V¨n Tõng</t>
  </si>
  <si>
    <t xml:space="preserve">        Ng­êi lËp biÓu                                   kÕ to¸n tr­ëng</t>
  </si>
  <si>
    <t>1. TiÒn thu tõ b¸n hµng, C/cÊp DV vµ Dthu kh¸c</t>
  </si>
  <si>
    <t>2. TiÒn chi tr¶ cho ng­êi cung cÊp HHDV</t>
  </si>
  <si>
    <t>3. TiÒn chi tr¶ cho ng­êi lao ®éng</t>
  </si>
  <si>
    <t>4. TiÒn chi tr¶ l·i vay</t>
  </si>
  <si>
    <t>5. TiÒn chi nép thuÕ thu nhËp doanh nghiÖp</t>
  </si>
  <si>
    <t>6. TiÒn thu kh¸c tõ ho¹t ®éng kinh doanh</t>
  </si>
  <si>
    <t>7. TiÒn chi kh¸c cho ho¹t ®éng kinh doanh</t>
  </si>
  <si>
    <t>I- L­u chuyÓn tiÒn tõ ho¹t ®éng kinh doanh</t>
  </si>
  <si>
    <t>L­u chuyÓn tiÒn thuÇn tõ ho¹t ®éng kinh doanh</t>
  </si>
  <si>
    <t>5. TiÒn chi ®Çu t­, gãp vèn vµo ®¬n vÞ kh¸c</t>
  </si>
  <si>
    <t>6. TiÒn thu håi ®Çu t­ gãp vèn vµo ®¬n vÞ kh¸c</t>
  </si>
  <si>
    <t>3. TiÒn vay ng¾n h¹n, dµi h¹n nhËn ®­îc</t>
  </si>
  <si>
    <t>4. TiÒn chi tr¶ nî gèc vay</t>
  </si>
  <si>
    <t>5. TiÒn chi tr¶ nî thuª tµi chÝnh</t>
  </si>
  <si>
    <t>6. Cæ tøc, lîi nhuËn ®· tr¶ cho chñ së h÷u</t>
  </si>
  <si>
    <t>L­u chuyÓn tiÒn thuÇn trong kú (20+30+40)</t>
  </si>
  <si>
    <t>TiÒn vµ t­¬ng ®­¬ng tiÒn ®Çu kú</t>
  </si>
  <si>
    <t>ngo¹i tÖ</t>
  </si>
  <si>
    <t>2. TiÒn chi tr¶ vèn gãp cho c¸c chñ së h÷u, mua</t>
  </si>
  <si>
    <t xml:space="preserve">1. TiÒn thu tõ ph¸t hµnh cæ phiÕu, nhËn vèn </t>
  </si>
  <si>
    <t>gãp cña chñ së h÷u</t>
  </si>
  <si>
    <t>ThuyÕt</t>
  </si>
  <si>
    <t xml:space="preserve">2. TiÒn thu tõ thanh lý, nh­îng b¸n TSC§ vµ </t>
  </si>
  <si>
    <t>c¸c tµi s¶n dµi h¹n kh¸c</t>
  </si>
  <si>
    <t>1. TiÒn chi ®Ó mua s¾m, x©y dùng TSC§ vµ tµi</t>
  </si>
  <si>
    <t xml:space="preserve"> s¶n dµi h¹n kh¸c</t>
  </si>
  <si>
    <t xml:space="preserve">3. TiÒn chi cho vay, mua c¸c c«ng cô nî cña </t>
  </si>
  <si>
    <t>®¬n vÞ kh¸c</t>
  </si>
  <si>
    <t>(Theo ph­¬ng ph¸p trùc tiÕp)</t>
  </si>
  <si>
    <t>5. TiÒn thu l·i cho vay, cæ tøc vµ lîi nhuËn ®­îc chia</t>
  </si>
  <si>
    <t>L­u chuyÓn tiÒn thuÇn tõ ho¹t ®éng ®Çu t­</t>
  </si>
  <si>
    <t>l¹i cæ phiÕu cña doanh nghiÖp ®· ph¸t hµnh</t>
  </si>
  <si>
    <t>ChØ tiªu</t>
  </si>
  <si>
    <t xml:space="preserve">      - .................</t>
  </si>
  <si>
    <t>TiÒn vµ t­¬ng ®­¬ng tiÒn cuèi kú (50+60+61)</t>
  </si>
  <si>
    <t>Céng</t>
  </si>
  <si>
    <t>Nguyên giá TSCĐ</t>
  </si>
  <si>
    <t xml:space="preserve"> - Thanh lý, nhượng bán</t>
  </si>
  <si>
    <t>Gãp vèn vµo c«ng ty con</t>
  </si>
  <si>
    <t>Giá trị hao mòn lũy kế</t>
  </si>
  <si>
    <t xml:space="preserve"> - Tăng do điều chuyển từ đơn vị khác</t>
  </si>
  <si>
    <t>Giá trị còn lại</t>
  </si>
  <si>
    <t>Máy móc</t>
  </si>
  <si>
    <t>vật kiến trúc</t>
  </si>
  <si>
    <t>cố định khác</t>
  </si>
  <si>
    <t>STT</t>
  </si>
  <si>
    <r>
      <t>¶</t>
    </r>
    <r>
      <rPr>
        <sz val="13"/>
        <rFont val=".VnTime"/>
        <family val="2"/>
      </rPr>
      <t>nh h­ëng cña thay ®æi tû gi¸ hèi ®o¸i quy ®æi</t>
    </r>
  </si>
  <si>
    <t>Quý II n¨m 2012</t>
  </si>
  <si>
    <t xml:space="preserve"> - Mua trong năm</t>
  </si>
  <si>
    <t xml:space="preserve"> - Tạo ra từ nội bộ doanh nghiệp</t>
  </si>
  <si>
    <t xml:space="preserve"> - Tăng do hợp nhất kinh doanh</t>
  </si>
  <si>
    <t xml:space="preserve"> - Tăng khác</t>
  </si>
  <si>
    <t xml:space="preserve"> - Giảm khác</t>
  </si>
  <si>
    <t>Số dư trong năm</t>
  </si>
  <si>
    <t>Giá trị hao mòn luỹ kế</t>
  </si>
  <si>
    <t xml:space="preserve">Số dư đầu năm </t>
  </si>
  <si>
    <t>Số cuối năm</t>
  </si>
  <si>
    <t xml:space="preserve"> - Tại ngày đầu năm</t>
  </si>
  <si>
    <r>
      <t>a</t>
    </r>
    <r>
      <rPr>
        <sz val="13"/>
        <color indexed="8"/>
        <rFont val=".VnTime"/>
        <family val="2"/>
      </rPr>
      <t xml:space="preserve">- </t>
    </r>
    <r>
      <rPr>
        <i/>
        <sz val="13"/>
        <color indexed="8"/>
        <rFont val=".VnTime"/>
        <family val="2"/>
      </rPr>
      <t>B¶ng ®èi chiÕu biÕn ®éng cña vèn chñ së h÷u</t>
    </r>
  </si>
  <si>
    <t xml:space="preserve"> Quyền sử dụng đất  </t>
  </si>
  <si>
    <t xml:space="preserve"> Quyền phát hành </t>
  </si>
  <si>
    <t xml:space="preserve"> Bản quyền, bằng sáng chế </t>
  </si>
  <si>
    <t xml:space="preserve"> Tổng cộng </t>
  </si>
  <si>
    <t xml:space="preserve"> BẢNG CÂN ĐỐI KẾ TOÁN </t>
  </si>
  <si>
    <t xml:space="preserve">             Đơn vị tính: VNĐ </t>
  </si>
  <si>
    <t>TÀI SẢN</t>
  </si>
  <si>
    <t xml:space="preserve">Mã số </t>
  </si>
  <si>
    <t>Thuyết minh</t>
  </si>
  <si>
    <t>Số cuối kỳ</t>
  </si>
  <si>
    <t>Số đầu năm</t>
  </si>
  <si>
    <t xml:space="preserve"> A.TÀI SẢN NGẮN HẠN </t>
  </si>
  <si>
    <t xml:space="preserve">    I. Tiền và các khoản tương đương tiền </t>
  </si>
  <si>
    <t>1. Tiền</t>
  </si>
  <si>
    <t>2. Dự phòng giảm giá đầu tư chứng khoán ngắn hạn</t>
  </si>
  <si>
    <t xml:space="preserve">    III. Các khoản phải thu ngắn hạn </t>
  </si>
  <si>
    <t xml:space="preserve">1. Phải thu khách hàng </t>
  </si>
  <si>
    <t xml:space="preserve">2. Trả trước cho người bán </t>
  </si>
  <si>
    <t>3. Phải thu nội bộ ngắn hạn</t>
  </si>
  <si>
    <t>4. Phải thu theo tiến độ kế hoạch hợp đồng xây dựng</t>
  </si>
  <si>
    <t xml:space="preserve">    IV . Hàng tồn kho  </t>
  </si>
  <si>
    <t>1. Hàng tồn kho</t>
  </si>
  <si>
    <t xml:space="preserve">2. Dự phòng giảm giá hàng tồn kho </t>
  </si>
  <si>
    <t xml:space="preserve">    V. Tài sản ngắn hạn khác  </t>
  </si>
  <si>
    <t xml:space="preserve">1. Chi phí trả trước ngắn hạn </t>
  </si>
  <si>
    <t>2. Thuế GTGT được khấu trừ</t>
  </si>
  <si>
    <t>3. Thuế và các khoản khác phải thu Nhà nước</t>
  </si>
  <si>
    <t xml:space="preserve"> B.TÀI SẢN DÀI HẠN </t>
  </si>
  <si>
    <t xml:space="preserve">    I. Các khoản phải thu dài hạn </t>
  </si>
  <si>
    <t xml:space="preserve">1. Phải thu dài hạn của khách hàng </t>
  </si>
  <si>
    <t xml:space="preserve">    II. Tài sản cố định </t>
  </si>
  <si>
    <t xml:space="preserve">1. Tài sản cố định hữu hình  </t>
  </si>
  <si>
    <t xml:space="preserve">     - Nguyên giá  </t>
  </si>
  <si>
    <t xml:space="preserve">     - Giá trị hao mòn kuỹ kế  (*)</t>
  </si>
  <si>
    <t xml:space="preserve">2 Tài sản cố định thuê tài chính  </t>
  </si>
  <si>
    <t xml:space="preserve">      - Nguyên giá  </t>
  </si>
  <si>
    <t xml:space="preserve">     - Giá trị hao mòn kuỹ kế (*)</t>
  </si>
  <si>
    <t xml:space="preserve">3. Tài sản cố định vô hình </t>
  </si>
  <si>
    <t xml:space="preserve">    III. Bất động sản đầu tư </t>
  </si>
  <si>
    <t>1. Đầu tư vào công ty con</t>
  </si>
  <si>
    <t>2. Đầu tư vào công ty liên kết, liên doanh</t>
  </si>
  <si>
    <t>1. Chi phí trả trước dài hạn</t>
  </si>
  <si>
    <t>2. Tài sản thuế thu nhập hoãn lại</t>
  </si>
  <si>
    <t xml:space="preserve">TỔNG CỘNG TÀI SẢN (270=100+200) </t>
  </si>
  <si>
    <t xml:space="preserve">A. NỢ PHẢI TRẢ (300=310+330)  </t>
  </si>
  <si>
    <t xml:space="preserve">     I. Nợ ngắn hạn  </t>
  </si>
  <si>
    <t>9. Các khoản phải trả, phải nộp ngắn hạn khác</t>
  </si>
  <si>
    <t xml:space="preserve">     II. Nợ dài hạn  </t>
  </si>
  <si>
    <t>1. Phải trả dài hạn người bán</t>
  </si>
  <si>
    <t>8. Doanh thu chưa thực hiện</t>
  </si>
  <si>
    <t xml:space="preserve">B. VỐN CHỦ SỞ HỮU (400=410+430) </t>
  </si>
  <si>
    <t xml:space="preserve">    I. Vốn chủ sở hữu </t>
  </si>
  <si>
    <t>1. Vốn đầu tư của chủ sở hữu (TK411)</t>
  </si>
  <si>
    <t>2. Thặng dư vốn cổ phần</t>
  </si>
  <si>
    <t xml:space="preserve">TỔNG CỘNG NGUỒN VỐN (440=300+400) </t>
  </si>
  <si>
    <t xml:space="preserve">            NGƯỜI LẬP BIỂU                      KẾ TOÁN TRƯỞNG                       </t>
  </si>
  <si>
    <t xml:space="preserve">             TỔNG GIÁM ĐỐC </t>
  </si>
  <si>
    <t xml:space="preserve">           Ngô Thị Lương                      Nguyễn Thị Quế</t>
  </si>
  <si>
    <t>Doanh thu bán hàng và C/cấp dịch vụ</t>
  </si>
  <si>
    <t>Các khoản giảm trừ doanh thu</t>
  </si>
  <si>
    <t xml:space="preserve">Giá vốn hàng bán </t>
  </si>
  <si>
    <t>Doanh thu hoạt động tài chính</t>
  </si>
  <si>
    <t>Chi phí tài chính</t>
  </si>
  <si>
    <t xml:space="preserve"> Trong đó: Chi phí lãi vay</t>
  </si>
  <si>
    <t>Chi phí bán hàng</t>
  </si>
  <si>
    <t xml:space="preserve">Chi phí quản lý doanh nghiệp </t>
  </si>
  <si>
    <t xml:space="preserve">Lợi nhuận thuần từ hoạt động kinh doanh </t>
  </si>
  <si>
    <t>Thu nhập khác</t>
  </si>
  <si>
    <t>Chi phí khác</t>
  </si>
  <si>
    <t>Lợi nhuận khác</t>
  </si>
  <si>
    <t>Tổng lợi nhuận trước thuế</t>
  </si>
  <si>
    <t>Thuế thu nhập doanh nghiệp</t>
  </si>
  <si>
    <t>Lợi nhuận sau thuế TNDN</t>
  </si>
  <si>
    <t>Lãi cơ bản trên cổ phiếu</t>
  </si>
  <si>
    <t>Cổ tức trên mỗi cổ phiếu</t>
  </si>
  <si>
    <t xml:space="preserve">Chỉ tiêu </t>
  </si>
  <si>
    <t>Luỹ kế từ đầu năm đến cuối quý này</t>
  </si>
  <si>
    <t>Năm nay</t>
  </si>
  <si>
    <t xml:space="preserve"> Năm trước </t>
  </si>
  <si>
    <t>BÁO CÁO KẾT QUẢ KINH DOANH</t>
  </si>
  <si>
    <t>KẾ TOÁN TRƯỞNG</t>
  </si>
  <si>
    <t>TỔNG GIÁM ĐỐC</t>
  </si>
  <si>
    <t>Nguyễn Thị Quế</t>
  </si>
  <si>
    <t>I- Lưu chuyển tiền từ hoạt động kinh doanh</t>
  </si>
  <si>
    <t>1. Tiền thu từ bán hàng, C/cấp DV và Dthu khác</t>
  </si>
  <si>
    <t>2. Tiền chi trả cho người cung cấp HHDV</t>
  </si>
  <si>
    <t>3. Tiền chi trả cho người lao động</t>
  </si>
  <si>
    <t>4. Tiền chi trả lãi vay</t>
  </si>
  <si>
    <t>5. Tiền chi nộp thuế thu nhập doanh nghiệp</t>
  </si>
  <si>
    <t>6. Tiền thu khác từ hoạt động kinh doanh</t>
  </si>
  <si>
    <t>7. Tiền chi khác cho hoạt động kinh doanh</t>
  </si>
  <si>
    <t>Lưu chuyển tiền thuần từ hoạt động kinh doanh</t>
  </si>
  <si>
    <t>II- Lưu chuyển tiền từ hoạt động đầu tư</t>
  </si>
  <si>
    <t>1. Tiền chi để mua sắm, xây dựng TSCĐ và tài</t>
  </si>
  <si>
    <t xml:space="preserve"> sản dài hạn khác</t>
  </si>
  <si>
    <t xml:space="preserve">2. Tiền thu từ thanh lý, nhượng bán TSCĐ và </t>
  </si>
  <si>
    <t>các tài sản dài hạn khác</t>
  </si>
  <si>
    <t xml:space="preserve">3. Tiền chi cho vay, mua các công cụ nợ của </t>
  </si>
  <si>
    <t>đơn vị khác</t>
  </si>
  <si>
    <t>4. Tiền thu hồi cho vay, bán lại các công cụ nợ</t>
  </si>
  <si>
    <t>của đơn vị khác</t>
  </si>
  <si>
    <t>5. Tiền chi đầu tư, góp vốn vào đơn vị khác</t>
  </si>
  <si>
    <t>6. Tiền thu hồi đầu tư góp vốn vào đơn vị khác</t>
  </si>
  <si>
    <t>7. Tiền thu lãi cho vay, cổ tức và lợi nhuận được chia</t>
  </si>
  <si>
    <t>Lưu chuyển tiền thuần từ hoạt động đầu tư</t>
  </si>
  <si>
    <t>III- Lưu chuyển tiền từ hoạt động tài chính</t>
  </si>
  <si>
    <t xml:space="preserve">1. Tiền thu từ phát hành cổ phiếu, nhận vốn </t>
  </si>
  <si>
    <t>góp của chủ sở hữu</t>
  </si>
  <si>
    <t>2. Tiền chi trả vốn góp cho các chủ sở hữu, mua</t>
  </si>
  <si>
    <t>lại cổ phiếu của doanh nghiệp đã phát hành</t>
  </si>
  <si>
    <t>3. Tiền vay ngắn hạn, dài hạn nhận được</t>
  </si>
  <si>
    <t>4. Tiền chi trả nợ gốc vay</t>
  </si>
  <si>
    <t>5. Tiền chi trả nợ thuê tài chính</t>
  </si>
  <si>
    <t>6. Cổ tức, lợi nhuận đã trả cho chủ sở hữu</t>
  </si>
  <si>
    <t>Lưu chuyển tiền thuần từ hoạt động tài chính</t>
  </si>
  <si>
    <t>Lưu chuyển tiền thuần trong kỳ (20+30+40)</t>
  </si>
  <si>
    <t>Tiền và tương đương tiền đầu kỳ</t>
  </si>
  <si>
    <t>Ảnh hưởng của thay đổi tỷ giá hối đoái quy đổi</t>
  </si>
  <si>
    <t>ngoại tệ</t>
  </si>
  <si>
    <t>Tiền và tương đương tiền cuối kỳ (50+60+61)</t>
  </si>
  <si>
    <t>Chỉ tiêu</t>
  </si>
  <si>
    <t>Mã số</t>
  </si>
  <si>
    <t>Năm trước</t>
  </si>
  <si>
    <t xml:space="preserve"> Đơn vị : Công ty CP Lilama 69-1                                                                </t>
  </si>
  <si>
    <t xml:space="preserve">               Mẫu số B03-DN</t>
  </si>
  <si>
    <t xml:space="preserve">   Địa chỉ : TP Bắc Ninh - tỉnh Bắc Ninh                                                   </t>
  </si>
  <si>
    <t>BÁO CÁO LƯU CHUYỂN TIỀN TỆ</t>
  </si>
  <si>
    <t>(Theo phương pháp trực tiếp)</t>
  </si>
  <si>
    <t xml:space="preserve">             Đơn vị tính: Đồng</t>
  </si>
  <si>
    <t xml:space="preserve">                 Mẫu số B09-DN</t>
  </si>
  <si>
    <t>BẢN THUYẾT MINH BÁO CÁO TÀI CHÍNH</t>
  </si>
  <si>
    <t>I- Đặc điểm hoạt động của doanh nghiệp</t>
  </si>
  <si>
    <t>1. Hình thức sở hữu vốn: Các cổ đông góp vốn dưới hình thức cổ phần</t>
  </si>
  <si>
    <t>2. Lĩnh vực kinh doanh: Xây dựng cơ bản và một số lĩnh vực khác</t>
  </si>
  <si>
    <t>II- Kỳ kế toán, đơn vị tiền tệ sử dụng trong kế toán</t>
  </si>
  <si>
    <t>1. Kỳ kế toán năm: Bắt đầu từ ngày 01/01 và kết thúc vào ngày 31/12 năm dương lịch</t>
  </si>
  <si>
    <t>2. Đơn vị tiền tệ sử dụng trong kế toán: Đồng Việt Nam</t>
  </si>
  <si>
    <t>III- Chuẩn mực kế toán và Chế độ kế toán áp dụng</t>
  </si>
  <si>
    <t>2. Tuyên bố về việc tuân thủ Chuẩn mực kế toán và Chế độ kế toán: Công ty hạch toán kế toán tuân thủ chuẩn mực kế toán và chế độ kế toán Việt Nam</t>
  </si>
  <si>
    <t>3. Hình thức kế toán áp dụng: Nhật ký chung</t>
  </si>
  <si>
    <t>IV- Các chính sách kế toán áp dụng:</t>
  </si>
  <si>
    <t xml:space="preserve">            - Nguyên tắc xác định các khoản tương đương tiền:  Ghi theo giá gốc. Nếu các khoản tiền có gốc ngoại tệ phải quy đổi ra Đồng Việt Nam theo tỷ giá giao dich tại ngày phát sinh. Đối với tiền mặt là số tiền thực tế nhập quỹ. Đối với vàng, bạc, kim khí quý, đá quý chỉ được coi là các khoản tương đương tiền trong các doanh nghiệp không đăng ký kinh doanh vàng, bạc, kim khí quý, đá quý. Đối với những loại này phải theo dõi số lượng, trọng lượng, quy cách, phẩm phất của từng thứ. Giá trị ghi sổ kế toán được tính theo giá trị thực tế (giá hoá đơn hoặc giá được thanh toán). Đối với tiền gửi ngân hàng, căn cứ để xác định là các báo Nợ, báo Có hoặc bản sao kê của ngân hàng kèm theo các chứng từ gốc. Đối với tiền đang chuyển là số tiền thực tế doanh nghiệp đã nộp vào ngân hàng, kho bạc, gửi bưu điện để chuyển trả tiền cho đơn vị khác hay đã làm thủ tục chuyển tiền từ tài khoản tại ngân hàng nhưng chưa nhận được giấy báo Nợ của ngân hàng.</t>
  </si>
  <si>
    <t xml:space="preserve">            - Nguyên tắc ghi nhận hàng tồn kho: Hàng tồn kho được tính theo giá gốc bao gồm: Chi phí mua, chi phí chế biến và các chi phí liện quan trực tiếp khác phát sinh để có được hàng tồn kho ở địa điểm và trang thái hiện tại.Trường hợp giá trị thuần có thể thực hiện được thấp hơn giá gốc thì phải tính theo giá trị thuần có thể thực hiện được (Là giá bán ước tính của hàng tồn kho trong kỳ sản xuất kinh doanh trừ chi phí ước tính để hoàn thành sản phẩm và chi phí ước tính cho việc tiêu thụ chúng)</t>
  </si>
  <si>
    <t xml:space="preserve">            - Phương pháp tính giá trị hàng tồn kho: Phương pháp tính theo giá đích danh.</t>
  </si>
  <si>
    <t xml:space="preserve">            - Phương pháp hạch toán hàng tồn kho: Kê khai thường xuyên.</t>
  </si>
  <si>
    <t xml:space="preserve">            - Phương pháp lập dự phòng giảm giá hàng tồn kho: Cuối kỳ kế toán năm, khi giá trị thuần có thể thực hiện được của hàng tồn kho nhỏ hơn giá gốc thì lập dự phòng giảm giá hàng tồn kho. Số lập dự phòng là số chênh lệch giữa giá gốc của hàng tồn kho lớn hơn giá trị thuần có thể thực hiện được của chúng. Việc lập dự phòng giảm giá hàng tồn kho được thực hiện trên cơ sở từng mặt hàng tồn kho.</t>
  </si>
  <si>
    <t xml:space="preserve">            - Nguyên tắc ghi nhận bất động sản đầu tư:</t>
  </si>
  <si>
    <t xml:space="preserve">            - Phương pháp khấu hao bất động sản đầu tư:</t>
  </si>
  <si>
    <t xml:space="preserve">5. Nguyên tắc ghi nhận các khoản đầu tư tài chính: </t>
  </si>
  <si>
    <t xml:space="preserve">            - Các khoản đầu tư chứng khoán ngắn hạn;</t>
  </si>
  <si>
    <t xml:space="preserve">            - Các khoản đầu tư ngắn hạn, dài hạn khác;</t>
  </si>
  <si>
    <t xml:space="preserve">            - Phương pháp lập dự phòng giảm giá đầu tư ngắn hạn, dài hạn.</t>
  </si>
  <si>
    <t xml:space="preserve">            - Nguyên tắc ghi nhận chi phí đi vay: Chi phí đi vay liên quan trực tiếp đến việc đầu tư xây dựng hoặc sản xuất tài sản dở dang được tính vào giá trị tài sản đó (được vốn hoá) khi có đủ điều kiện quy định trong chuẩn mực kế toán số 16. Chi phí đi vay liên quan trực tiếp đến việc đầu tư xây dựng hoặc sản xuất tài sản dở dang được tính vào giá trị tài sản đó. Các chi phí đi vay được vốn hoá khi doanh nghiệp chắc chắn thu được lợi ích kinh tế trong tương lai do sử dụng tài sản đó và chi phí đi vay có thể xác định được một cách đáng tin cậy. Chi phí đi vay được vốn hoá trong kỳ không được vượt quá tổng chi phí đi vay phát sinh trong kỳ đó.</t>
  </si>
  <si>
    <t xml:space="preserve">            - Tỷ lệ vốn hoá được sử dụng để xác định chi phí đi vay được vốn hoá trong kỳ: Trường hợp khoản vốn vay riêng biệt chỉ sử dung cho mục đích đầu tư xây dựng hoặc sản xuất một tài sản dở dang thì chi phí đi vay có đủ điều kiện vốn hoá cho tài sản dở dang đó được xác định là chi phí đi vay thực tế phát sinh từ các khoản vay trừ đi các khoản thu nhập phát sinh từ hoạt động đầu tư tạm thời của các khoản vay này. Trường hợp phát sinh các khoản vốn vay chung, trong đó có sử dụng cho mục đích đầu ưt xây dựng hoặc sản xuất một tài sản dở dang thì vốn vay đó có đủ điều kiện được vốn hoá theo tỷ lệ quy định. Tỷ lệ vốn hoá được tính theo tỷ lệ lãi suất bình quân gia quyền của các khoản vay chưa trả trong kỳ của doanh nghiệp, ngoại trừ các khoản vay riêng biệt phục vụ cho mục đích có một tài sản dở dang.</t>
  </si>
  <si>
    <t xml:space="preserve">            - Nguyên tắc ghi nhận vốn đầu tư của chủ sở hữu, thặng dư vốn cổ phần, vốn khác của chủ sở hữu: Công ty có thể mua lại cổ phần để hủy bỏ hoặc giữ lại để tái phát hành. Phải phản ánh cả theo mệnh giá và số chênh lệch giữa giá thực tế mua lại so với mệnh giá cổ phiếu. Kế toán cổ phiếu mua lại do chính công ty phát hành được sử dung tài khoản 419 "Cổ phiếu mua lại".</t>
  </si>
  <si>
    <t xml:space="preserve">          - Nguyên tắc ghi nhận doanh thu bán hàng, doanh thu cung cấp dịch vụ, doanh thu hoạt động tài chính: Theo chuẩn mực kế toán số 14 "Doanh thu và thu nhập khác".</t>
  </si>
  <si>
    <t xml:space="preserve">         - Nguyên tắc và phương pháp ghi nhận chi phí thuế thu nhập doanh nghiệp hiện hành: Hàng quý, kế toán xác định và ghi nhận số thuế thu nhập doanh nghiệp tạm nộp trong quý. Thuế thu nhập doanh nghiệp tạm phải nộp từng quý được tính vào chi phí thuế thu nhập doanh nghiệp hiện hành của quý đó. Cuối năm tài chính, kế toán xác định số và ghi nhận thuế thu nhập doanh nghiệp thực tế phải nộp trong năm trên cơ sở tổng thu nhập chịu thuế cả năm và thuế suất thuế thu nhập doanh nghiệp hiện hành. Thuế thu nhập doanh nghiệp thực phải nộp trong năm được ghi nhận là chi phí thuế thu nhập doanh nghiệp hiện hành trong báo cáo kết quả hoạt động kinh doanh của năm đó. Trường hợp số thuế TNDN tạm phải nộp trong năm lớn hơn số thuế phải nộp cho năm đó, thì số chênh lệch giữa số thuế tạm phải nộp lớn hơn số thuế phải nộp được ghi giảm chi phí thuế TNDN hiện hành và ghi giảm trừ vào số thuế TNDN phải nộp. </t>
  </si>
  <si>
    <t>V- Thông tin bổ sung cho các khoản mục trình bày trong Bảng cân đối kế toán</t>
  </si>
  <si>
    <t>01. Tiền</t>
  </si>
  <si>
    <t>Cuối kỳ</t>
  </si>
  <si>
    <t>Đầu năm</t>
  </si>
  <si>
    <t xml:space="preserve">      - Tiền mặt</t>
  </si>
  <si>
    <t xml:space="preserve">      - Phải thu về cổ phần hoá</t>
  </si>
  <si>
    <t xml:space="preserve">      - Phải thu về cổ tức và lợi nhuận được chia</t>
  </si>
  <si>
    <t xml:space="preserve">      - Phải thu người lao động</t>
  </si>
  <si>
    <t xml:space="preserve">      - Phải thu khác</t>
  </si>
  <si>
    <t xml:space="preserve">      - Nguyên liệu, vật liệu</t>
  </si>
  <si>
    <t xml:space="preserve">      - Công cụ, dụng cụ</t>
  </si>
  <si>
    <t xml:space="preserve">      - Chi phí sản xuất, kinh doanh dở dang</t>
  </si>
  <si>
    <t xml:space="preserve">      - Hàng hoá</t>
  </si>
  <si>
    <t xml:space="preserve">      - Hàng gửi đi bán</t>
  </si>
  <si>
    <t xml:space="preserve">      - Hàng hoá kho bảo thuế</t>
  </si>
  <si>
    <t xml:space="preserve">      - Thuế GTGT</t>
  </si>
  <si>
    <t xml:space="preserve">      - Thuế xuất, nhập khẩu</t>
  </si>
  <si>
    <t xml:space="preserve">      - Thuế thu nhập doanh nghiệp</t>
  </si>
  <si>
    <t xml:space="preserve">      - Thuế thu nhập cá nhân</t>
  </si>
  <si>
    <t xml:space="preserve">      - Thuế nhà đất và tiền thuê đất</t>
  </si>
  <si>
    <t xml:space="preserve">      - Các loại thuế khác</t>
  </si>
  <si>
    <t xml:space="preserve">      - Tài sản thừa chờ giải quyết</t>
  </si>
  <si>
    <t xml:space="preserve">      - Kinh phí công đoàn</t>
  </si>
  <si>
    <t xml:space="preserve">      - Bảo hiểm xã hội</t>
  </si>
  <si>
    <t xml:space="preserve">      - Bảo hiểm y tế</t>
  </si>
  <si>
    <t xml:space="preserve">      - Bảo hiểm thất nghiệp</t>
  </si>
  <si>
    <t xml:space="preserve">      - Nhận ký quỹ, ký cược ngắn hạn</t>
  </si>
  <si>
    <t xml:space="preserve">      - Cổ tức</t>
  </si>
  <si>
    <t xml:space="preserve">      - Các khoản phải trả, phải nộp khác</t>
  </si>
  <si>
    <t>a- Tài sản thuế thu nhập hoãn lại</t>
  </si>
  <si>
    <t xml:space="preserve">      - Tài sản thuế thu nhập hoãn lại liên quan đến khoản chênh lệch tạm thời được khấu trừ</t>
  </si>
  <si>
    <t xml:space="preserve">      - Tài sản thuế thu nhập hoãn lại liên quan đến khoản lỗ tính thuế chưa sử dụng</t>
  </si>
  <si>
    <t xml:space="preserve">      - Tài sản thuế thu nhập hoãn lại liên quan đến khoản ưu đãi tính thuế chưa sử dụng</t>
  </si>
  <si>
    <t>b- Thuế thu nhập hoãn lại phải trả</t>
  </si>
  <si>
    <t xml:space="preserve">      - Thuế thu nhập hoãn lại phải trả phát sinh từ các khoản chênh lệch tạm thời chịu thuế</t>
  </si>
  <si>
    <t xml:space="preserve">      - Vốn góp của Nhà nước</t>
  </si>
  <si>
    <t xml:space="preserve">      - Vốn góp của các đối tượng khác</t>
  </si>
  <si>
    <t xml:space="preserve">    * Giá trị trái phiếu đã chuyển thành cổ phiếu trong năm: 0</t>
  </si>
  <si>
    <t xml:space="preserve">    * Số lượng cổ phiếu quỹ: 0</t>
  </si>
  <si>
    <t xml:space="preserve">      - Vốn đầu tư của chủ sở hữu</t>
  </si>
  <si>
    <t xml:space="preserve">            + Vốn góp đầu năm</t>
  </si>
  <si>
    <t xml:space="preserve">            + Vốn góp tăng trong năm</t>
  </si>
  <si>
    <t xml:space="preserve">            + Vốn góp giảm trong năm</t>
  </si>
  <si>
    <t xml:space="preserve">            + Vốn góp cuối năm</t>
  </si>
  <si>
    <t xml:space="preserve">      - Cổ tức, lợi nhuận đã chia</t>
  </si>
  <si>
    <t xml:space="preserve">      - Cổ tức đã công bố sau ngày kết thúc kỳ kế toán năm</t>
  </si>
  <si>
    <t xml:space="preserve">            + Cổ tức đã công bố trên cổ phiếu phổ thông:</t>
  </si>
  <si>
    <t xml:space="preserve">            + Cổ tức đã công bố trên cổ phiếu ưu đãi:</t>
  </si>
  <si>
    <t xml:space="preserve">      - Cổ tức của cổ phiếu ưu đãi luỹ kế chưa được ghi nhận:</t>
  </si>
  <si>
    <t xml:space="preserve">      - Số lượng cổ phiếu đăng ký phát hành</t>
  </si>
  <si>
    <t xml:space="preserve">      - Số lượng cổ phiếu đã bán ra công chúng</t>
  </si>
  <si>
    <t xml:space="preserve">            + Cổ phiếu phổ thông</t>
  </si>
  <si>
    <t xml:space="preserve">            + Cổ phiếu ưu đãi</t>
  </si>
  <si>
    <t xml:space="preserve">      - Số lượng cổ phiếu được mua lại</t>
  </si>
  <si>
    <t xml:space="preserve">      - Số lượng cổ phiếu đang lưu hành</t>
  </si>
  <si>
    <t xml:space="preserve">                * Mệnh giá cổ phiếu đang lưu hành: 10.000, đồng/1 cổ phiếu</t>
  </si>
  <si>
    <t>e- Các quỹ của doanh nghiệp: Mục đích trích lập và sử dụng các quỹ</t>
  </si>
  <si>
    <t>g- Thu nhập và chi phí, lãi hoặc lỗ được ghi nhận trực tiếp vào vốn chủ sở hữu theo qui định của các chuẩn mực kế toán cụ thể</t>
  </si>
  <si>
    <t xml:space="preserve">      - Nguồn kinh phí được cấp trong năm</t>
  </si>
  <si>
    <t xml:space="preserve">      - Chi sự nghiệp</t>
  </si>
  <si>
    <t xml:space="preserve">      - Nguồn kinh phí còn lại cuối năm</t>
  </si>
  <si>
    <t xml:space="preserve">     - Từ 1 năm trở xuống</t>
  </si>
  <si>
    <t xml:space="preserve">     - Trên 1 năm đến 5 năm</t>
  </si>
  <si>
    <t xml:space="preserve">     - Trên 5 năm</t>
  </si>
  <si>
    <t>Trong đó</t>
  </si>
  <si>
    <t xml:space="preserve">            + Chiết khấu thương mại</t>
  </si>
  <si>
    <t xml:space="preserve">            + Giảm giá hàng bán</t>
  </si>
  <si>
    <t xml:space="preserve">            + Hàng bán bị trả lại</t>
  </si>
  <si>
    <t xml:space="preserve">      - Giá trị còn lại, chi phí nhượng bán, thanh lý của bất động sản đầu tư đã bán</t>
  </si>
  <si>
    <t xml:space="preserve">      - Chi phí kinh doanh bất động sản đầu tư</t>
  </si>
  <si>
    <t xml:space="preserve">      - Dự phòng giảm giá hàng tồn kho</t>
  </si>
  <si>
    <t xml:space="preserve">      - Lãi tiền gửi, tiền cho vay</t>
  </si>
  <si>
    <t xml:space="preserve">      - Doanh thu hoạt động tài chính khác</t>
  </si>
  <si>
    <t xml:space="preserve">      - Chi phí tài chính khác</t>
  </si>
  <si>
    <t xml:space="preserve">      - Chi phí thuế TNDN tính trên thu nhập chịu thuế năm hiện hành</t>
  </si>
  <si>
    <t xml:space="preserve">      - Điều chỉnh chi phí thuế TNDN của các năm trước vào chi phí thuế thu nhập hiện hành năm nay</t>
  </si>
  <si>
    <t xml:space="preserve">      - Tổng chi phí thuế TNDN hiện hành</t>
  </si>
  <si>
    <t xml:space="preserve">      - Chi phí thuế TNDN hoãn lại phát sinh từ các khoản chênh lệch tạm thời phải chịu thuế</t>
  </si>
  <si>
    <t xml:space="preserve">      - Chi phí thuế TNDN hoãn lại phát sinh từ việc hoàn nhập tài sản thuê thu nhập  hoãn lại</t>
  </si>
  <si>
    <t>VIII- Những thông tin khác</t>
  </si>
  <si>
    <t>4- Trình bày tài sản, doanh thu, kết quả kinh doanh theo bộ phận (Theo lĩnh vực kinh doanh hoặc khu vực địa lý) theo quy định của Chuẩn mực kế toán số 28 "Báo cáo bộ phận"</t>
  </si>
  <si>
    <t xml:space="preserve">                   TỔNG GIÁM ĐỐC </t>
  </si>
  <si>
    <t xml:space="preserve">           NGƯỜI LẬP BIỂU                        KẾ TOÁN TRƯỞNG                       </t>
  </si>
  <si>
    <t>TSCĐ thuê tài chính</t>
  </si>
  <si>
    <t xml:space="preserve">          Ngô Thị Lương                        Nguyễn Thị Quế</t>
  </si>
  <si>
    <t xml:space="preserve">Doanh thu thuần về bán hàng và cung cấp dịch vụ </t>
  </si>
  <si>
    <t xml:space="preserve">    - Trích trước chi phí tiền lương trong thời gian nghỉ phép</t>
  </si>
  <si>
    <t xml:space="preserve">    II. Đầu tư tài chính ngắn hạn  </t>
  </si>
  <si>
    <t>2. Các khoản tương đương tiền</t>
  </si>
  <si>
    <t>1. Chứng khoán kinh doanh</t>
  </si>
  <si>
    <t>3. Đầu tư năm giữ đến ngày đáo hạn</t>
  </si>
  <si>
    <t>5. Phải thu về cho vay ngắn hạn</t>
  </si>
  <si>
    <t xml:space="preserve">6. Các khoản phải thu khác </t>
  </si>
  <si>
    <t xml:space="preserve">7. Dự phòng phải thu ngắn hạn khó đòi </t>
  </si>
  <si>
    <t>8. Tài sản thiếu chờ xử lý</t>
  </si>
  <si>
    <t>4. Giao dịch mua bán lại trái phiếu Chính phủ</t>
  </si>
  <si>
    <t>5.Tài sản ngắn hạn khác</t>
  </si>
  <si>
    <t>2. Trả trước cho người bán dài hạn</t>
  </si>
  <si>
    <t>3. Vốn kinh doanh ở đơn vị trực thuộc</t>
  </si>
  <si>
    <t>4. Phải thu dài hạn nội bộ</t>
  </si>
  <si>
    <t>5. Phải thu về cho vay dài hạn</t>
  </si>
  <si>
    <t>6. Phải thu dài hạn khác</t>
  </si>
  <si>
    <t>7. Dự phòng phải thu dài hạn khó đòi</t>
  </si>
  <si>
    <t xml:space="preserve">    IV. Tài sản dở dang dài hạn</t>
  </si>
  <si>
    <t>1. Chi phí sản xuất, kinh doanh dở dang dài hạn</t>
  </si>
  <si>
    <t>2. Chi phí xây dựng cơ bản dở dang</t>
  </si>
  <si>
    <t>4. Đầu tư góp vốn vào đơn khác</t>
  </si>
  <si>
    <t>5. Dự phòng giảm giá đầu tư tài chính dài hạn</t>
  </si>
  <si>
    <t>6. Đầu tư năm giữ đến ngày đáo hạn</t>
  </si>
  <si>
    <t xml:space="preserve">  V. Đầu tư tài chính dài hạn </t>
  </si>
  <si>
    <t xml:space="preserve">    VI. Tài sản dài hạn khác </t>
  </si>
  <si>
    <t>3. Thiết bị, vật tư, phụ tùng thay thế dài hạn</t>
  </si>
  <si>
    <t>4. Tài sản dài hạn khác</t>
  </si>
  <si>
    <t>7. Phải trả theo tiến độ kế hoạch hợp đồng xây dựng</t>
  </si>
  <si>
    <t>10. Vay và nợ thuê tài chính ngắn hạn</t>
  </si>
  <si>
    <t xml:space="preserve">11. Dự phòng phải trả ngắn hạn </t>
  </si>
  <si>
    <t>1. Phải trả người bán</t>
  </si>
  <si>
    <t xml:space="preserve">2. Người mua trả tiền trước </t>
  </si>
  <si>
    <t xml:space="preserve">3.Thuế và các khoản phải nộp Nhà nước </t>
  </si>
  <si>
    <t>4. Phải trả  người lao động</t>
  </si>
  <si>
    <t>5. Chi phí phải trả</t>
  </si>
  <si>
    <t>6. Phải trả nội bộ</t>
  </si>
  <si>
    <t>12. Quỹ khen thưởng, phúc lợi</t>
  </si>
  <si>
    <t>13. Quỹ bình ổn giá</t>
  </si>
  <si>
    <t>14. Giao dịch mua bán lại trái phiếu chỉnh phủ</t>
  </si>
  <si>
    <t>2. Người mua trả trước tiền hàng dài hạn</t>
  </si>
  <si>
    <t>3. Chi phí trả trước dài hạn</t>
  </si>
  <si>
    <t>4. Phải trả nội bộ về vốn kinh doanh</t>
  </si>
  <si>
    <t>5. Phải trả nội bội dài hạn</t>
  </si>
  <si>
    <t>10. Cổ phiếu ưu đãi</t>
  </si>
  <si>
    <t>6. Doanh thu chưa thực hiện</t>
  </si>
  <si>
    <t>7. Phải trả dài hạn khác</t>
  </si>
  <si>
    <t>8. Vay và nợ thuê tài chính dài hạn</t>
  </si>
  <si>
    <t>9.Trái phiếu chuyển đổi</t>
  </si>
  <si>
    <t>11. Thuế thu nhập hoãn lại phải trả</t>
  </si>
  <si>
    <t>12. Dự phòng phải trả dài hạn</t>
  </si>
  <si>
    <t>13. Quỹ phát triển khoa học và công nghệ</t>
  </si>
  <si>
    <t>3. Quyền chọn chuyển đổi trái phiếu</t>
  </si>
  <si>
    <t>4. Vốn khác của chủ sở hữu</t>
  </si>
  <si>
    <t>5. Cổ phiếu ngân quỹ (*)</t>
  </si>
  <si>
    <t>6. Chênh lệch đánh giá lại tài sản</t>
  </si>
  <si>
    <t>7. Chênh lệch tỷ giá hối đoái</t>
  </si>
  <si>
    <t>8. Quỹ đầu tư phát triển</t>
  </si>
  <si>
    <t xml:space="preserve">    - LNST chưa phân phối lũy kế đến cuối kỳ trước</t>
  </si>
  <si>
    <t xml:space="preserve">    - LNST chưa phân phối kỳ này</t>
  </si>
  <si>
    <t xml:space="preserve">   II. Nguồn kinh phí và quỹ khác</t>
  </si>
  <si>
    <t>1. Nguồn kinh phí</t>
  </si>
  <si>
    <t>2. Nguồn kinh phí đã hình thành TSCĐ</t>
  </si>
  <si>
    <t>10. Quỹ khác thuộc vốn chủ sở hữu</t>
  </si>
  <si>
    <t>11. Lợi nhuận sau thuế chưa phân phối</t>
  </si>
  <si>
    <t>12. Nguồn vốn đầu tư xây dựng cơ bản</t>
  </si>
  <si>
    <t>421a</t>
  </si>
  <si>
    <t>421b</t>
  </si>
  <si>
    <t xml:space="preserve">         ngày 22/12/2014 của Bộ Tài chính</t>
  </si>
  <si>
    <t xml:space="preserve">  Ban hành theo Thông tư số 200/2014/TT-BTC</t>
  </si>
  <si>
    <t>NGUỒN VỐN</t>
  </si>
  <si>
    <t>3. Ngành nghề kinh doanh: Lắp đặt máy móc thiết bị; Lắp đặt hệ thống điện và hệ thống xây dựng khác. Lắp đặt hệ thống cấp, thoát nước, lò sưởi và điều hòa không khí. Xây dựng nhà các loại, công trình đường sắt, đường bộ; công trình công ích (hệ thống cứu hỏa, đường dây và trạm biến áp đến 500KV...) và các công trình kỹ thuật dân dụng khác. Sửa chữa các thiết bị điện. Gia công cơ khí, xử lý và tráng phủ kim loại. Sản xuất các kết cấu kim loại (gia công, chế tạo thiết bị đồng bộ, đường ống, kết cấu thép cho các nhà máy xi măng, điện, dầu khí, hóa chất). Sản xuất thùng, bể chứa và dụng cụ chứa đựng bằng kim loại; Sản xuất nồi hơi; Sửa chữa các sản phẩm kim loại đúc sẵn; Sửa chữa máy móc, thiết bị; Sản xuất, truyền tải và phân phối điện. Hoạt động kiến trúc và tư vấn kỹ thuật có liên quan (Tư vấn đầu thầu, lập và quản lý dự án đầu tư; thiết kế công trình công nghiệp và dân dụng; Thiết kê tổng mặt bằng...). Kiểm tra và phân tích kỹ thuật (thí nghiệm, kiểm tra kim loại và mối hàn, thí nghiệm; Hiệu chỉnh hệ thống điện cao, hạ thế...). Kinh doanh bất động sản, quyền sử dụng đất thuộc chủ sở hữu, chủ sử dụng hoặc đi thuê. Sản xuất và kinh doanh các loại vật tư, kim khí. Kinh doanh bán hàng, thương mại dịch vụ khác.</t>
  </si>
  <si>
    <t>5. Đặc điểm hoạt động của doanh nghiệp trong năm tài chính có ảnh hưởng đến báo cáo tài chính</t>
  </si>
  <si>
    <t>7. Tuyên bố khả năng so sánh thông tin trên Báo cáo tài chính ( có so sánh được hay không, nếu không so sánh được phải nêu rõ lý do vì chuyển đổi hình thức sở hữu, chia tách, sáp nhập, nêu độ dài về ký so sánh…)</t>
  </si>
  <si>
    <t>2. Các loại tỷ giá hối đoái được áp dụng trong kế toán: Các nghiệp vụ phát sinh bằng các đơn vị tiền tệ khác với đơn vị tiền kế toán của Công ty (VND) được hạch toán theo tỷ giá giao dịch vào ngày phát sinh nghiệp vụ. Tại ngày kết thúc kỳ kế toán, các khoản mục tiền tệ (tiền mặt, tiến gửi, tiền đang chuyển, nợ phải thu, nợ phải trả không bao gồm khoản người mua ứng trước và ứng trước cho người bán, Doanh thu nhận trước) có gốc ngoại tệ được đánh giá theo tỷ giá mua vào của ngân hàng thương mại nơi Công ty mở tài khoản công bố tại thời điểm lập báo cáo tài chính. Tất cả các khoản chênh lệch tỷ giá thực tế phát sinh trong năm và chênh lệch do đánh giá lại số dư các khoản mục tiền tệ có gốc ngoại tệ cuối năm được hạch toán vào kết quả hoạt động kinh doanh của năm tài chính.</t>
  </si>
  <si>
    <t>3. Nguyên tắc xác định lãi suất thực tế (lãi suất hiệu lực) dùng để chiết khấu dòng tiền.</t>
  </si>
  <si>
    <t>4. Nguyên tắc ghi nhận các khoản tiền và các khoản tương đương tiền:</t>
  </si>
  <si>
    <t xml:space="preserve">            - Các khoản đầu tư vào công ty liên kết, vốn góp vào cơ sở kinh doanh đồng kiểm soát: được ghi nhận ban đầu theo giá gốc. Sau ngày đầu tư, nhà đầu tư được ghi nhận cổ tức, lợi nhuận được chia vào doanh thu hoạt động tài chính theo nguyên tắc dồn tích.Các khoản khác từ công ty liên kết mà nhà đầu tư nhận được ngoài cổ tức và lợi nhuận được chia được coi là phần thu hồi các khoản đầu tư và ghi giảm giá gốc khoản đầu tư.</t>
  </si>
  <si>
    <t>6. Nguyên tắc kế toán nợ phải thu: Khoản phải thu được hạch toán chính xác theo dõi phải ánh kịp thời các khoản phát sinh của từng đối tượng phải thu. Căn cứ vào các hợp đồng, các chứng từ, cam kết thanh toán, đối chiếu công nợ... Với các khoản công nợ gốc bằng ngoại tệ cẩn phải theo dõi cả về nguyên tệ và quy đổi theo đồng tiền Việt Nam, phân loại các nợ phải thu theo từng đối tượng để có biện pháp thu hồi. Dự phòng phải thu khó đòi được trích lập cho từng khoản phải thu khó đòi căn cứ vào tuổi nợ quá hạn của các khoản nợ hoặc dự kiến mức tổn thất có thể xẩy ra.</t>
  </si>
  <si>
    <t>7. Nguyên tắc ghi nhận hàng tồn kho:</t>
  </si>
  <si>
    <t xml:space="preserve">           - Nguyên tắc ghi nhận và khấu hao bất động sản đầu tư: Công ty không có bất động sản đầu tư</t>
  </si>
  <si>
    <t>8. Nguyên tắc ghi nhận và khấu hao tài sản cố định, TSCĐ thuê tài chính và bất động sản đầu tư:</t>
  </si>
  <si>
    <t xml:space="preserve">            - Nguyên tắc ghi nhận tài sản cố định hữu hình, TSCĐ thuê tài chính: Theo Chuẩn mực kế toán số 03 "Tài sản cố định hữu hình" và số 06 "Tài sản cố định thuê tài chính".</t>
  </si>
  <si>
    <t xml:space="preserve">            - Phương pháp khấu hao TSCĐ hữu hình, TSCĐ thuê tài chính: Theo phương pháp khấu hao đường thẳng.</t>
  </si>
  <si>
    <t xml:space="preserve">      10. Nguyên tắc kế toán thuế TNDN hoãn lại: Cuối năm tài chính, doanh nghiệp phải xác định và ghi nhận "Thuế TNDN hoãn lại phải trả" (nếu có) theo chuẩn mực kế toán số 17 "Thuế TNDN". </t>
  </si>
  <si>
    <t xml:space="preserve">      Việc tính và phân bổ chi phí trả trước dài hạn vào chi phí sản xuất kinh doanh từng kỳ hạch toán căn cứ vào tính chất, mức độ từng loại chi phí để chọn phương pháp phân bổ hợp lý. Chi phí trả trước được phân bổ dần vào chi phí sản xuất kinh doanh theo phương pháp đường thẳng.</t>
  </si>
  <si>
    <t>11. Nguyên tắc kế toán chi phí trả trước: Chi phí trả trước chỉ liên quan đến chi phí sản xuất kinh doanh của một năm tài chính hoặc một chi kỳ kinh doanh được ghi nhận là chi phí trả trước ngắn hạn và được tính vào chi phí sản xuất kinh doanh trong năm tài chính. Các chi phí phát sinh trong năm tài chính nhưng liên quan đến kết quả hoạt động sản xuất kinh doanh của nhiều niên độ kế toán được hạch toán vào chi phí trả trước dài hạn để phân bổ dần vào kết quả hoạt động kinh doanh trong các niên độ kế toán sau.</t>
  </si>
  <si>
    <t>9. Nguyên tắc kế toán các hợp đồng hợp tác kinh doanh: Theo chuẩn mực kế toán số 15 " Hợp đồng xây dựng" nguyên tắc và phương pháp kế toán doanh thu và chi phí liên quan đến hợp đồng xây dựng, gồm: Nội dung doanh thu và chi phí của hợp đồng xây dựng; ghi nhận doanh thu, chi phí của hợp đồng xây dựng làm cơ sở ghi sổ kế toán và lập báo cáo tài chính.</t>
  </si>
  <si>
    <t>14. Nguyên tắc ghi nhận và vốn hoá các khoản chi phí đi vay:</t>
  </si>
  <si>
    <t>15. Nguyên tắc ghi nhận chi phí phải trả: Chỉ ghi nhận những khoản chi phí thực tế chưa phát sinh nhưng được tính trước vào chi phí sản xuất kinh doanh này cho các đối tượng chịu chi phí để đảm bảo khi các khoản chi trả phát sinh thực tế không gây đột biến cho chi phí sản xuất, kinh doanh. Hạch toán các chi phí phải trả vào chi phí sản xuất kinh doanh trong kỳ phải phù hợp giữa doanh thu và chi phí phát sinh trong kỳ.</t>
  </si>
  <si>
    <t>18. Nguyên tắc ghi nhận trái phiếu chuyển đổi: Công ty không có trái phiếu chuyển đổi.</t>
  </si>
  <si>
    <t>19. Nguyên tắc ghi nhận vốn chủ sở hữu:</t>
  </si>
  <si>
    <t xml:space="preserve">        - Nguyên tắc ghi nhận lợi nhuận chưa phân phối: Lợi nhuận chưa phân phối là lợi nhuận sau thuế chưa chia cho chủ sở hữu hoặc chưa trích lập các quỹ.</t>
  </si>
  <si>
    <t xml:space="preserve">        - Nguyên tắc ghi nhận chênh lệch tỷ giá: Các nghiệp vụ kinh tế phát sinh bằng ngoại tệ phải thực hiện ghi sổ kế toán và lập báo cáo tài chính theo một đơn vị tiền tệ thống nhất là Đồng Việt Nam. Việc quy đổi phải căn cứ vào tỷ giá giao dịch thực tế của nghiệp vụ kinh tế phát sinh hợc tỷ giá giao dịch bình quân liên ngân hàng để ghi sổ kế toán Được ghi nhận trong các trường hợp Chênh lệch tỷ giá phát sinh trong quá trình đầu tư xây dựng; chênh lệch tỷ giá phát sinh khi doanh nghiệp ở trong nước hợp nhất báo cáo tài chính của các hoạt động ở nước ngoài sử dụng tiền tệ kế toán khác với đơn vị tiền tệ kế toán của doanh nghiệp báo cáo.</t>
  </si>
  <si>
    <t xml:space="preserve">        - Nguyên tắc ghi nhận chênh lệch đánh giá lại tài sản: Được ghi nhận khi có quyết định của Nhà nước về đánh giá lại tài sản; khi có quyết định cổ phần hoá doanh nghiệp Nhà nước và các trường hợp khác theo quy định.</t>
  </si>
  <si>
    <t xml:space="preserve">       - Vốn khác của chủ sở hữu: Là vốn bổ sung từ lợi nhuận sau thuế hoặc được tặng, biếu, viện trợ, nhưng chưa tính cho từng cổ đông.</t>
  </si>
  <si>
    <t xml:space="preserve">      - Thặng dư vốn cổ phần: Là số chênh lệch giữa mệnh giá và giá phát hành cổ phiếu.</t>
  </si>
  <si>
    <t xml:space="preserve">      - Vốn đầu tư của chủ sở hữu: Là khoản tiền do các cổ đông góp cổ phần được ghi theo mệnh giá của cổ phiếu là 10.000,đ/1cổ phiếu.</t>
  </si>
  <si>
    <t>20. Nguyên tắc và phương pháp ghi nhận doanh thu:</t>
  </si>
  <si>
    <t xml:space="preserve">          - Nguyên tắc ghi nhận doanh thu hợp đồng xây dựng: Doanh thu của hợp đồng xây dựng bao gồm: Doanh thu ban đầu được ghi trong hợp đồng và các khoản tăng, giảm khi thực hiện hợp đồng, các khoản tiền thưởng và các khoản thanh toán khác nếu các khoản này có khả năng làm thay đổi doanh thu và có thể xác định được một cách đáng tin cậy. Doanh thu của hợp đồng xây dựng được xác định bằng giá trị hợp lý của các khoản đã thu hoặc sẽ thu được.</t>
  </si>
  <si>
    <t>23. Nguyên tắc kế toán chi phí tài chính: Chi phí tài chính bao gồm các khoản chi phí hoặc các khoản lỗ liên quan đến các hoạt động đầu tư tài chính, chi phí cho vay và đi vay vốn, chi phí góp vốn liên doanh, liên kết, lỗ chuyển nhượng chứng khoán ngắn hạn, chi phí giao dịch bán chứng khoán; Các khoản lỗ bán ngoại tệ, lỗ chênh lệch tỷ giá hối đoái phát sinh trong kỳ của hoạt động kinh doanh; Dự phòng giảm giá đầu tư chứng khoán và các khoản chi phí của hoạt động đầu tư tài chính khác.</t>
  </si>
  <si>
    <t>24. Nguyên tắc kế toán chi phí bán hàng, chi phí quản lý doanh nghiệp:</t>
  </si>
  <si>
    <t xml:space="preserve">25. Nguyên tắc và phương pháp ghi nhận chi phí thuế thu nhập doanh nghiệp hiện hành, chi phí thuế thu nhập doanh nghiệp hoãn lại: </t>
  </si>
  <si>
    <t xml:space="preserve">        Việc ghi nhận thuế thu nhập hoãn lại phải trả trong năm được thực hiện theo nguyên tắc bù trừ giữa số thuế TNDN hoãn lại phải trả phát sinh trong năm với số thuế thu nhập hoãn lại phải trả đã ghi  nhận từ các năm trước nhưng năm nay được ghi giảm (hoàn nhập). Cụ thể như sau: Nếu số thuế thu nhập hoãn lại phải trả phát sinh trong năm lớn hơn số thuế thu nhập hoãn lại phải trả đưộchàn nhập trong năm thì số chênh lệch giữa số thuế thu nhập hoãn lại phải trả phát sinh lớn hơn số được hoàn nhập trong năm được ghi nhận bổ sung vào số thuế thu nhập hoãn lại phải trả và ghi tăng chi phí thuế TNDN hoãn lại. Nếu số thuế thu nhập hoãn lại phải trả phát sinh trong năm nhỏ hơn số thuế thu nhập hoãn lại phải trả được hoàn nhập thì số chênh lệch giữa số thuế thu nhập hoãn lại phải trả phát sinh nhỏ hơn số được hoàn nhập trong năm được ghi giảm (hoàn nhập) số thuế thu nhập hoãn lại phải trả và ghi giảm chi phí thuế TNDN hoãn lại. </t>
  </si>
  <si>
    <t>26. Các nguyên tắc và phương pháp kế toán khác.</t>
  </si>
  <si>
    <t>17. Nguyên tắc ghi nhận doanh thu chưa thực hiện: Là một khoản nhận trước cho nhiều năm về cho thuê tài sản, khoản chênh lệch giữa giá bán trả chậm, trả góp theo cam kết với giá bán ngay, khoản lãi nhận trước khi cho vay vốn hoặc mua các công cụ dụng cụ ... Doanh thu chưa thực hiện sẽ được ghi nhận là doanh thu của kỳ kế toán theo quy định tại đọan 25(a) của Chuẩn mực " Doanh thu và thu nhập khác"</t>
  </si>
  <si>
    <t>21. Nguyên tắc kế toán các khoản giảm trừ doanh thu: Theo Chuẩn mực kế toán số 14-Doanh thu và thu nhập khác ban hành theo Quyết định số 149/2001/QĐ-BTC ngày 31/12/2001 của Bộ Tài Chính quy định: “Chiết khấu thương mại là khoản doanh nghiệp bán giảm giá niêm yết cho khách hàng mua với số lượng lớn.”. “Giảm giá hàng bán là khoản giảm trừ cho người mua do hàng hóa kém phẩm chất, sai quy cách hoặc lạc hậu thị hiếu.”.“Chiết khấu thanh toán là khoản tiền người bán giảm trừ cho người mua, do người mua thanh toán tiền mua hàng trước thời hạn theo hợp đồng.”.</t>
  </si>
  <si>
    <t xml:space="preserve">02. Các khoản đầu tư tài chính </t>
  </si>
  <si>
    <t>6. Cấu trúc doanh nghiệp.</t>
  </si>
  <si>
    <t>1. Nguyên tắc chuyển đổi Báo cáo tài chính lập bằng ngoại tệ sang Đồng Việt Nam (Trường hợp đồng tiền ghi sổ kế toán khác với Đồng Việt Nam); Ảnh hưởng (nếu có) do việc chuyển đổi Báo cáo tài chính từ đồng ngoại tệ sang đồng Việt Nam.</t>
  </si>
  <si>
    <t>4. Chu kỳ sản xuất, kinh doanh thông thường: Ngành xây dựng cơ bản thì thông thường chu kỳ sản xuất, kinh doanh kéo dài hơn 12 tháng.</t>
  </si>
  <si>
    <t>12. Nguyên tắc kế toán nợ phải trả: Tuân thủ theo điều 50. Nợ phải trả được hạch toán chính xác theo dõi phải ánh kịp thời các khoản phát sinh của từng đối tượng phải trả. Căn cứ vào các hợp đồng, các chứng từ, cam kết thanh toán, đối chiếu công nợ... Với các khoản công nợ gốc bằng ngoại tệ cẩn phải theo dõi cả về nguyên tệ và quy đổi theo đồng tiền Việt Nam, phân loại các nợ phải trả theo từng đối tượng để có biện pháp thanh toán.</t>
  </si>
  <si>
    <t xml:space="preserve">          Các khoản vay, nợ bằng ngoại tệ phải quy đổi ra đơn vị tiền tệ Công ty hạch toán theo tỷ giá giao dịch thực tế tạo thời điểm phát sinh;               </t>
  </si>
  <si>
    <t xml:space="preserve">          Khi trả nợ, vay bằng ngoại tệ Công ty quy đổi theo tỷ giá ghi sổ kế toán thực tế đích danh cho từng đối tượng.</t>
  </si>
  <si>
    <t xml:space="preserve">          Khi lập Báo cái tài chính, số dư các khoản vay, nợ thuê tài chính bằng ngoại tệ phải được đánh giá lại theo tỷ giá giao dịch thực tế tại thời điểm lập Báo cáo tài chính;</t>
  </si>
  <si>
    <t xml:space="preserve">          Các khoản chênh lệch tỷ giá phát sinh tỷ giá phát sinh từ việc thanh toán và đánh giá lại cuối kỳ khoản vay, nợ thuê tài chính bằng ngoại tệ được hạch toán vào doanh thu tài chính hoặc chi phí hoạt động tài chính.</t>
  </si>
  <si>
    <t>1. Chế độ kế toán áp dụng: Công ty áp dụng theo TT200/2014/TT-BTC ngày 22/12/2014 của Bộ tài chính về việc hướng dẫn Chế độ kế toán Doanh nghiệp.</t>
  </si>
  <si>
    <t xml:space="preserve">16. Nguyên tắc và phương pháp ghi nhận các khoản dự phòng phải trả: </t>
  </si>
  <si>
    <t>22. Nguyên tắc kế toán giá vốn hàng bán: Giá vốn hàng bán được ghi nhận khi trong kỳ kế toán có phát sinh doanh thu bán hàng (hoặc CCDV) . Ghi nhận giá vốn hàng bán phải tuân thủ nguyên tắc phù hợp, nguyên tắc nhất quán (trong việc tính giá vốn hàng bán) Ghi nhận giá vốn hàng bán là ghi nhận một khoản chi phí hoạt động kinh doanh và do đó liên quan đến thuế TNDN , các chi phí hợp lý hợp lệ được quy định tại Luật Thuế TNDN</t>
  </si>
  <si>
    <t xml:space="preserve">      - Nguyên tắc kế toán chi phí bán hàng: Chi phí bán hàng là bao gồm các chi phí thực tế phát sinh trong quá trình bán sản phẩm, hàng hoá, cung cấp dịch vụ bao gồm các chi phí chào hàng, giới thiệu sản phẩm, quảng cáo sản phẩm, hoa hồng bán hàng, chi phí bảo hành sản phẩm, hàng hoá (Trừ hoạt động xây lắp), chi phí bảo quản, đóng gói, vận chuyển,. . . Cuối quý kế toán kết chuyển chi phí bán hàng vào bên Nợ Tài khoản 911 “Xác định kết quả kinh doanh.
</t>
  </si>
  <si>
    <t xml:space="preserve">      - Tiền gửi ngân hàng không kỳ hạn</t>
  </si>
  <si>
    <t>a) Chứng khoán kinh doanh:</t>
  </si>
  <si>
    <t xml:space="preserve">     - Tổng giá trị trái phiếu; (chi tiết từng loại trái phiếu chiếm từ 10% trên tổng giá trị trái phiếu trở lên)</t>
  </si>
  <si>
    <t xml:space="preserve">      - Tổng giá trị cổ phiếu; (chi tiết từng loại cổ phiếu chiếm từ 10% trên tổng giá trị cổ phiếu trở lên)</t>
  </si>
  <si>
    <t xml:space="preserve">     - Đầu tư ngắn hạn khác</t>
  </si>
  <si>
    <t xml:space="preserve">    - Lý do thay đổi từng khoản đầu tư/loại cổ phiếu, trái phiếu:</t>
  </si>
  <si>
    <t xml:space="preserve">         + Về số lượng</t>
  </si>
  <si>
    <t xml:space="preserve">         + Về giá trị</t>
  </si>
  <si>
    <t>b) Đầu tư năm giữ đến ngày đáo hạn.</t>
  </si>
  <si>
    <t>b1) Ngắn hạn</t>
  </si>
  <si>
    <t xml:space="preserve">  - Tiền gửi có kỳ hạn</t>
  </si>
  <si>
    <t xml:space="preserve"> - Trái phiếu</t>
  </si>
  <si>
    <t xml:space="preserve"> - Các khoản đầu tư khác</t>
  </si>
  <si>
    <t>b2) Dài hạn</t>
  </si>
  <si>
    <t xml:space="preserve"> - Đầu tư vào công ty con</t>
  </si>
  <si>
    <t xml:space="preserve"> - Đầu tư vào công ty liên doanh, liên kết</t>
  </si>
  <si>
    <t xml:space="preserve"> - Đầu tư vào đơn vị khác;</t>
  </si>
  <si>
    <t>3. Phải thu của khách hàng</t>
  </si>
  <si>
    <t>a) Phải thu của khách hàng ngắn hạn</t>
  </si>
  <si>
    <t>4. Các khoản phải thu khác</t>
  </si>
  <si>
    <t>a) Ngắn hạn</t>
  </si>
  <si>
    <t xml:space="preserve">      - Ký cược, ký quỹ</t>
  </si>
  <si>
    <t xml:space="preserve">      - Cho mượn;</t>
  </si>
  <si>
    <t xml:space="preserve">      - Các khoản chi hộ;</t>
  </si>
  <si>
    <t>b) Dài hạn</t>
  </si>
  <si>
    <r>
      <t xml:space="preserve"> 5. Tài sản thiếu chờ xử lý </t>
    </r>
    <r>
      <rPr>
        <i/>
        <sz val="13"/>
        <rFont val="Times New Roman"/>
        <family val="1"/>
      </rPr>
      <t>(chi tiết từng loại tài sản thiếu)</t>
    </r>
  </si>
  <si>
    <t xml:space="preserve">        a) Tiền;</t>
  </si>
  <si>
    <t xml:space="preserve">        b) Hàng tồn kho;</t>
  </si>
  <si>
    <t xml:space="preserve">        c) TSCĐ;</t>
  </si>
  <si>
    <t xml:space="preserve">        d) Tài sản khác.</t>
  </si>
  <si>
    <t>6. Nợ xấu</t>
  </si>
  <si>
    <t xml:space="preserve">  - Khả năng thu hồi nợ quá hạn.</t>
  </si>
  <si>
    <t>7. Hàng tồn kho</t>
  </si>
  <si>
    <t>8. Tài sản dở dang dài hạn</t>
  </si>
  <si>
    <t>a) Chi phí sản xuất kinh doanh dở dang dài hạn</t>
  </si>
  <si>
    <t>(Chi tiết cho từng loại, nêu lí do vì sao không hoàn thành trong một chu kỳ sản xuất, kinh doanh thông thương)</t>
  </si>
  <si>
    <t>b) Xây dựng cơ bản dở dang (Chi tiết cho các công trình chiếm từ 10% trên tổng giá trị XDCB)</t>
  </si>
  <si>
    <t xml:space="preserve">  - Mua sắm;</t>
  </si>
  <si>
    <t xml:space="preserve"> - XDCB;</t>
  </si>
  <si>
    <t xml:space="preserve"> - Sửa chữa.</t>
  </si>
  <si>
    <t xml:space="preserve"> 9: Tăng giảm tài sản cố định hữu hình</t>
  </si>
  <si>
    <t>13. Chi phí trả trước</t>
  </si>
  <si>
    <t>a) Ngắn hạn (chi tiết theo từng khoản mục)</t>
  </si>
  <si>
    <t xml:space="preserve">       - Công cụ dụng cụ xuất dùng;</t>
  </si>
  <si>
    <t xml:space="preserve">       - Chi phí đi vay;</t>
  </si>
  <si>
    <t>14. Tài sản khác</t>
  </si>
  <si>
    <t>b) Dài hạn (chi tiết theo từng khoản mục)</t>
  </si>
  <si>
    <t>16. Phải trả người bán</t>
  </si>
  <si>
    <t>a) Các khoản phả trả người bán ngắn hạn</t>
  </si>
  <si>
    <t xml:space="preserve"> - Phải trả cho các đối tượng khác</t>
  </si>
  <si>
    <t xml:space="preserve">  - Chi tiết từng đối tượng chiếm 10% trở lên trên tổng số quá hạn;</t>
  </si>
  <si>
    <t xml:space="preserve"> - Các đối tượng khác</t>
  </si>
  <si>
    <t>a) Phải nộp (chi tiết theo từng loại thuế)</t>
  </si>
  <si>
    <t>b) Phải thu (chi tiết theo từng loại thuế)</t>
  </si>
  <si>
    <t xml:space="preserve">    - Chi phí trích trước tạm tính giá vốn hàng hóa, thành phẩm BĐS đã bán;</t>
  </si>
  <si>
    <t xml:space="preserve">    - Chi phí trong thời gian ngừng kinh doanh;</t>
  </si>
  <si>
    <t xml:space="preserve">  - Lãi vay</t>
  </si>
  <si>
    <t xml:space="preserve">  - Các khoản khác (chi tiết từng khoản)</t>
  </si>
  <si>
    <t>b) Dài hạn (chi tiết từng khoản mục)</t>
  </si>
  <si>
    <t xml:space="preserve">    - Nhận ký quỹ, ký cược dài hạn</t>
  </si>
  <si>
    <t xml:space="preserve">    - Các khoản phải trả, phải nộp khác</t>
  </si>
  <si>
    <t>c) Số nợ quá hạn chưa thanh toán (chi tiết từng khoản mục, lý do chưa thanh toán nợ quá hạn)</t>
  </si>
  <si>
    <t xml:space="preserve">   - Doanh thu nhận trước;</t>
  </si>
  <si>
    <t xml:space="preserve">   - Doanh thu từ chương trình khách hàng truyền thống;</t>
  </si>
  <si>
    <t xml:space="preserve">   - Khoản doanh thu chưa thực hiện khác.</t>
  </si>
  <si>
    <t>b) Dài hạn (chi tiết từng khoản mục như ngắn hạn)</t>
  </si>
  <si>
    <t>c) Khả năng không thực hiện được hợp đồng với khách hàng (chi tiết từng khoản mục, lý do không có khả năng thực hiện).</t>
  </si>
  <si>
    <t>23. Dự phòng phải trả</t>
  </si>
  <si>
    <t xml:space="preserve">   - Dự phòng bảo hành sản phẩm hàng hóa;</t>
  </si>
  <si>
    <t xml:space="preserve">   - Dự phòng bảo hành công trình xây dựng;</t>
  </si>
  <si>
    <t xml:space="preserve">   - Dự phòng tái cơ cấu;</t>
  </si>
  <si>
    <t xml:space="preserve">   - Dự phòng phải trả khác( Chi phí sửa chữa TSCĐ định kỳ, chi phí hoàn nguyên môi trường…)</t>
  </si>
  <si>
    <t xml:space="preserve">      - Thuế suất thuế TNDN sử dụng để xác định giá trị tài sản thuế thu nhập hoãn lại</t>
  </si>
  <si>
    <t xml:space="preserve">      - Thuế suất thuế TNDN sử dụng để xác định giá trị thuế thu nhập hoãn lại phả trả</t>
  </si>
  <si>
    <t>d)- Cổ phiếu</t>
  </si>
  <si>
    <t>đ)- Cổ tức</t>
  </si>
  <si>
    <t>c)- Các giao dịch về vốn  với các chủ sở hữu và phân phối cổ tức, chia lợi nhuận</t>
  </si>
  <si>
    <t>b)- Chi tiết vốn đầu tư của chủ sở hữu</t>
  </si>
  <si>
    <t xml:space="preserve">      - Quỹ đầu tư phát triển: Được trích lập từ lợi nhuận sau thuế với mục đích là để sử dụng vào việc mở rộng, phát triển sản xuất kinh doanh hoặc đầu tư theo chiều sâu của doanh nghiệp, chi cho công tác nghiên cứu khoa học, đào tạo,chi để bù đắp thu lỗ hoặc duy trì hoạt động bình thường của doanh nghiệp.</t>
  </si>
  <si>
    <t xml:space="preserve">      - Quỹ hỗ trợ sắp xếp doanh nghiệp: Được trích lập và sử dụng hỗ trợ  sắp xếp doanh nghiệp cổ phần hóa.</t>
  </si>
  <si>
    <t xml:space="preserve">      - Quỹ khác thuộc vốn chủ sở hữu: Được trích lập từ lợi nhuận sau thuế với mục đích là sử dụng quỹ khác thuộc nguồn vốn chủ sở hữu phải theo chính sách tài chính hiện hành đối với từng loại doanh nghiệp</t>
  </si>
  <si>
    <t>26. Chênh lệch đánh giá lại tài sản</t>
  </si>
  <si>
    <t>Lí do thay đổi giữa số đầu năm và số cuối năm (đánh giá lại trong trường hợp nào, tài sản nào được đánh giá lại, theo quyết định nào?...)</t>
  </si>
  <si>
    <t>27. Chênh lệch tỷ giá</t>
  </si>
  <si>
    <t xml:space="preserve">      - Chênh lệch tỷ giá do chuyển đổi BCTC lập từ ngoại tệ sang VNĐ</t>
  </si>
  <si>
    <t xml:space="preserve">      - Chênh lệch tỷ giá phát sinh vì các nguyên nhân khác (nói rõ nguyên nhân)</t>
  </si>
  <si>
    <t>28. Nguồn kinh phí</t>
  </si>
  <si>
    <t>29. Các khoản mục ngoài Bảng cân đối kế toán</t>
  </si>
  <si>
    <t>b)- Tài sản nhận giữ hộ: Doanh nghiệp phải thuyết minh chi tiết về số lượng, chủng loại, quy cách, phẩm chất của từng loại tài sản tại thời điểm cuối kỳ.</t>
  </si>
  <si>
    <t xml:space="preserve">     - Vật tư hàng hóa nhận giữ hộ, gia công, nhận ủy thác: Doanh nghiệp phải thuyết minh chi tiết về số lượng, chủng loại, quy cách, phẩm chất tại thời điểm cuối kỳ.</t>
  </si>
  <si>
    <t xml:space="preserve">     - Hàng hóa nhận bán hộ, nhận ký gửi, nhận cầm cố, thế chấp: Doanh nghiệp phải thuyết minh chi tiết về số lượng, chủng loại, quy cách phẩm chất từng loại hàng hóa;</t>
  </si>
  <si>
    <t>c)- Ngoại tệ các loại: Doanh nghiệp phải thuyết minh chi tiết số lượng từng loại ngoại tệ tính theo nguyên tệ. Vàng tiền tệ phải trình bà khối lượng theo đơn vị tính trong nước và quốc tế Ounce, thuyết minh giá trị theo USD.</t>
  </si>
  <si>
    <t>d)- Vàng tiền tệ: Doanh nghiệp phải thuyết minh chi tiết giá gốc, số lượng (theo đơn vị tính quốc tế) và chủng loại các loại vàng tiền tệ.</t>
  </si>
  <si>
    <t>đ)- Nợ khó đòi đã xử lý: Doanh nghiệp phải thuyết minh chi tiết giá trị (theo nguyên tệ và VND) các khoản nợ khó đòi đã xử lý trong vòng 10 năm kể từ ngày đã xử lý theo từng đối tượng, nguyên nhân đã xóa sổ kế toán nợ khó đòi.</t>
  </si>
  <si>
    <t>e) Các thông tin khác về các khoản mục ngoài Bảng cân đối kế toán</t>
  </si>
  <si>
    <t>30. Các kênh thông tin khác do doanh nghiệp tự thuyết minh, giải trình.</t>
  </si>
  <si>
    <t>VII- Thông tin bổ sung cho các khoản mục trình bày trong Báo cáo kết quả kinh doanh</t>
  </si>
  <si>
    <t>1- Tổng doanh thu bán hàng và cung cấp dịch vụ</t>
  </si>
  <si>
    <t>a) Doanh thu</t>
  </si>
  <si>
    <t>2. Các khoản giảm trừ doanh thu</t>
  </si>
  <si>
    <t>3. Giá vốn hàng bán</t>
  </si>
  <si>
    <t xml:space="preserve">      - Giá vốn của hàng hoá đã bán;</t>
  </si>
  <si>
    <t>Trong đó: Giá vốn trích trước của hàng hóa bất động sản bao gồm:</t>
  </si>
  <si>
    <t xml:space="preserve">     + Hạng mục chi phí trả trước;</t>
  </si>
  <si>
    <t xml:space="preserve">     + Giá trị trước vào chi phí của từng hàng mục;</t>
  </si>
  <si>
    <t xml:space="preserve">     + Thời gian chi phí dự kiến phát sinh.</t>
  </si>
  <si>
    <t xml:space="preserve">     - Giá vố của dịch vụ đã cung cấp;</t>
  </si>
  <si>
    <t xml:space="preserve">      - Giá trị từng loại hàng tồn kho hao hụt ngoài định mức trong kỳ;</t>
  </si>
  <si>
    <t xml:space="preserve">      - Các khoản chi phí vượt mức bình thường khác được tính trực tiếp vào giá vốn;</t>
  </si>
  <si>
    <t xml:space="preserve">      - Các khoản ghi giảm giá vốn hàng bán.</t>
  </si>
  <si>
    <t>4. Doanh thu hoạt động tài chính</t>
  </si>
  <si>
    <t xml:space="preserve">      - Lãi bán các khoản đầu tư;</t>
  </si>
  <si>
    <t xml:space="preserve">      - Lãi chênh lệch tỷ giá;</t>
  </si>
  <si>
    <t xml:space="preserve">      - Cổ tức, lợi nhuận được chia;</t>
  </si>
  <si>
    <t xml:space="preserve">      - Lãi bán hàng trả chậm, chiết khấu thanh toán;</t>
  </si>
  <si>
    <t>5. Chi phí tài chính</t>
  </si>
  <si>
    <t xml:space="preserve">      - Lỗ do thanh lý các khoản đầu tư tài chính;</t>
  </si>
  <si>
    <t xml:space="preserve">      - Chiết khấu  thanh toán, lãi bán hàng trả chậm;</t>
  </si>
  <si>
    <t xml:space="preserve">      - Lãi tiền vay;</t>
  </si>
  <si>
    <t xml:space="preserve">      - Lỗ chênh lệch tỷ giá;</t>
  </si>
  <si>
    <t xml:space="preserve">      - Các khoản ghi giảm chi phí tài chính</t>
  </si>
  <si>
    <t>6. Thu nhập khác</t>
  </si>
  <si>
    <t xml:space="preserve">   - Lãi do đánh giá lại tài sản;</t>
  </si>
  <si>
    <t xml:space="preserve">   - Tiền phạt thu được;</t>
  </si>
  <si>
    <t xml:space="preserve">   - Các khoản khác.</t>
  </si>
  <si>
    <t xml:space="preserve">   - Giá trị còn lại TSCĐ và chi phí thanh lý, nhượng bán TSCĐ;</t>
  </si>
  <si>
    <t xml:space="preserve">   - Lỗ do đánh giá lại tài sản;</t>
  </si>
  <si>
    <t xml:space="preserve">   - Các khoản bị phạt;</t>
  </si>
  <si>
    <t>8. Chi phí bán hàng và chi phí quản lý doanh nghiệp</t>
  </si>
  <si>
    <t>a) Các khoản chi phí quản lý doanh nghiệp phát sinh trong kỳ</t>
  </si>
  <si>
    <t xml:space="preserve">   - Chi tiết các khoản chiếm từ 10% trờ lên trên tổng chi phí QLDN;</t>
  </si>
  <si>
    <t xml:space="preserve">   - Các khoản chi phí QLDN khác.</t>
  </si>
  <si>
    <t xml:space="preserve">   - Chi tiết các khoản chiếm từ 10% trờ lên trên tổng chi phí bán hàng;</t>
  </si>
  <si>
    <t xml:space="preserve">   - Các khoản chi phí bán hàng khác.</t>
  </si>
  <si>
    <t>b) Các khoản chi phí bán hàng phát sinh trong kỳ</t>
  </si>
  <si>
    <t>c) Các khoản ghi giảm chi phí bán hàng và chi phí quản lý doanh nghiệp</t>
  </si>
  <si>
    <t xml:space="preserve">   - Hoàn nhập dự phòng bảo hành sản phẩm, hàng hóa;</t>
  </si>
  <si>
    <t xml:space="preserve">   - Hoàn nhập dự phòng tái cơ cấu, dự phòng khác;</t>
  </si>
  <si>
    <t xml:space="preserve">   - Các khoản ghi giảm khác.</t>
  </si>
  <si>
    <t>9.  Chi phí sản xuất, kinh doanh theo yếu tố</t>
  </si>
  <si>
    <t xml:space="preserve">   - Chi phí nhân công;</t>
  </si>
  <si>
    <t xml:space="preserve">   - Chi phí khấu hao tài sản cố định;</t>
  </si>
  <si>
    <t xml:space="preserve">   - Chi phí dịch vụ mua ngoài;</t>
  </si>
  <si>
    <t xml:space="preserve">   - Chi phí khác bằng tiền.</t>
  </si>
  <si>
    <t>7. Chi phí khác</t>
  </si>
  <si>
    <t>10. Chi phí thuế thu nhập doanh nghiệp hiện hành</t>
  </si>
  <si>
    <t>11. Chi phí thuế thu nhập doanh nghiệp hoãn lại</t>
  </si>
  <si>
    <t>VIII- Thông tin bổ sung cho các khoản mục trình bày trong Báo cáo lưu chuyển tiền tệ</t>
  </si>
  <si>
    <t>1.  Các giao dịch không bằng tiền ảnh hưởng đến BCLCTT trong tương lai</t>
  </si>
  <si>
    <t>2- Các khoản tiền do doanh nghiệp năm giữ nhưng không được sử dụng:</t>
  </si>
  <si>
    <t xml:space="preserve">        Trình bày giá trị và lý do của các khoản tiền và tương đương tiền lớn do doanh nghiệp năm giữ nhưng không được sử dụng do có sự hạn chế của pháp luật hoặc các ràng buộc khác mà doanh nghiệp phải thực hiện.</t>
  </si>
  <si>
    <t>3. Số tiền đi vay thực thu trong kỳ:</t>
  </si>
  <si>
    <t xml:space="preserve">    - Tiền thu từ đi vay theo kế hoạch ước thông thường;</t>
  </si>
  <si>
    <t xml:space="preserve">    - Tiền thu từ phát hành trái phiếu thường;</t>
  </si>
  <si>
    <t xml:space="preserve">    - Tiền thu từ phát hành trái phiếu chuyển đổi;</t>
  </si>
  <si>
    <t xml:space="preserve">    - Tiền thu từ phát hành cổ phiếu ưu đãi phân loại là nợ phải trả;</t>
  </si>
  <si>
    <t xml:space="preserve">    - Tiền thu từ giao dịch mua bán trái phiếu Chính phủ và REPO chứng khoán;</t>
  </si>
  <si>
    <t xml:space="preserve">    - Tiền thu từ đi vay dưới hình thức khác.</t>
  </si>
  <si>
    <t>4. Số tiền đã thực trả gốc vay trong kỳ:</t>
  </si>
  <si>
    <t xml:space="preserve">       - Tiền trả nợ gốc trái phiếu thường;</t>
  </si>
  <si>
    <t xml:space="preserve">       - Tiền trả nợ gốc trái phiếu chuyển đổi;</t>
  </si>
  <si>
    <t xml:space="preserve">       - Tiền trả nợ gốc cổ phiếu ưu đãi phân loại là nợ phải trả;</t>
  </si>
  <si>
    <t xml:space="preserve">       - Tiền chi trả cho giao dịch mua bán trái phiếu Chính phủ và REPO chứng khoán;</t>
  </si>
  <si>
    <t xml:space="preserve">       - Tiền trả nợ vay dưới hình thức khác</t>
  </si>
  <si>
    <t>3- Thông tin về các bên liên quan (ngoài các thông tin đã được thuyết minh ở các phần trên).</t>
  </si>
  <si>
    <t>6- Những thông tin khác…</t>
  </si>
  <si>
    <t xml:space="preserve">  - Mua doanh nghiệp thông qua phát hành cổ phiếu;</t>
  </si>
  <si>
    <t xml:space="preserve">  - Chuyển nợ thành vốn chủ sở hữu;</t>
  </si>
  <si>
    <t xml:space="preserve">  - Các giao dịch phi tiền tệ khác</t>
  </si>
  <si>
    <t xml:space="preserve">   - Thu nhập thuế TNDN hoãn lại phát sinh từ các khoản chênh lệch tạm thời được khấu trừ</t>
  </si>
  <si>
    <t xml:space="preserve">   - Thu nhập thuế TNDN hoãn lại phát sinh từ các khoản lỗ tính thuế và ưu đãi thuế chưa sử dụng</t>
  </si>
  <si>
    <t xml:space="preserve">  - Thu nhập thuế TNDN hoãn lại phát sinh từ việc hoàn nhập thuế TNDN hoãn lại phải trả</t>
  </si>
  <si>
    <t xml:space="preserve">  - Tổng chi phí thuế TNDN hoãn lại</t>
  </si>
  <si>
    <t>19. Thuế và các khoản phải nộp Nhà nước</t>
  </si>
  <si>
    <t>17. Trái phiếu phát hành: Không có</t>
  </si>
  <si>
    <t>18. Cổ phiếu ưu đãi phân loại là nợ phải trả: Không có</t>
  </si>
  <si>
    <t>20. Chi phí phải trả</t>
  </si>
  <si>
    <t>21. Phải trả khác</t>
  </si>
  <si>
    <t>22. Doanh thu chưa thực hiện</t>
  </si>
  <si>
    <t>24- Tài sản thuế thu nhập hoãn lại và thuế thu nhập hoãn lại phải trả</t>
  </si>
  <si>
    <t>25- Vốn chủ sở hữu</t>
  </si>
  <si>
    <t xml:space="preserve">   - Thanh lý, nhượng bán TSCĐ, vật tư;</t>
  </si>
  <si>
    <t xml:space="preserve"> - Mua tài sản bằng cách nhận các khoản nợ liên quan trực tiếp hoặc thông qua nghiệp vụ cho thuê tài chính;</t>
  </si>
  <si>
    <t xml:space="preserve">   - chi phí dự phòng</t>
  </si>
  <si>
    <t>9. Quỹ dự phòng tài chính</t>
  </si>
  <si>
    <t>10. Quỹ hỗ trợ sắp xếp doanh nghiệp</t>
  </si>
  <si>
    <t xml:space="preserve">  b) Doanh thu đối với các bên liên quan (chi tiết từng đối tượng)</t>
  </si>
  <si>
    <t xml:space="preserve">  c) Trường hợp ghi nhận doanh thu cho thuê tài sản là tổng số tiền nhận trước, doanh nghiệp phải thuyết minh thêm để so sánh sự khác biệt giữa việc ghi nhận doanh thu theo phương pháp phân bổ dần theo thời gian cho thuê; khả năng suy giảm lợi nhuận và luồng tiền trong tương lai do đã ghi nhuận doanh thu đối với toàn bộ số tiền nhận trước.</t>
  </si>
  <si>
    <t xml:space="preserve">   - Chi phí nguyên liệu, vật liệu, CCDC;</t>
  </si>
  <si>
    <t xml:space="preserve">     - Tiền trả nợ gốc vay theo khế ước thông thường;</t>
  </si>
  <si>
    <t>NGƯỜI LẬP BIỂU                     KẾ TOÁN TRƯỞNG                              TỔNG GIÁM ĐỐC</t>
  </si>
  <si>
    <t xml:space="preserve">   - Số thuế bù trừ thuế thu nhập hoãn lại phải trả</t>
  </si>
  <si>
    <t xml:space="preserve">  - Số thuế bù trừ thuế thu nhập hoãn lại phải trả</t>
  </si>
  <si>
    <t>- Các khoản phí, lệ phí và các khoản phải nộp khác</t>
  </si>
  <si>
    <t>15. Vay và nợ thuê tài chính</t>
  </si>
  <si>
    <t xml:space="preserve">      - Chi phí thương hiệu Lilama, lợi thế kinh doanh</t>
  </si>
  <si>
    <t xml:space="preserve">Cộng </t>
  </si>
  <si>
    <t xml:space="preserve">c) Đầu tư góp vốn vào đơn vị khác </t>
  </si>
  <si>
    <t xml:space="preserve">13. Nguyên tắc ghi nhận vay và nợ phải trả thuê tài chính: Là tiền vay, nợ thuê tài chính và tình hình thanh toán các khoản tiền vay, nợ thuê tài chính của Công ty vay các tổ chức tín dụng đã được theo dõi chi tiết kỳ hạn phải trả của các khoản vay, nợ thuê tài chính, hạch toán chi tiết và theo dõi từng đối tượng cho vay, cho nợ, từng khế ước vay nợ và từng loại tài sản vay nợ. Trường hợp vay, nợ bằng ngoại tệ, kế toán Công ty theo dõi chi tiết nguyên tệ và thực hiện theo nguyên tắc:                         </t>
  </si>
  <si>
    <t xml:space="preserve">     Trường hợp phát hiện sai sót không trọng yếu của các năm trước liên quan đến khoản thuế TNDN phải nộp của các năm trước, doanh nghiệp được hạch toán tăng (hoặc giảm) số thuế TNDN phải nộp của các năm trước vào chi phí thuế TNDN hiện hành của năm phát hiện sai sót.</t>
  </si>
  <si>
    <t xml:space="preserve">   Thuế TNDN hoãn lại phải trả phát sinh trong năm hiện tại được ghi nhận vào chi phí thuế thu nhập hoãn lại để xác định kết quả hoạt động kinh doanh trong năm đó trừ trường hợp thuế thu nhập hoãn lại phải trả phát sinh từ các giao dịch được ghi nhận trực tiếp vào vốn chủ sở hữu.</t>
  </si>
  <si>
    <t xml:space="preserve">    Trường hợp thuế thu nhập hoãn lại phải trả phát sinh từ việc áp dụng hồi tố thay đổi chính sách kế toán và điều chỉnh hồi tố các sai sót trọng yếu của các năm trước làm phát sinh khoản chênh lệch tạm thời chịu thuế, kế toán phải ghi nhận bổ sung khoản thuế thu nhập hoãn lại phải trả cho các năm trước bằng cách điều chỉnh giảm số dư đầu năm của TK 4211 "Lợi nhuận chưa phân phối năm trước" và số dư đầu năm của TK 347 "Thuế thu nhập hoãn lại phải trả".</t>
  </si>
  <si>
    <t xml:space="preserve">    - Thuế nhập khẩu</t>
  </si>
  <si>
    <t>ngày 22/12/2014 của Bộ Tài chính</t>
  </si>
  <si>
    <t>Ban hành theo Thông tư số 200/2014/TT-BTC</t>
  </si>
  <si>
    <t>Mẫu số B02-DN</t>
  </si>
  <si>
    <t xml:space="preserve">Ban hành theo Thông tư số 200/2014/TT-BTC </t>
  </si>
  <si>
    <t xml:space="preserve">      Ngô Thị Lương                        Nguyễn Thị Quế</t>
  </si>
  <si>
    <t>25 . Vèn chñ së h÷u (Bæ sung thuyÕt minh)</t>
  </si>
  <si>
    <t>a). Tài sản thuê ngoài: Tổng tiền thuê tối thiểu trong tương lai của hợp đồng thuê hoạt động tài sản không hủy ngang theo các thời hạn.</t>
  </si>
  <si>
    <t>1- Những khoản nợ tiềm tàng, khoản cam kết và những thông tin tài chính khác.</t>
  </si>
  <si>
    <t>2- Những sự kiện phát sinh sau ngày kết thúc kỳ kế toán năm.</t>
  </si>
  <si>
    <t xml:space="preserve">    - Doanh thu hợp đồng xây dựng</t>
  </si>
  <si>
    <t xml:space="preserve">    - Doanh thu hợp đồng xây dựng được ghi nhận trong kỳ</t>
  </si>
  <si>
    <t xml:space="preserve">    - Doanh thu luỹ kế của hợp đồng xây dựng được ghi nhận đến thời điểm lập báo cáo tài chính;</t>
  </si>
  <si>
    <t xml:space="preserve">    - Doanh thu bán hàng;</t>
  </si>
  <si>
    <t xml:space="preserve"> - Tổng công ty lắp máy Việt Nam - Công ty TNHH MTV</t>
  </si>
  <si>
    <t>- Công ty Cổ phần Lisemco</t>
  </si>
  <si>
    <t>- Công ty Cổ phần Lilama 10</t>
  </si>
  <si>
    <t>- Công ty Cổ phần Lilama 5</t>
  </si>
  <si>
    <t>b) Phải thu của khách hàng là các bên liên quan (chi tiết từng đối tượng).</t>
  </si>
  <si>
    <t xml:space="preserve"> - Các khoản phải thu của khách hàng khác</t>
  </si>
  <si>
    <t xml:space="preserve">      + Phải thu về cổ tức và lợi nhuận được chia</t>
  </si>
  <si>
    <t xml:space="preserve">      + Khác</t>
  </si>
  <si>
    <t xml:space="preserve">      - Tạm ứng</t>
  </si>
  <si>
    <t xml:space="preserve">      - Dư nợ phải trả khác</t>
  </si>
  <si>
    <t xml:space="preserve"> - Tổng giá trị các khoản phải thu, cho vay quá hạn thanh toán hoặc chưa quá hạn nhưng khó có khản năng thu hồi;  </t>
  </si>
  <si>
    <t xml:space="preserve"> - Công ty cổ phần Lilama 7</t>
  </si>
  <si>
    <t xml:space="preserve"> - Công ty cổ phần Lilama 69-1 Phả Lại</t>
  </si>
  <si>
    <t>c) Phải trả người bán là các bên liên quan</t>
  </si>
  <si>
    <t xml:space="preserve">      - Giá vốn của hợp đồng xây dựng</t>
  </si>
  <si>
    <t>Trong kỳ</t>
  </si>
  <si>
    <t>Giá trị</t>
  </si>
  <si>
    <t>Số có khả năng
 trả nợ</t>
  </si>
  <si>
    <t>Tăng</t>
  </si>
  <si>
    <t>Giảm</t>
  </si>
  <si>
    <t>Số có khả năng trả nợ</t>
  </si>
  <si>
    <t>Ngân hàng TMCP Ngoại Thương VN  - CN Bắc Ninh</t>
  </si>
  <si>
    <t>Công ty CTTC TNHH MTV ngân hàng TMCP Công Thương VN</t>
  </si>
  <si>
    <t>Công ty TNHH CTTC quốc tế Chailease</t>
  </si>
  <si>
    <t>Công ty CTTC TNHH MTV ngân hàng TMCP Ngoại Thương VN</t>
  </si>
  <si>
    <t>Công ty TNHH CTTC Quốc tế Việt Nam</t>
  </si>
  <si>
    <t>+ Vay dài hạn</t>
  </si>
  <si>
    <t>- Ngân hàng TMCP Ngoại thương Việt Nam- Chi nhánh Bắc Ninh</t>
  </si>
  <si>
    <t xml:space="preserve">- Công ty CTTC TNHH MTV- Ngân hàng TMCP Ngoại thương Việt Nam </t>
  </si>
  <si>
    <t xml:space="preserve">- Công ty TNHH cho thuê tài chính Quốc tế Chailease </t>
  </si>
  <si>
    <t>- Công ty TNHH cho thuê tài chính quốc tế Việt Nam</t>
  </si>
  <si>
    <t>c) Các khoản nợ thuê tài chính</t>
  </si>
  <si>
    <t>Thời hạn</t>
  </si>
  <si>
    <t>Tổng khoản thanh toán tiền thuê tài chính</t>
  </si>
  <si>
    <t>Trả lãi tiền thuê</t>
  </si>
  <si>
    <t>Trả nợ gốc</t>
  </si>
  <si>
    <t>Từ 01 năm trở xuống</t>
  </si>
  <si>
    <t>Từ 01 năm đến 05 năm</t>
  </si>
  <si>
    <t>Từ 05 năm trờ lên</t>
  </si>
  <si>
    <t xml:space="preserve">     - Chi phí thành lập doanh nghiệp</t>
  </si>
  <si>
    <t xml:space="preserve">       - Chi phí trả trước CCDC;</t>
  </si>
  <si>
    <t xml:space="preserve">       - Các khoản khác .</t>
  </si>
  <si>
    <t xml:space="preserve">       - Chi phí tiền thuê đất;</t>
  </si>
  <si>
    <t xml:space="preserve">       - Chi phí trả trước về thuê hoạt động TSCĐ;</t>
  </si>
  <si>
    <t xml:space="preserve">Vay và nợ thuê tài chính </t>
  </si>
  <si>
    <t xml:space="preserve">      - Nguyên tắc kế toán chi phí quản lý doanh nghiệp: Chi phí quản lý doanh nghiệp là bao gồm các chi phí quản lý của doanh nghiệp gồm các chi phí về lương nhân viên bộ phận quản lý doanh nghiệp (Tiền lương, tiền công, các khoản phụ cấp,. . .); bảo hiểm xã hội, bảo hiểm y tế, kinh phí công đoàn của nhân viên quản lý doanh nghiệp; chi phí vật liệu văn phòng, công cụ lao động, khấu hao TSCĐ dùng cho quản lý doanh nghiệp; tiền thuê đất, thuế môn bài; khoản lập dự phòng phải thu khó đòi; dịch vụ mua ngoài (Điện, nước, điện thoại, fax, bảo hiểm tài sản, cháy nổ. . .); chi phí bằng tiền khác (Tiếp khách, hội nghị khách hàng. . .).  Cuối kỳ, kế toán kết chuyển chi phí quản lý doanh nghiệp vào bên Nợ Tài khoản 911 “Xác định kết quả kinh doanh”.
</t>
  </si>
  <si>
    <t xml:space="preserve">  - Thông tin về các khoản tiền phạt, phải thu về lãi trả chậm… phát sinh từ các khoản nợ quá hạn nhưng không được ghi nhận doanh thu;</t>
  </si>
  <si>
    <t>TK1388</t>
  </si>
  <si>
    <t>TK2441</t>
  </si>
  <si>
    <t>TK141</t>
  </si>
  <si>
    <t>TK 2442</t>
  </si>
  <si>
    <t xml:space="preserve"> - Tổng công ty lắp máy Việt Nam</t>
  </si>
  <si>
    <t>V.11</t>
  </si>
  <si>
    <t>V.2</t>
  </si>
  <si>
    <t>V.13B</t>
  </si>
  <si>
    <t>V.21A</t>
  </si>
  <si>
    <t>V.21B</t>
  </si>
  <si>
    <t>V.23</t>
  </si>
  <si>
    <t>V.24</t>
  </si>
  <si>
    <t>V.25</t>
  </si>
  <si>
    <t>V.09</t>
  </si>
  <si>
    <t>Lợi nhuận gộp về BH và c/c DV</t>
  </si>
  <si>
    <t xml:space="preserve">      - Tiền gửi tiết kiệm có kỳ hạn dưới 3 tháng</t>
  </si>
  <si>
    <t xml:space="preserve"> - Công ty cổ phần Lilama 18</t>
  </si>
  <si>
    <t>BẢNG TỔNG HỢP CHI PHÍ THEO YẾU TỐ</t>
  </si>
  <si>
    <t>Tổng cộng</t>
  </si>
  <si>
    <t>DC kiểm toán</t>
  </si>
  <si>
    <t>Cộng sau điều chỉnh</t>
  </si>
  <si>
    <t>Chi phí nguyên, nhiên vật liệu</t>
  </si>
  <si>
    <t>Chi phí nhân công</t>
  </si>
  <si>
    <t>Chi phí khấu hao</t>
  </si>
  <si>
    <t>Chi phí dự phòng</t>
  </si>
  <si>
    <t>Chi phí dịch vụ mua ngoài</t>
  </si>
  <si>
    <t>Chi phí bằng tiền khác</t>
  </si>
  <si>
    <t>CĐSPS</t>
  </si>
  <si>
    <t xml:space="preserve"> Đơn vị tính: VNĐ </t>
  </si>
  <si>
    <t xml:space="preserve">      - Các khoản khác ...</t>
  </si>
  <si>
    <t>Ngày 31 tháng 03 năm 2016</t>
  </si>
  <si>
    <t>Quý I</t>
  </si>
  <si>
    <t>NGƯỜI LẬP BIỂU</t>
  </si>
  <si>
    <t>Ngô Thị Lương</t>
  </si>
  <si>
    <t xml:space="preserve"> NĂM I 2016</t>
  </si>
  <si>
    <t>Quý I năm 2016</t>
  </si>
  <si>
    <t>Từ 01/01/2016 đến 31/03/2016</t>
  </si>
  <si>
    <t>Từ 01/01/2015 đến 31/03/2015</t>
  </si>
  <si>
    <t>5- Thông tin so sánh (những thay đổi về thông tin trong báo cáo tài chính của các niên độ kế toán trước):</t>
  </si>
  <si>
    <t xml:space="preserve">       Ngày 19 tháng 04 năm 2016</t>
  </si>
  <si>
    <t xml:space="preserve">  Ngày 19 tháng 04 năm 2016</t>
  </si>
  <si>
    <t xml:space="preserve">                            Ngày 19 tháng 04 năm 2016</t>
  </si>
  <si>
    <t xml:space="preserve">    - Trích trước chi phí lãi vay dự trả 31/03/2016</t>
  </si>
  <si>
    <t>Tính đến 31/03/2016</t>
  </si>
  <si>
    <t>Số tăng đến 31.03.2016</t>
  </si>
  <si>
    <t xml:space="preserve"> - Khấu hao đến 31.03.2016</t>
  </si>
  <si>
    <t>Số dư đến 31.03.2016</t>
  </si>
  <si>
    <t>Tại ngày 31.03.2016</t>
  </si>
  <si>
    <t>Phần mềm máy tính</t>
  </si>
  <si>
    <t>Nguyên giá</t>
  </si>
  <si>
    <t xml:space="preserve"> - Tại ngày 31.03.2016</t>
  </si>
  <si>
    <t>11. Tăng giảm tài sản cố định thuê tài chính, TSCĐ vô hình đến 31 tháng 03 năm 2016</t>
  </si>
  <si>
    <t>Quý I.2016</t>
  </si>
  <si>
    <t>Vay ngắn hạn</t>
  </si>
  <si>
    <r>
      <t xml:space="preserve">Ngân hàng TMCP Công thương Việt Nam- Chi nhánh Bắc Ninh </t>
    </r>
    <r>
      <rPr>
        <i/>
        <vertAlign val="superscript"/>
        <sz val="10.5"/>
        <rFont val="Times New Roman"/>
        <family val="1"/>
      </rPr>
      <t>(1)</t>
    </r>
  </si>
  <si>
    <r>
      <t xml:space="preserve">Ngân hàng TMCP Đầu tư và Phát triển Việt Nam- Chi nhánh Bắc Ninh </t>
    </r>
    <r>
      <rPr>
        <i/>
        <vertAlign val="superscript"/>
        <sz val="10.5"/>
        <rFont val="Times New Roman"/>
        <family val="1"/>
      </rPr>
      <t>(2)</t>
    </r>
  </si>
  <si>
    <r>
      <t xml:space="preserve">Ngân hàng TMCP Bưu điện Liên Việt- Chi nhánh Bắc Ninh </t>
    </r>
    <r>
      <rPr>
        <i/>
        <vertAlign val="superscript"/>
        <sz val="10.5"/>
        <rFont val="Times New Roman"/>
        <family val="1"/>
      </rPr>
      <t>(3)</t>
    </r>
  </si>
  <si>
    <r>
      <t xml:space="preserve">Ngân hàng TMCP Ngoại thương Việt Nam- Chi nhánh Bắc Ninh </t>
    </r>
    <r>
      <rPr>
        <i/>
        <vertAlign val="superscript"/>
        <sz val="10.5"/>
        <rFont val="Times New Roman"/>
        <family val="1"/>
      </rPr>
      <t>(4)</t>
    </r>
  </si>
  <si>
    <r>
      <t xml:space="preserve">Ngân hàng TMCP Sài Gòn Hà Nội - Chi nhánh Bắc Ninh </t>
    </r>
    <r>
      <rPr>
        <i/>
        <vertAlign val="superscript"/>
        <sz val="10.5"/>
        <rFont val="Times New Roman"/>
        <family val="1"/>
      </rPr>
      <t>(5)</t>
    </r>
  </si>
  <si>
    <r>
      <t xml:space="preserve">Ngân hàng TMCP Đại Chúng Việt Nam - Chi nhánh Bắc Ninh </t>
    </r>
    <r>
      <rPr>
        <i/>
        <vertAlign val="superscript"/>
        <sz val="10.5"/>
        <rFont val="Times New Roman"/>
        <family val="1"/>
      </rPr>
      <t>(6)</t>
    </r>
  </si>
  <si>
    <r>
      <t xml:space="preserve">Ngân hàng TMCP Tiên Phong - Chi nhánh Thăng Long </t>
    </r>
    <r>
      <rPr>
        <i/>
        <vertAlign val="superscript"/>
        <sz val="10.5"/>
        <rFont val="Times New Roman"/>
        <family val="1"/>
      </rPr>
      <t>(7)</t>
    </r>
  </si>
  <si>
    <r>
      <t xml:space="preserve">b) Vay dài hạn đến hạn trả </t>
    </r>
    <r>
      <rPr>
        <b/>
        <i/>
        <vertAlign val="superscript"/>
        <sz val="10.5"/>
        <rFont val="Times New Roman"/>
        <family val="1"/>
      </rPr>
      <t>(*)</t>
    </r>
  </si>
  <si>
    <t>Ngân hàng Tiên Phong - Chi nhánh Thăng Long Hà Nội</t>
  </si>
  <si>
    <t>Ngân hàng TMCP Quân đội  - CN Bắc Ninh</t>
  </si>
  <si>
    <r>
      <t xml:space="preserve">c) Nợ dài hạn đến hạn trả </t>
    </r>
    <r>
      <rPr>
        <b/>
        <i/>
        <vertAlign val="superscript"/>
        <sz val="10.5"/>
        <rFont val="Times New Roman"/>
        <family val="1"/>
      </rPr>
      <t>(*)</t>
    </r>
  </si>
  <si>
    <t>31/03/2016</t>
  </si>
  <si>
    <t>01/01/2016</t>
  </si>
  <si>
    <t>a) Vay dài hạn và nợ dài hạn</t>
  </si>
  <si>
    <t>- Ngân hàng Tiên Phong - Chi nhánh Thăng Long Hà Nội</t>
  </si>
  <si>
    <t>- Ngân hàng TMCP Quân đội  - CN Bắc Ninh</t>
  </si>
  <si>
    <t>+ Nợ thuê tài chính dài hạn</t>
  </si>
  <si>
    <t>Đầu kỳ (01/01/2016)</t>
  </si>
  <si>
    <t>Cuối kỳ (31/03/2016)</t>
  </si>
  <si>
    <t>Chailease</t>
  </si>
  <si>
    <t>Cty TCQTVN</t>
  </si>
  <si>
    <t>Cty NGTV</t>
  </si>
  <si>
    <t xml:space="preserve">      - Chi phí xây dựng nhà kho </t>
  </si>
</sst>
</file>

<file path=xl/styles.xml><?xml version="1.0" encoding="utf-8"?>
<styleSheet xmlns="http://schemas.openxmlformats.org/spreadsheetml/2006/main">
  <numFmts count="100">
    <numFmt numFmtId="6" formatCode="&quot;£&quot;#,##0;[Red]\-&quot;£&quot;#,##0"/>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00_);_(* \(#,##0.0000\);_(* &quot;-&quot;??_);_(@_)"/>
    <numFmt numFmtId="172" formatCode="_(* #,##0.00000_);_(* \(#,##0.00000\);_(* &quot;-&quot;??_);_(@_)"/>
    <numFmt numFmtId="173" formatCode="_(* #,##0.000000_);_(* \(#,##0.000000\);_(* &quot;-&quot;??_);_(@_)"/>
    <numFmt numFmtId="174" formatCode="0.0"/>
    <numFmt numFmtId="175" formatCode="#,##0.000"/>
    <numFmt numFmtId="176" formatCode="###,###,###,###,###"/>
    <numFmt numFmtId="177" formatCode="&quot;$&quot;#,##0;[Red]\-&quot;$&quot;#,##0"/>
    <numFmt numFmtId="178" formatCode="&quot;$&quot;#,##0.00;[Red]\-&quot;$&quot;#,##0.00"/>
    <numFmt numFmtId="179" formatCode="_-&quot;$&quot;* #,##0_-;\-&quot;$&quot;* #,##0_-;_-&quot;$&quot;* &quot;-&quot;_-;_-@_-"/>
    <numFmt numFmtId="180" formatCode="_-&quot;$&quot;* #,##0.00_-;\-&quot;$&quot;* #,##0.00_-;_-&quot;$&quot;* &quot;-&quot;??_-;_-@_-"/>
    <numFmt numFmtId="181" formatCode="\$#,##0\ ;\(\$#,##0\)"/>
    <numFmt numFmtId="182" formatCode="&quot;\&quot;#,##0;[Red]&quot;\&quot;\-#,##0"/>
    <numFmt numFmtId="183" formatCode="&quot;\&quot;#,##0.00;[Red]&quot;\&quot;\-#,##0.00"/>
    <numFmt numFmtId="184" formatCode="&quot;\&quot;#,##0;[Red]&quot;\&quot;&quot;\&quot;\-#,##0"/>
    <numFmt numFmtId="185" formatCode="&quot;\&quot;#,##0.00;[Red]&quot;\&quot;&quot;\&quot;&quot;\&quot;&quot;\&quot;&quot;\&quot;&quot;\&quot;\-#,##0.00"/>
    <numFmt numFmtId="186" formatCode="#,##0\ &quot;$&quot;_);[Red]\(#,##0\ &quot;$&quot;\)"/>
    <numFmt numFmtId="187" formatCode="&quot;$&quot;###,0&quot;.&quot;00_);[Red]\(&quot;$&quot;###,0&quot;.&quot;00\)"/>
    <numFmt numFmtId="188" formatCode="0.00_)"/>
    <numFmt numFmtId="189" formatCode="0%_);\(0%\)"/>
    <numFmt numFmtId="190" formatCode="_(* #,##0.0_);_(* \(#,##0.0\);_(* &quot;-&quot;??_);_(@_)"/>
    <numFmt numFmtId="191" formatCode="dd\/mm\/yyyy"/>
    <numFmt numFmtId="192" formatCode="_(* #,##0.000_);_(* \(#,##0.000\);_(* &quot;-&quot;??_);_(@_)"/>
    <numFmt numFmtId="193" formatCode="m/d"/>
    <numFmt numFmtId="194" formatCode="#,##0\ &quot;DM&quot;;\-#,##0\ &quot;DM&quot;"/>
    <numFmt numFmtId="195" formatCode="_-* #,##0\ &quot;F&quot;_-;\-* #,##0\ &quot;F&quot;_-;_-* &quot;-&quot;\ &quot;F&quot;_-;_-@_-"/>
    <numFmt numFmtId="196" formatCode="_-* #,##0_-;\-* #,##0_-;_-* &quot;-&quot;??_-;_-@_-"/>
    <numFmt numFmtId="197" formatCode="_-* #,##0.0000_-;\-* #,##0.0000_-;_-* &quot;-&quot;??_-;_-@_-"/>
    <numFmt numFmtId="198" formatCode="#,##0.0000"/>
    <numFmt numFmtId="199" formatCode="#,##0\ &quot;F&quot;;[Red]\-#,##0\ &quot;F&quot;"/>
    <numFmt numFmtId="200" formatCode="#,##0.00\ &quot;F&quot;;\-#,##0.00\ &quot;F&quot;"/>
    <numFmt numFmtId="201" formatCode="#,##0.00\ &quot;F&quot;;[Red]\-#,##0.00\ &quot;F&quot;"/>
    <numFmt numFmtId="202" formatCode="#,##0.00\ \ "/>
    <numFmt numFmtId="203" formatCode="_-* #,##0_$_-;\-* #,##0_$_-;_-* &quot;-&quot;_$_-;_-@_-"/>
    <numFmt numFmtId="204" formatCode="_-* #,##0.00&quot;$&quot;_-;\-* #,##0.00&quot;$&quot;_-;_-* &quot;-&quot;??&quot;$&quot;_-;_-@_-"/>
    <numFmt numFmtId="205" formatCode="_-* #,##0.00_$_-;\-* #,##0.00_$_-;_-* &quot;-&quot;??_$_-;_-@_-"/>
    <numFmt numFmtId="206" formatCode="#,##0\ &quot;F&quot;;\-#,##0\ &quot;F&quot;"/>
    <numFmt numFmtId="207" formatCode="##.##%"/>
    <numFmt numFmtId="208" formatCode="##,###.##"/>
    <numFmt numFmtId="209" formatCode="#0.##"/>
    <numFmt numFmtId="210" formatCode="##,##0%"/>
    <numFmt numFmtId="211" formatCode="#,###%"/>
    <numFmt numFmtId="212" formatCode="##.##"/>
    <numFmt numFmtId="213" formatCode="###,###"/>
    <numFmt numFmtId="214" formatCode="###.###"/>
    <numFmt numFmtId="215" formatCode="##,###.####"/>
    <numFmt numFmtId="216" formatCode="##,##0.##"/>
    <numFmt numFmtId="217" formatCode="#."/>
    <numFmt numFmtId="218" formatCode="_-* #,##0\ &quot;DM&quot;_-;\-* #,##0\ &quot;DM&quot;_-;_-* &quot;-&quot;\ &quot;DM&quot;_-;_-@_-"/>
    <numFmt numFmtId="219" formatCode="_-* #,##0.00\ &quot;DM&quot;_-;\-* #,##0.00\ &quot;DM&quot;_-;_-* &quot;-&quot;??\ &quot;DM&quot;_-;_-@_-"/>
    <numFmt numFmtId="220" formatCode="_ * #,##0_ ;_ * \-#,##0_ ;_ * &quot;-&quot;_ ;_ @_ "/>
    <numFmt numFmtId="221" formatCode="_ * #,##0.00_ ;_ * \-#,##0.00_ ;_ * &quot;-&quot;??_ ;_ @_ "/>
    <numFmt numFmtId="222" formatCode="_ &quot;\&quot;* #,##0_ ;_ &quot;\&quot;* \-#,##0_ ;_ &quot;\&quot;* &quot;-&quot;_ ;_ @_ "/>
    <numFmt numFmtId="223" formatCode="_ &quot;\&quot;* #,##0.00_ ;_ &quot;\&quot;* \-#,##0.00_ ;_ &quot;\&quot;* &quot;-&quot;??_ ;_ @_ "/>
    <numFmt numFmtId="224" formatCode="#,##0.0"/>
    <numFmt numFmtId="225" formatCode="###\ ###\ ###\ ###\ ##0"/>
    <numFmt numFmtId="226" formatCode="#,#00;[Red]\-#,#00;_@&quot;-&quot;"/>
    <numFmt numFmtId="227" formatCode="0.0000"/>
    <numFmt numFmtId="228" formatCode="_-* #,##0.00\ _F_-;\-* #,##0.00\ _F_-;_-* &quot;-&quot;??\ _F_-;_-@_-"/>
    <numFmt numFmtId="229" formatCode="_-* #,##0.0000\ _F_-;\-* #,##0.0000\ _F_-;_-* &quot;-&quot;??\ _F_-;_-@_-"/>
    <numFmt numFmtId="230" formatCode="_-* #,##0\ _F_-;\-* #,##0\ _F_-;_-* &quot;-&quot;??\ _F_-;_-@_-"/>
    <numFmt numFmtId="231" formatCode="_ &quot;$&quot;* #,##0_ ;_ &quot;$&quot;* \-#,##0_ ;_ &quot;$&quot;* &quot;-&quot;_ ;_ @_ "/>
    <numFmt numFmtId="232" formatCode="_ &quot;$&quot;* #,##0.00_ ;_ &quot;$&quot;* \-#,##0.00_ ;_ &quot;$&quot;* &quot;-&quot;??_ ;_ @_ "/>
    <numFmt numFmtId="233" formatCode="_(&quot;$&quot;\ * #,##0_);_(&quot;$&quot;\ * \(#,##0\);_(&quot;$&quot;\ * &quot;-&quot;_);_(@_)"/>
    <numFmt numFmtId="234" formatCode="_-* #,##0&quot;$&quot;_-;\-* #,##0&quot;$&quot;_-;_-* &quot;-&quot;&quot;$&quot;_-;_-@_-"/>
    <numFmt numFmtId="235" formatCode="\t0.00%"/>
    <numFmt numFmtId="236" formatCode="\t#\ ??/??"/>
    <numFmt numFmtId="237" formatCode="#,##0;\(#,##0\)"/>
    <numFmt numFmtId="238" formatCode="&quot;SFr.&quot;\ #,##0.00;&quot;SFr.&quot;\ \-#,##0.00"/>
    <numFmt numFmtId="239" formatCode="&quot;SFr.&quot;\ #,##0.00;[Red]&quot;SFr.&quot;\ \-#,##0.00"/>
    <numFmt numFmtId="240" formatCode="_-* #,##0\ _F_-;\-* #,##0\ _F_-;_-* &quot;-&quot;\ _F_-;_-@_-"/>
    <numFmt numFmtId="241" formatCode="_-* #,##0.00\ &quot;F&quot;_-;\-* #,##0.00\ &quot;F&quot;_-;_-* &quot;-&quot;??\ &quot;F&quot;_-;_-@_-"/>
    <numFmt numFmtId="242" formatCode="00000"/>
    <numFmt numFmtId="243" formatCode="&quot;\&quot;#,##0;[Red]&quot;\&quot;&quot;\&quot;&quot;\&quot;&quot;\&quot;&quot;\&quot;&quot;\&quot;&quot;\&quot;&quot;\&quot;&quot;\&quot;&quot;\&quot;&quot;\&quot;&quot;\&quot;&quot;\&quot;&quot;\&quot;&quot;\&quot;&quot;\&quot;&quot;\&quot;\-#,##0"/>
    <numFmt numFmtId="244" formatCode="_ &quot;\&quot;* #,##0.00_ ;_ &quot;\&quot;* &quot;\&quot;&quot;\&quot;&quot;\&quot;&quot;\&quot;&quot;\&quot;&quot;\&quot;\-#,##0.00_ ;_ &quot;\&quot;* &quot;-&quot;??_ ;_ @_ "/>
    <numFmt numFmtId="245" formatCode="_-&quot;$&quot;\ * #,##0_-;\-&quot;$&quot;\ * #,##0_-;_-&quot;$&quot;\ * &quot;-&quot;_-;_-@_-"/>
    <numFmt numFmtId="246" formatCode="_-* #,##0\ _V_N_D_-;\-* #,##0\ _V_N_D_-;_-* &quot;-&quot;\ _V_N_D_-;_-@_-"/>
    <numFmt numFmtId="247" formatCode="_-* #,##0.00\ _V_N_D_-;\-* #,##0.00\ _V_N_D_-;_-* &quot;-&quot;??\ _V_N_D_-;_-@_-"/>
    <numFmt numFmtId="248" formatCode="_-* #,##0.00000\ _F_-;\-* #,##0.00000\ _F_-;_-* &quot;-&quot;??\ _F_-;_-@_-"/>
    <numFmt numFmtId="249" formatCode="#.##0.0;[Red]#.##0.0"/>
    <numFmt numFmtId="250" formatCode="#.##0;[Red]#.##0"/>
    <numFmt numFmtId="251" formatCode="_-* #,##0.00_d_-;\-* #,##0.00_d_-;_-* &quot;-&quot;??_d_-;_-@_-"/>
    <numFmt numFmtId="252" formatCode="_-* #,##0.000_d_-;\-* #,##0.000_d_-;_-* &quot;-&quot;??_d_-;_-@_-"/>
    <numFmt numFmtId="253" formatCode="_-* #,##0_d_-;\-* #,##0_d_-;_-* &quot;-&quot;??_d_-;_-@_-"/>
    <numFmt numFmtId="254" formatCode="_-&quot;F&quot;* #,##0_-;\-&quot;F&quot;* #,##0_-;_-&quot;F&quot;* &quot;-&quot;_-;_-@_-"/>
    <numFmt numFmtId="255" formatCode="_-* #,##0\ &quot;$&quot;_-;\-* #,##0\ &quot;$&quot;_-;_-* &quot;-&quot;\ &quot;$&quot;_-;_-@_-"/>
    <numFmt numFmtId="256" formatCode="_-* #,##0\ _$_-;\-* #,##0\ _$_-;_-* &quot;-&quot;\ _$_-;_-@_-"/>
    <numFmt numFmtId="257" formatCode="_-&quot;ñ&quot;* #,##0_-;\-&quot;ñ&quot;* #,##0_-;_-&quot;ñ&quot;* &quot;-&quot;_-;_-@_-"/>
    <numFmt numFmtId="258" formatCode="_-* #,##0.00\ _ñ_-;\-* #,##0.00\ _ñ_-;_-* &quot;-&quot;??\ _ñ_-;_-@_-"/>
    <numFmt numFmtId="259" formatCode="_-* #,##0\ &quot;ñ&quot;_-;\-* #,##0\ &quot;ñ&quot;_-;_-* &quot;-&quot;\ &quot;ñ&quot;_-;_-@_-"/>
    <numFmt numFmtId="260" formatCode="_-* #,##0\ _ñ_-;\-* #,##0\ _ñ_-;_-* &quot;-&quot;\ _ñ_-;_-@_-"/>
  </numFmts>
  <fonts count="234">
    <font>
      <sz val="12"/>
      <name val=".VnTime"/>
    </font>
    <font>
      <sz val="11"/>
      <color theme="1"/>
      <name val="Calibri"/>
      <family val="2"/>
      <scheme val="minor"/>
    </font>
    <font>
      <sz val="11"/>
      <color theme="1"/>
      <name val="Calibri"/>
      <family val="2"/>
      <scheme val="minor"/>
    </font>
    <font>
      <sz val="12"/>
      <name val=".VnTime"/>
      <family val="2"/>
    </font>
    <font>
      <sz val="14"/>
      <name val=".VnArial Narrow"/>
      <family val="2"/>
    </font>
    <font>
      <b/>
      <sz val="12"/>
      <name val=".VnArial Narrow"/>
      <family val="2"/>
    </font>
    <font>
      <sz val="12"/>
      <name val=".VnArial Narrow"/>
      <family val="2"/>
    </font>
    <font>
      <sz val="14"/>
      <name val=".VnTime"/>
      <family val="2"/>
    </font>
    <font>
      <b/>
      <sz val="14"/>
      <name val=".VnTime"/>
      <family val="2"/>
    </font>
    <font>
      <sz val="13"/>
      <name val=".VnTime"/>
      <family val="2"/>
    </font>
    <font>
      <sz val="13"/>
      <name val=".VnArial Narrow"/>
      <family val="2"/>
    </font>
    <font>
      <sz val="13"/>
      <name val=".VnTimeH"/>
      <family val="2"/>
    </font>
    <font>
      <i/>
      <sz val="14"/>
      <name val=".VnArial Narrow"/>
      <family val="2"/>
    </font>
    <font>
      <b/>
      <i/>
      <sz val="14"/>
      <name val=".VnTime"/>
      <family val="2"/>
    </font>
    <font>
      <sz val="16"/>
      <name val=".VnArial Narrow"/>
      <family val="2"/>
    </font>
    <font>
      <sz val="12"/>
      <name val=".VnTime"/>
      <family val="2"/>
    </font>
    <font>
      <b/>
      <sz val="13"/>
      <name val=".VnTime"/>
      <family val="2"/>
    </font>
    <font>
      <i/>
      <sz val="12"/>
      <name val=".VnTime"/>
      <family val="2"/>
    </font>
    <font>
      <b/>
      <sz val="16"/>
      <name val=".VnArial Narrow"/>
      <family val="2"/>
    </font>
    <font>
      <b/>
      <i/>
      <sz val="13"/>
      <name val=".VnTime"/>
      <family val="2"/>
    </font>
    <font>
      <i/>
      <sz val="13"/>
      <name val=".VnTime"/>
      <family val="2"/>
    </font>
    <font>
      <b/>
      <sz val="13"/>
      <color indexed="10"/>
      <name val=".VnTime"/>
      <family val="2"/>
    </font>
    <font>
      <b/>
      <sz val="12"/>
      <name val=".VnTime"/>
      <family val="2"/>
    </font>
    <font>
      <sz val="13"/>
      <color indexed="10"/>
      <name val=".VnTime"/>
      <family val="2"/>
    </font>
    <font>
      <b/>
      <sz val="16"/>
      <color indexed="10"/>
      <name val=".VnTime"/>
      <family val="2"/>
    </font>
    <font>
      <sz val="8"/>
      <name val=".VnTime"/>
      <family val="2"/>
    </font>
    <font>
      <sz val="10"/>
      <name val="Arial"/>
      <family val="2"/>
    </font>
    <font>
      <sz val="10"/>
      <name val=".VnArial"/>
      <family val="2"/>
    </font>
    <font>
      <sz val="10"/>
      <name val=".VnTime"/>
      <family val="2"/>
    </font>
    <font>
      <b/>
      <sz val="16"/>
      <name val=".VnTimeH"/>
      <family val="2"/>
    </font>
    <font>
      <b/>
      <sz val="11"/>
      <name val=".VnArial Narrow"/>
      <family val="2"/>
    </font>
    <font>
      <sz val="11"/>
      <name val=".VnArial Narrow"/>
      <family val="2"/>
    </font>
    <font>
      <sz val="13"/>
      <color indexed="8"/>
      <name val=".VnTime"/>
      <family val="2"/>
    </font>
    <font>
      <i/>
      <sz val="13"/>
      <color indexed="8"/>
      <name val=".VnTime"/>
      <family val="2"/>
    </font>
    <font>
      <sz val="13"/>
      <color rgb="FFFF0000"/>
      <name val=".VnTime"/>
      <family val="2"/>
    </font>
    <font>
      <b/>
      <sz val="11"/>
      <color theme="1"/>
      <name val="Times New Roman"/>
      <family val="1"/>
    </font>
    <font>
      <sz val="11"/>
      <color theme="1"/>
      <name val="Times New Roman"/>
      <family val="1"/>
    </font>
    <font>
      <i/>
      <sz val="11"/>
      <color theme="1"/>
      <name val="Times New Roman"/>
      <family val="1"/>
    </font>
    <font>
      <i/>
      <sz val="11"/>
      <color theme="1"/>
      <name val=".VnTime"/>
      <family val="2"/>
    </font>
    <font>
      <b/>
      <i/>
      <sz val="11"/>
      <color theme="1"/>
      <name val="Times New Roman"/>
      <family val="1"/>
    </font>
    <font>
      <b/>
      <sz val="12"/>
      <color theme="1"/>
      <name val="Times New Roman"/>
      <family val="1"/>
    </font>
    <font>
      <sz val="12"/>
      <color theme="1"/>
      <name val="Times New Roman"/>
      <family val="1"/>
    </font>
    <font>
      <sz val="10"/>
      <color theme="1"/>
      <name val="Arial"/>
      <family val="2"/>
    </font>
    <font>
      <b/>
      <i/>
      <sz val="10"/>
      <color theme="1"/>
      <name val="Arial"/>
      <family val="2"/>
    </font>
    <font>
      <b/>
      <sz val="16"/>
      <color theme="1"/>
      <name val="Times New Roman"/>
      <family val="1"/>
    </font>
    <font>
      <b/>
      <sz val="10"/>
      <color theme="1"/>
      <name val="Times New Roman"/>
      <family val="1"/>
    </font>
    <font>
      <sz val="13"/>
      <color theme="1"/>
      <name val=".VnTime"/>
      <family val="2"/>
    </font>
    <font>
      <i/>
      <sz val="13"/>
      <color theme="1"/>
      <name val=".VnTime"/>
      <family val="2"/>
    </font>
    <font>
      <b/>
      <sz val="12"/>
      <color rgb="FFFF0000"/>
      <name val=".VnTime"/>
      <family val="2"/>
    </font>
    <font>
      <b/>
      <sz val="16"/>
      <name val="Times New Roman"/>
      <family val="1"/>
    </font>
    <font>
      <sz val="12"/>
      <name val="Times New Roman"/>
      <family val="1"/>
    </font>
    <font>
      <b/>
      <sz val="14"/>
      <name val="Times New Roman"/>
      <family val="1"/>
    </font>
    <font>
      <sz val="14"/>
      <name val="Times New Roman"/>
      <family val="1"/>
    </font>
    <font>
      <i/>
      <sz val="13"/>
      <name val="Times New Roman"/>
      <family val="1"/>
    </font>
    <font>
      <i/>
      <sz val="12"/>
      <name val="Times New Roman"/>
      <family val="1"/>
    </font>
    <font>
      <sz val="21"/>
      <name val="Times New Roman"/>
      <family val="1"/>
    </font>
    <font>
      <i/>
      <sz val="14"/>
      <name val="Times New Roman"/>
      <family val="1"/>
    </font>
    <font>
      <b/>
      <sz val="13"/>
      <name val="Times New Roman"/>
      <family val="1"/>
    </font>
    <font>
      <b/>
      <sz val="15"/>
      <name val="Times New Roman"/>
      <family val="1"/>
    </font>
    <font>
      <b/>
      <sz val="12"/>
      <name val="Times New Roman"/>
      <family val="1"/>
    </font>
    <font>
      <sz val="13"/>
      <name val="Times New Roman"/>
      <family val="1"/>
    </font>
    <font>
      <sz val="15"/>
      <name val="Times New Roman"/>
      <family val="1"/>
    </font>
    <font>
      <sz val="13"/>
      <color theme="1"/>
      <name val="Times New Roman"/>
      <family val="1"/>
    </font>
    <font>
      <b/>
      <i/>
      <sz val="13"/>
      <name val="Times New Roman"/>
      <family val="1"/>
    </font>
    <font>
      <b/>
      <i/>
      <sz val="14"/>
      <name val="Times New Roman"/>
      <family val="1"/>
    </font>
    <font>
      <b/>
      <sz val="18"/>
      <name val="Times New Roman"/>
      <family val="1"/>
    </font>
    <font>
      <sz val="13"/>
      <color rgb="FFFF0000"/>
      <name val="Times New Roman"/>
      <family val="1"/>
    </font>
    <font>
      <b/>
      <sz val="13"/>
      <name val=".VnArial NarrowH"/>
      <family val="2"/>
    </font>
    <font>
      <i/>
      <sz val="13"/>
      <name val=".VnArial Narrow"/>
      <family val="2"/>
    </font>
    <font>
      <b/>
      <sz val="11"/>
      <name val="Times New Roman"/>
      <family val="1"/>
    </font>
    <font>
      <sz val="12"/>
      <color theme="1"/>
      <name val=".VnTim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icrosoft Sans Serif"/>
      <family val="2"/>
    </font>
    <font>
      <b/>
      <sz val="12"/>
      <color rgb="FFFF0000"/>
      <name val="Times New Roman"/>
      <family val="1"/>
    </font>
    <font>
      <b/>
      <sz val="13"/>
      <color theme="1"/>
      <name val="Times New Roman"/>
      <family val="1"/>
    </font>
    <font>
      <sz val="12"/>
      <color theme="0"/>
      <name val=".VnTime"/>
      <family val="2"/>
    </font>
    <font>
      <b/>
      <i/>
      <sz val="13"/>
      <color theme="1"/>
      <name val="Times New Roman"/>
      <family val="1"/>
    </font>
    <font>
      <sz val="11"/>
      <name val="Times New Roman"/>
      <family val="1"/>
    </font>
    <font>
      <b/>
      <sz val="11.5"/>
      <name val="Times New Roman"/>
      <family val="1"/>
    </font>
    <font>
      <sz val="11.5"/>
      <name val="Times New Roman"/>
      <family val="1"/>
    </font>
    <font>
      <i/>
      <sz val="11.5"/>
      <name val="Times New Roman"/>
      <family val="1"/>
    </font>
    <font>
      <sz val="11.5"/>
      <color indexed="10"/>
      <name val="Times New Roman"/>
      <family val="1"/>
    </font>
    <font>
      <sz val="11.5"/>
      <color theme="1"/>
      <name val="Times New Roman"/>
      <family val="1"/>
    </font>
    <font>
      <b/>
      <sz val="11.5"/>
      <color theme="1"/>
      <name val="Times New Roman"/>
      <family val="1"/>
    </font>
    <font>
      <sz val="11.5"/>
      <name val="Microsoft Sans Serif"/>
      <family val="2"/>
    </font>
    <font>
      <sz val="11.5"/>
      <name val=".VnTime"/>
      <family val="2"/>
    </font>
    <font>
      <sz val="11.5"/>
      <color rgb="FFFF0000"/>
      <name val="Times New Roman"/>
      <family val="1"/>
    </font>
    <font>
      <sz val="11.5"/>
      <name val=".VnArial Narrow"/>
      <family val="2"/>
    </font>
    <font>
      <b/>
      <sz val="10"/>
      <name val="Times New Roman"/>
      <family val="1"/>
    </font>
    <font>
      <i/>
      <sz val="10"/>
      <name val="Times New Roman"/>
      <family val="1"/>
    </font>
    <font>
      <b/>
      <sz val="9"/>
      <name val="Times New Roman"/>
      <family val="1"/>
    </font>
    <font>
      <sz val="9"/>
      <name val="Times New Roman"/>
      <family val="1"/>
    </font>
    <font>
      <i/>
      <sz val="9"/>
      <name val="Times New Roman"/>
      <family val="1"/>
    </font>
    <font>
      <i/>
      <sz val="11"/>
      <name val="Times New Roman"/>
      <family val="1"/>
    </font>
    <font>
      <b/>
      <sz val="10.5"/>
      <name val="Times New Roman"/>
      <family val="1"/>
    </font>
    <font>
      <i/>
      <sz val="10.5"/>
      <name val="Times New Roman"/>
      <family val="1"/>
    </font>
    <font>
      <sz val="12"/>
      <color theme="0" tint="-4.9989318521683403E-2"/>
      <name val=".VnTime"/>
      <family val="2"/>
    </font>
    <font>
      <b/>
      <sz val="9"/>
      <color rgb="FFFF0000"/>
      <name val="Times New Roman"/>
      <family val="1"/>
    </font>
    <font>
      <i/>
      <sz val="11.5"/>
      <color theme="1"/>
      <name val="Times New Roman"/>
      <family val="1"/>
    </font>
    <font>
      <sz val="10"/>
      <name val="Times New Roman"/>
      <family val="1"/>
    </font>
    <font>
      <sz val="10"/>
      <color indexed="8"/>
      <name val="Arial"/>
      <family val="2"/>
    </font>
    <font>
      <sz val="11"/>
      <name val=".VnTime"/>
      <family val="2"/>
    </font>
    <font>
      <sz val="8"/>
      <name val="Times New Roman"/>
      <family val="1"/>
    </font>
    <font>
      <b/>
      <i/>
      <sz val="10"/>
      <name val="Times New Roman"/>
      <family val="1"/>
    </font>
    <font>
      <sz val="10.5"/>
      <name val="Times New Roman"/>
      <family val="1"/>
    </font>
    <font>
      <sz val="9"/>
      <name val="Arial"/>
      <family val="2"/>
    </font>
    <font>
      <sz val="8"/>
      <name val="Arial"/>
      <family val="2"/>
    </font>
    <font>
      <b/>
      <sz val="12"/>
      <name val="Arial"/>
      <family val="2"/>
    </font>
    <font>
      <b/>
      <i/>
      <sz val="10.5"/>
      <name val="Times New Roman"/>
      <family val="1"/>
    </font>
    <font>
      <b/>
      <u/>
      <sz val="14"/>
      <color indexed="8"/>
      <name val=".VnBook-AntiquaH"/>
      <family val="2"/>
    </font>
    <font>
      <i/>
      <sz val="12"/>
      <color indexed="8"/>
      <name val=".VnBook-AntiquaH"/>
      <family val="2"/>
    </font>
    <font>
      <b/>
      <sz val="12"/>
      <color indexed="8"/>
      <name val=".VnBook-Antiqua"/>
      <family val="2"/>
    </font>
    <font>
      <i/>
      <sz val="12"/>
      <color indexed="8"/>
      <name val=".VnBook-Antiqua"/>
      <family val="2"/>
    </font>
    <font>
      <sz val="12"/>
      <name val="¹UAAA¼"/>
      <family val="3"/>
      <charset val="129"/>
    </font>
    <font>
      <b/>
      <sz val="10"/>
      <name val="Arial"/>
      <family val="2"/>
    </font>
    <font>
      <b/>
      <sz val="18"/>
      <name val="Arial"/>
      <family val="2"/>
    </font>
    <font>
      <sz val="10"/>
      <name val="MS Sans Serif"/>
      <family val="2"/>
    </font>
    <font>
      <sz val="12"/>
      <name val="Arial"/>
      <family val="2"/>
    </font>
    <font>
      <b/>
      <i/>
      <sz val="16"/>
      <name val="Helv"/>
    </font>
    <font>
      <b/>
      <sz val="10"/>
      <color indexed="10"/>
      <name val="Arial"/>
      <family val="2"/>
    </font>
    <font>
      <b/>
      <sz val="10"/>
      <name val="VN Helvetica"/>
    </font>
    <font>
      <sz val="8"/>
      <name val="VN Helvetica"/>
    </font>
    <font>
      <sz val="14"/>
      <name val=".VnArial"/>
      <family val="2"/>
    </font>
    <font>
      <sz val="14"/>
      <name val="뼻뮝"/>
      <family val="3"/>
      <charset val="129"/>
    </font>
    <font>
      <sz val="12"/>
      <name val="바탕체"/>
      <family val="3"/>
    </font>
    <font>
      <sz val="12"/>
      <name val="뼻뮝"/>
      <family val="1"/>
      <charset val="129"/>
    </font>
    <font>
      <sz val="12"/>
      <name val="바탕체"/>
      <family val="1"/>
      <charset val="129"/>
    </font>
    <font>
      <sz val="12"/>
      <name val="Courier"/>
      <family val="3"/>
    </font>
    <font>
      <sz val="10"/>
      <name val=" "/>
      <family val="1"/>
      <charset val="136"/>
    </font>
    <font>
      <sz val="11"/>
      <color indexed="8"/>
      <name val=".VnArial"/>
      <family val="2"/>
    </font>
    <font>
      <sz val="11"/>
      <color indexed="9"/>
      <name val=".VnArial"/>
      <family val="2"/>
    </font>
    <font>
      <sz val="11"/>
      <color indexed="20"/>
      <name val=".VnArial"/>
      <family val="2"/>
    </font>
    <font>
      <b/>
      <sz val="11"/>
      <color indexed="52"/>
      <name val=".VnArial"/>
      <family val="2"/>
    </font>
    <font>
      <b/>
      <sz val="11"/>
      <color indexed="9"/>
      <name val=".VnArial"/>
      <family val="2"/>
    </font>
    <font>
      <i/>
      <sz val="11"/>
      <color indexed="23"/>
      <name val=".VnArial"/>
      <family val="2"/>
    </font>
    <font>
      <sz val="11"/>
      <color indexed="17"/>
      <name val=".VnArial"/>
      <family val="2"/>
    </font>
    <font>
      <b/>
      <sz val="11"/>
      <color indexed="56"/>
      <name val=".VnArial"/>
      <family val="2"/>
    </font>
    <font>
      <sz val="11"/>
      <color indexed="62"/>
      <name val=".VnArial"/>
      <family val="2"/>
    </font>
    <font>
      <sz val="11"/>
      <color indexed="52"/>
      <name val=".VnArial"/>
      <family val="2"/>
    </font>
    <font>
      <sz val="11"/>
      <color indexed="60"/>
      <name val=".VnArial"/>
      <family val="2"/>
    </font>
    <font>
      <b/>
      <sz val="11"/>
      <color indexed="63"/>
      <name val=".VnArial"/>
      <family val="2"/>
    </font>
    <font>
      <b/>
      <sz val="18"/>
      <color indexed="56"/>
      <name val="Cambria"/>
      <family val="2"/>
    </font>
    <font>
      <sz val="11"/>
      <color indexed="10"/>
      <name val=".VnArial"/>
      <family val="2"/>
    </font>
    <font>
      <b/>
      <sz val="11"/>
      <name val="Arial"/>
      <family val="2"/>
    </font>
    <font>
      <sz val="12"/>
      <name val="VNI-Times"/>
    </font>
    <font>
      <sz val="12"/>
      <name val="???"/>
      <family val="3"/>
      <charset val="129"/>
    </font>
    <font>
      <b/>
      <sz val="10"/>
      <name val="SVNtimes new roman"/>
      <family val="2"/>
    </font>
    <font>
      <sz val="10"/>
      <name val="?? ??"/>
      <family val="1"/>
      <charset val="136"/>
    </font>
    <font>
      <sz val="10"/>
      <name val="??"/>
      <family val="3"/>
      <charset val="129"/>
    </font>
    <font>
      <sz val="16"/>
      <name val="AngsanaUPC"/>
      <family val="3"/>
    </font>
    <font>
      <sz val="12"/>
      <name val="??"/>
      <family val="1"/>
    </font>
    <font>
      <sz val="12"/>
      <name val="????"/>
      <family val="1"/>
      <charset val="136"/>
    </font>
    <font>
      <sz val="12"/>
      <name val="???"/>
      <family val="1"/>
    </font>
    <font>
      <sz val="12"/>
      <name val="|??¢¥¢¬¨Ï"/>
      <family val="1"/>
      <charset val="129"/>
    </font>
    <font>
      <sz val="12"/>
      <name val="__"/>
      <family val="1"/>
      <charset val="129"/>
    </font>
    <font>
      <sz val="14"/>
      <name val="__"/>
      <family val="3"/>
      <charset val="129"/>
    </font>
    <font>
      <sz val="10"/>
      <name val="___"/>
      <family val="3"/>
      <charset val="129"/>
    </font>
    <font>
      <sz val="12"/>
      <name val="___"/>
      <family val="1"/>
      <charset val="129"/>
    </font>
    <font>
      <sz val="10"/>
      <name val="VNI-Times"/>
    </font>
    <font>
      <sz val="12"/>
      <name val="VNI-Palatin"/>
    </font>
    <font>
      <sz val="10"/>
      <name val="VNI-Helve"/>
    </font>
    <font>
      <sz val="11"/>
      <name val="–¾’©"/>
      <family val="1"/>
      <charset val="128"/>
    </font>
    <font>
      <sz val="12"/>
      <color indexed="8"/>
      <name val="¹ÙÅÁÃ¼"/>
      <family val="1"/>
      <charset val="129"/>
    </font>
    <font>
      <sz val="11"/>
      <name val="±¼¸²Ã¼"/>
      <family val="3"/>
      <charset val="129"/>
    </font>
    <font>
      <sz val="12"/>
      <name val="¹ÙÅÁÃ¼"/>
      <charset val="129"/>
    </font>
    <font>
      <b/>
      <i/>
      <sz val="14"/>
      <name val="VNTime"/>
      <family val="2"/>
    </font>
    <font>
      <sz val="12"/>
      <name val="Tms Rmn"/>
    </font>
    <font>
      <sz val="11"/>
      <name val="µ¸¿ò"/>
      <charset val="129"/>
    </font>
    <font>
      <sz val="12"/>
      <name val="System"/>
      <family val="1"/>
      <charset val="129"/>
    </font>
    <font>
      <sz val="11"/>
      <name val="µ¸¿ò"/>
      <family val="1"/>
    </font>
    <font>
      <sz val="10"/>
      <name val="Helv"/>
    </font>
    <font>
      <b/>
      <sz val="10"/>
      <name val="Helv"/>
    </font>
    <font>
      <b/>
      <sz val="8"/>
      <color indexed="12"/>
      <name val="Arial"/>
      <family val="2"/>
    </font>
    <font>
      <sz val="8"/>
      <color indexed="8"/>
      <name val="Arial"/>
      <family val="2"/>
    </font>
    <font>
      <sz val="8"/>
      <name val="SVNtimes new roman"/>
      <family val="2"/>
    </font>
    <font>
      <sz val="10"/>
      <name val="VNI-Aptima"/>
    </font>
    <font>
      <sz val="10"/>
      <name val="MS Serif"/>
      <family val="1"/>
    </font>
    <font>
      <sz val="11"/>
      <name val="VNcentury Gothic"/>
    </font>
    <font>
      <b/>
      <sz val="15"/>
      <name val="VNcentury Gothic"/>
    </font>
    <font>
      <sz val="12"/>
      <name val="SVNtimes new roman"/>
      <family val="2"/>
    </font>
    <font>
      <sz val="10"/>
      <name val="SVNtimes new roman"/>
    </font>
    <font>
      <b/>
      <sz val="11"/>
      <name val="VNTimeH"/>
      <family val="2"/>
    </font>
    <font>
      <sz val="10"/>
      <color indexed="16"/>
      <name val="MS Serif"/>
      <family val="1"/>
    </font>
    <font>
      <b/>
      <sz val="12"/>
      <name val=".VnBook-AntiquaH"/>
      <family val="2"/>
    </font>
    <font>
      <b/>
      <sz val="12"/>
      <color indexed="9"/>
      <name val="Tms Rmn"/>
    </font>
    <font>
      <b/>
      <sz val="12"/>
      <name val="Helv"/>
    </font>
    <font>
      <b/>
      <sz val="1"/>
      <color indexed="8"/>
      <name val="Courier"/>
      <family val="3"/>
    </font>
    <font>
      <b/>
      <sz val="8"/>
      <name val="MS Sans Serif"/>
      <family val="2"/>
    </font>
    <font>
      <b/>
      <sz val="11"/>
      <name val="Helv"/>
    </font>
    <font>
      <sz val="7"/>
      <name val="Small Fonts"/>
      <family val="2"/>
    </font>
    <font>
      <b/>
      <sz val="12"/>
      <name val="VN-NTime"/>
    </font>
    <font>
      <sz val="12"/>
      <name val="Helv"/>
    </font>
    <font>
      <b/>
      <sz val="10"/>
      <name val="MS Sans Serif"/>
      <family val="2"/>
    </font>
    <font>
      <sz val="8"/>
      <name val="Wingdings"/>
      <charset val="2"/>
    </font>
    <font>
      <sz val="8"/>
      <color indexed="16"/>
      <name val="Century Schoolbook"/>
      <family val="1"/>
    </font>
    <font>
      <sz val="8"/>
      <name val="Helv"/>
    </font>
    <font>
      <sz val="8"/>
      <name val="MS Sans Serif"/>
      <family val="2"/>
    </font>
    <font>
      <sz val="10"/>
      <name val="VNbook-Antiqua"/>
    </font>
    <font>
      <b/>
      <sz val="8"/>
      <color indexed="8"/>
      <name val="Helv"/>
    </font>
    <font>
      <sz val="10"/>
      <name val="Symbol"/>
      <family val="1"/>
      <charset val="2"/>
    </font>
    <font>
      <sz val="12"/>
      <name val="VNTime"/>
    </font>
    <font>
      <sz val="10"/>
      <name val="VNtimes new roman"/>
    </font>
    <font>
      <sz val="11"/>
      <name val="ＭＳ Ｐゴシック"/>
      <family val="3"/>
      <charset val="128"/>
    </font>
    <font>
      <sz val="12"/>
      <name val="宋体"/>
      <charset val="134"/>
    </font>
    <font>
      <sz val="10"/>
      <name val="Geneva"/>
      <family val="2"/>
    </font>
    <font>
      <b/>
      <i/>
      <sz val="13"/>
      <color theme="0"/>
      <name val="Times New Roman"/>
      <family val="1"/>
    </font>
    <font>
      <sz val="10"/>
      <color theme="0"/>
      <name val=".VnTime"/>
      <family val="2"/>
    </font>
    <font>
      <b/>
      <sz val="12"/>
      <color theme="0"/>
      <name val="Times New Roman"/>
      <family val="1"/>
    </font>
    <font>
      <sz val="12"/>
      <color theme="0"/>
      <name val=".VnArial Narrow"/>
      <family val="2"/>
    </font>
    <font>
      <b/>
      <sz val="12"/>
      <color theme="0"/>
      <name val=".VnTime"/>
      <family val="2"/>
    </font>
    <font>
      <i/>
      <sz val="12"/>
      <color theme="0"/>
      <name val=".VnTime"/>
      <family val="2"/>
    </font>
    <font>
      <i/>
      <sz val="12"/>
      <color theme="1"/>
      <name val=".VnTime"/>
      <family val="2"/>
    </font>
    <font>
      <b/>
      <sz val="12"/>
      <color theme="1"/>
      <name val=".VnTime"/>
      <family val="2"/>
    </font>
    <font>
      <b/>
      <i/>
      <sz val="11"/>
      <name val="Times New Roman"/>
      <family val="1"/>
    </font>
    <font>
      <i/>
      <vertAlign val="superscript"/>
      <sz val="10.5"/>
      <name val="Times New Roman"/>
      <family val="1"/>
    </font>
    <font>
      <b/>
      <i/>
      <vertAlign val="superscript"/>
      <sz val="10.5"/>
      <name val="Times New Roman"/>
      <family val="1"/>
    </font>
    <font>
      <sz val="10"/>
      <color rgb="FFFF0000"/>
      <name val=".VnTime"/>
      <family val="2"/>
    </font>
    <font>
      <sz val="10.5"/>
      <color rgb="FFFF0000"/>
      <name val="Times New Roman"/>
      <family val="1"/>
    </font>
    <font>
      <sz val="13"/>
      <color theme="0"/>
      <name val=".VnTime"/>
      <family val="2"/>
    </font>
  </fonts>
  <fills count="64">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1"/>
        <bgColor indexed="64"/>
      </patternFill>
    </fill>
    <fill>
      <patternFill patternType="solid">
        <fgColor indexed="65"/>
        <bgColor indexed="64"/>
      </patternFill>
    </fill>
    <fill>
      <patternFill patternType="solid">
        <fgColor indexed="2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darkVertical"/>
    </fill>
    <fill>
      <patternFill patternType="gray125">
        <fgColor indexed="15"/>
      </patternFill>
    </fill>
  </fills>
  <borders count="72">
    <border>
      <left/>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hair">
        <color auto="1"/>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medium">
        <color indexed="30"/>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64"/>
      </left>
      <right/>
      <top style="thin">
        <color indexed="64"/>
      </top>
      <bottom style="thin">
        <color indexed="64"/>
      </bottom>
      <diagonal/>
    </border>
    <border>
      <left/>
      <right style="medium">
        <color indexed="0"/>
      </right>
      <top/>
      <bottom/>
      <diagonal/>
    </border>
    <border>
      <left/>
      <right/>
      <top style="double">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top style="thin">
        <color auto="1"/>
      </top>
      <bottom style="hair">
        <color auto="1"/>
      </bottom>
      <diagonal/>
    </border>
    <border>
      <left style="thin">
        <color auto="1"/>
      </left>
      <right/>
      <top style="thin">
        <color auto="1"/>
      </top>
      <bottom style="hair">
        <color auto="1"/>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style="thin">
        <color indexed="64"/>
      </right>
      <top style="thin">
        <color indexed="64"/>
      </top>
      <bottom style="hair">
        <color indexed="64"/>
      </bottom>
      <diagonal/>
    </border>
  </borders>
  <cellStyleXfs count="1319">
    <xf numFmtId="0" fontId="0" fillId="0" borderId="0"/>
    <xf numFmtId="169" fontId="3" fillId="0" borderId="0" applyFont="0" applyFill="0" applyBorder="0" applyAlignment="0" applyProtection="0"/>
    <xf numFmtId="0" fontId="3" fillId="0" borderId="0"/>
    <xf numFmtId="0" fontId="26" fillId="0" borderId="0"/>
    <xf numFmtId="0" fontId="27" fillId="0" borderId="0"/>
    <xf numFmtId="0" fontId="3" fillId="0" borderId="0"/>
    <xf numFmtId="0" fontId="71" fillId="0" borderId="0" applyNumberFormat="0" applyFill="0" applyBorder="0" applyAlignment="0" applyProtection="0"/>
    <xf numFmtId="0" fontId="72" fillId="0" borderId="16" applyNumberFormat="0" applyFill="0" applyAlignment="0" applyProtection="0"/>
    <xf numFmtId="0" fontId="73" fillId="0" borderId="17" applyNumberFormat="0" applyFill="0" applyAlignment="0" applyProtection="0"/>
    <xf numFmtId="0" fontId="74" fillId="0" borderId="18" applyNumberFormat="0" applyFill="0" applyAlignment="0" applyProtection="0"/>
    <xf numFmtId="0" fontId="74" fillId="0" borderId="0" applyNumberFormat="0" applyFill="0" applyBorder="0" applyAlignment="0" applyProtection="0"/>
    <xf numFmtId="0" fontId="75" fillId="4" borderId="0" applyNumberFormat="0" applyBorder="0" applyAlignment="0" applyProtection="0"/>
    <xf numFmtId="0" fontId="76" fillId="5" borderId="0" applyNumberFormat="0" applyBorder="0" applyAlignment="0" applyProtection="0"/>
    <xf numFmtId="0" fontId="77" fillId="6" borderId="0" applyNumberFormat="0" applyBorder="0" applyAlignment="0" applyProtection="0"/>
    <xf numFmtId="0" fontId="78" fillId="7" borderId="19" applyNumberFormat="0" applyAlignment="0" applyProtection="0"/>
    <xf numFmtId="0" fontId="79" fillId="8" borderId="20" applyNumberFormat="0" applyAlignment="0" applyProtection="0"/>
    <xf numFmtId="0" fontId="80" fillId="8" borderId="19" applyNumberFormat="0" applyAlignment="0" applyProtection="0"/>
    <xf numFmtId="0" fontId="81" fillId="0" borderId="21" applyNumberFormat="0" applyFill="0" applyAlignment="0" applyProtection="0"/>
    <xf numFmtId="0" fontId="82" fillId="9" borderId="22" applyNumberFormat="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5" fillId="0" borderId="24" applyNumberFormat="0" applyFill="0" applyAlignment="0" applyProtection="0"/>
    <xf numFmtId="0" fontId="8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86" fillId="14" borderId="0" applyNumberFormat="0" applyBorder="0" applyAlignment="0" applyProtection="0"/>
    <xf numFmtId="0" fontId="8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86" fillId="18" borderId="0" applyNumberFormat="0" applyBorder="0" applyAlignment="0" applyProtection="0"/>
    <xf numFmtId="0" fontId="8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86" fillId="22" borderId="0" applyNumberFormat="0" applyBorder="0" applyAlignment="0" applyProtection="0"/>
    <xf numFmtId="0" fontId="8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86" fillId="26" borderId="0" applyNumberFormat="0" applyBorder="0" applyAlignment="0" applyProtection="0"/>
    <xf numFmtId="0" fontId="8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86" fillId="30" borderId="0" applyNumberFormat="0" applyBorder="0" applyAlignment="0" applyProtection="0"/>
    <xf numFmtId="0" fontId="8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86" fillId="34" borderId="0" applyNumberFormat="0" applyBorder="0" applyAlignment="0" applyProtection="0"/>
    <xf numFmtId="0" fontId="87" fillId="0" borderId="0">
      <alignment vertical="top"/>
    </xf>
    <xf numFmtId="0" fontId="2" fillId="10" borderId="23" applyNumberFormat="0" applyFont="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23" applyNumberFormat="0" applyFont="0" applyAlignment="0" applyProtection="0"/>
    <xf numFmtId="0" fontId="92" fillId="0" borderId="0"/>
    <xf numFmtId="179" fontId="159" fillId="0" borderId="0" applyFont="0" applyFill="0" applyBorder="0" applyAlignment="0" applyProtection="0"/>
    <xf numFmtId="225" fontId="159" fillId="0" borderId="0" applyFont="0" applyFill="0" applyBorder="0" applyAlignment="0" applyProtection="0">
      <protection locked="0"/>
    </xf>
    <xf numFmtId="3" fontId="160" fillId="0" borderId="6"/>
    <xf numFmtId="207" fontId="161" fillId="0" borderId="12">
      <alignment horizontal="center"/>
      <protection hidden="1"/>
    </xf>
    <xf numFmtId="185" fontId="26" fillId="0" borderId="0" applyFont="0" applyFill="0" applyBorder="0" applyAlignment="0" applyProtection="0"/>
    <xf numFmtId="0" fontId="162" fillId="0" borderId="0" applyFont="0" applyFill="0" applyBorder="0" applyAlignment="0" applyProtection="0"/>
    <xf numFmtId="184" fontId="26" fillId="0" borderId="0" applyFont="0" applyFill="0" applyBorder="0" applyAlignment="0" applyProtection="0"/>
    <xf numFmtId="0" fontId="26" fillId="0" borderId="0" applyNumberFormat="0" applyFill="0" applyBorder="0" applyAlignment="0" applyProtection="0"/>
    <xf numFmtId="169" fontId="26" fillId="0" borderId="0" applyFont="0" applyFill="0" applyBorder="0" applyAlignment="0" applyProtection="0"/>
    <xf numFmtId="0" fontId="163" fillId="0" borderId="26"/>
    <xf numFmtId="166" fontId="164" fillId="0" borderId="0" applyFont="0" applyFill="0" applyBorder="0" applyAlignment="0" applyProtection="0"/>
    <xf numFmtId="168" fontId="164" fillId="0" borderId="0" applyFont="0" applyFill="0" applyBorder="0" applyAlignment="0" applyProtection="0"/>
    <xf numFmtId="203" fontId="165" fillId="0" borderId="0" applyFont="0" applyFill="0" applyBorder="0" applyAlignment="0" applyProtection="0"/>
    <xf numFmtId="167" fontId="26" fillId="0" borderId="0" applyFont="0" applyFill="0" applyBorder="0" applyAlignment="0" applyProtection="0"/>
    <xf numFmtId="41" fontId="166" fillId="0" borderId="0" applyFont="0" applyFill="0" applyBorder="0" applyAlignment="0" applyProtection="0"/>
    <xf numFmtId="43" fontId="166" fillId="0" borderId="0" applyFont="0" applyFill="0" applyBorder="0" applyAlignment="0" applyProtection="0"/>
    <xf numFmtId="165" fontId="142" fillId="0" borderId="0" applyFont="0" applyFill="0" applyBorder="0" applyAlignment="0" applyProtection="0"/>
    <xf numFmtId="0" fontId="167"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168" fillId="0" borderId="0"/>
    <xf numFmtId="0" fontId="26" fillId="0" borderId="0" applyFill="0"/>
    <xf numFmtId="0" fontId="26" fillId="0" borderId="0" applyNumberFormat="0" applyFill="0" applyBorder="0" applyAlignment="0" applyProtection="0"/>
    <xf numFmtId="0" fontId="169" fillId="0" borderId="0"/>
    <xf numFmtId="0" fontId="170" fillId="0" borderId="0" applyFont="0" applyFill="0" applyBorder="0" applyAlignment="0" applyProtection="0"/>
    <xf numFmtId="184" fontId="26" fillId="0" borderId="0" applyFont="0" applyFill="0" applyBorder="0" applyAlignment="0" applyProtection="0"/>
    <xf numFmtId="0" fontId="171" fillId="0" borderId="0"/>
    <xf numFmtId="40" fontId="170" fillId="0" borderId="0" applyFont="0" applyFill="0" applyBorder="0" applyAlignment="0" applyProtection="0"/>
    <xf numFmtId="38" fontId="170" fillId="0" borderId="0" applyFont="0" applyFill="0" applyBorder="0" applyAlignment="0" applyProtection="0"/>
    <xf numFmtId="10" fontId="26" fillId="0" borderId="0" applyFont="0" applyFill="0" applyBorder="0" applyAlignment="0" applyProtection="0"/>
    <xf numFmtId="185" fontId="26" fillId="0" borderId="0" applyFont="0" applyFill="0" applyBorder="0" applyAlignment="0" applyProtection="0"/>
    <xf numFmtId="182" fontId="172" fillId="0" borderId="0" applyFont="0" applyFill="0" applyBorder="0" applyAlignment="0" applyProtection="0"/>
    <xf numFmtId="0" fontId="26" fillId="0" borderId="0"/>
    <xf numFmtId="0" fontId="170" fillId="0" borderId="0" applyFont="0" applyFill="0" applyBorder="0" applyAlignment="0" applyProtection="0"/>
    <xf numFmtId="166" fontId="173" fillId="0" borderId="0" applyFont="0" applyFill="0" applyBorder="0" applyAlignment="0" applyProtection="0"/>
    <xf numFmtId="183" fontId="172" fillId="0" borderId="0" applyFont="0" applyFill="0" applyBorder="0" applyAlignment="0" applyProtection="0"/>
    <xf numFmtId="245" fontId="173" fillId="0" borderId="0" applyFont="0" applyFill="0" applyBorder="0" applyAlignment="0" applyProtection="0"/>
    <xf numFmtId="195" fontId="173" fillId="0" borderId="0" applyFont="0" applyFill="0" applyBorder="0" applyAlignment="0" applyProtection="0"/>
    <xf numFmtId="255" fontId="173" fillId="0" borderId="0" applyFont="0" applyFill="0" applyBorder="0" applyAlignment="0" applyProtection="0"/>
    <xf numFmtId="195" fontId="173" fillId="0" borderId="0" applyFont="0" applyFill="0" applyBorder="0" applyAlignment="0" applyProtection="0"/>
    <xf numFmtId="195" fontId="173" fillId="0" borderId="0" applyFont="0" applyFill="0" applyBorder="0" applyAlignment="0" applyProtection="0"/>
    <xf numFmtId="195" fontId="159" fillId="0" borderId="0" applyFont="0" applyFill="0" applyBorder="0" applyAlignment="0" applyProtection="0"/>
    <xf numFmtId="253" fontId="174" fillId="0" borderId="0" applyFont="0" applyFill="0" applyBorder="0" applyAlignment="0" applyProtection="0"/>
    <xf numFmtId="255" fontId="173" fillId="0" borderId="0" applyFont="0" applyFill="0" applyBorder="0" applyAlignment="0" applyProtection="0"/>
    <xf numFmtId="255" fontId="173" fillId="0" borderId="0" applyFont="0" applyFill="0" applyBorder="0" applyAlignment="0" applyProtection="0"/>
    <xf numFmtId="245" fontId="173" fillId="0" borderId="0" applyFont="0" applyFill="0" applyBorder="0" applyAlignment="0" applyProtection="0"/>
    <xf numFmtId="245" fontId="173" fillId="0" borderId="0" applyFont="0" applyFill="0" applyBorder="0" applyAlignment="0" applyProtection="0"/>
    <xf numFmtId="255" fontId="173" fillId="0" borderId="0" applyFont="0" applyFill="0" applyBorder="0" applyAlignment="0" applyProtection="0"/>
    <xf numFmtId="229" fontId="174" fillId="0" borderId="0" applyFont="0" applyFill="0" applyBorder="0" applyAlignment="0" applyProtection="0"/>
    <xf numFmtId="206" fontId="174" fillId="0" borderId="0" applyFont="0" applyFill="0" applyBorder="0" applyAlignment="0" applyProtection="0"/>
    <xf numFmtId="255" fontId="173" fillId="0" borderId="0" applyFont="0" applyFill="0" applyBorder="0" applyAlignment="0" applyProtection="0"/>
    <xf numFmtId="206" fontId="174" fillId="0" borderId="0" applyFont="0" applyFill="0" applyBorder="0" applyAlignment="0" applyProtection="0"/>
    <xf numFmtId="206" fontId="174" fillId="0" borderId="0" applyFont="0" applyFill="0" applyBorder="0" applyAlignment="0" applyProtection="0"/>
    <xf numFmtId="255" fontId="173" fillId="0" borderId="0" applyFont="0" applyFill="0" applyBorder="0" applyAlignment="0" applyProtection="0"/>
    <xf numFmtId="245" fontId="173" fillId="0" borderId="0" applyFont="0" applyFill="0" applyBorder="0" applyAlignment="0" applyProtection="0"/>
    <xf numFmtId="245" fontId="173" fillId="0" borderId="0" applyFont="0" applyFill="0" applyBorder="0" applyAlignment="0" applyProtection="0"/>
    <xf numFmtId="0" fontId="115" fillId="0" borderId="0">
      <alignment vertical="top"/>
    </xf>
    <xf numFmtId="166" fontId="173" fillId="0" borderId="0" applyFont="0" applyFill="0" applyBorder="0" applyAlignment="0" applyProtection="0"/>
    <xf numFmtId="179" fontId="159" fillId="0" borderId="0" applyFont="0" applyFill="0" applyBorder="0" applyAlignment="0" applyProtection="0"/>
    <xf numFmtId="254" fontId="159" fillId="0" borderId="0" applyFont="0" applyFill="0" applyBorder="0" applyAlignment="0" applyProtection="0"/>
    <xf numFmtId="254" fontId="159" fillId="0" borderId="0" applyFont="0" applyFill="0" applyBorder="0" applyAlignment="0" applyProtection="0"/>
    <xf numFmtId="254" fontId="159" fillId="0" borderId="0" applyFont="0" applyFill="0" applyBorder="0" applyAlignment="0" applyProtection="0"/>
    <xf numFmtId="179" fontId="159" fillId="0" borderId="0" applyFont="0" applyFill="0" applyBorder="0" applyAlignment="0" applyProtection="0"/>
    <xf numFmtId="179" fontId="159" fillId="0" borderId="0" applyFont="0" applyFill="0" applyBorder="0" applyAlignment="0" applyProtection="0"/>
    <xf numFmtId="179" fontId="159" fillId="0" borderId="0" applyFont="0" applyFill="0" applyBorder="0" applyAlignment="0" applyProtection="0"/>
    <xf numFmtId="180" fontId="175" fillId="0" borderId="0" applyFont="0" applyFill="0" applyBorder="0" applyAlignment="0" applyProtection="0"/>
    <xf numFmtId="230" fontId="174" fillId="0" borderId="0" applyFont="0" applyFill="0" applyBorder="0" applyAlignment="0" applyProtection="0"/>
    <xf numFmtId="257" fontId="159" fillId="0" borderId="0" applyFont="0" applyFill="0" applyBorder="0" applyAlignment="0" applyProtection="0"/>
    <xf numFmtId="227" fontId="175" fillId="0" borderId="0" applyFont="0" applyFill="0" applyBorder="0" applyAlignment="0" applyProtection="0"/>
    <xf numFmtId="230" fontId="174" fillId="0" borderId="0" applyFont="0" applyFill="0" applyBorder="0" applyAlignment="0" applyProtection="0"/>
    <xf numFmtId="257" fontId="159" fillId="0" borderId="0" applyFont="0" applyFill="0" applyBorder="0" applyAlignment="0" applyProtection="0"/>
    <xf numFmtId="179" fontId="159" fillId="0" borderId="0" applyFont="0" applyFill="0" applyBorder="0" applyAlignment="0" applyProtection="0"/>
    <xf numFmtId="43" fontId="159" fillId="0" borderId="0" applyFont="0" applyFill="0" applyBorder="0" applyAlignment="0" applyProtection="0"/>
    <xf numFmtId="43" fontId="173" fillId="0" borderId="0" applyFont="0" applyFill="0" applyBorder="0" applyAlignment="0" applyProtection="0"/>
    <xf numFmtId="221" fontId="173" fillId="0" borderId="0" applyFont="0" applyFill="0" applyBorder="0" applyAlignment="0" applyProtection="0"/>
    <xf numFmtId="228" fontId="174" fillId="0" borderId="0" applyFont="0" applyFill="0" applyBorder="0" applyAlignment="0" applyProtection="0"/>
    <xf numFmtId="228" fontId="173"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247" fontId="173" fillId="0" borderId="0" applyFont="0" applyFill="0" applyBorder="0" applyAlignment="0" applyProtection="0"/>
    <xf numFmtId="228" fontId="173" fillId="0" borderId="0" applyFont="0" applyFill="0" applyBorder="0" applyAlignment="0" applyProtection="0"/>
    <xf numFmtId="221" fontId="173" fillId="0" borderId="0" applyFont="0" applyFill="0" applyBorder="0" applyAlignment="0" applyProtection="0"/>
    <xf numFmtId="221" fontId="173" fillId="0" borderId="0" applyFont="0" applyFill="0" applyBorder="0" applyAlignment="0" applyProtection="0"/>
    <xf numFmtId="228" fontId="173" fillId="0" borderId="0" applyFont="0" applyFill="0" applyBorder="0" applyAlignment="0" applyProtection="0"/>
    <xf numFmtId="0" fontId="173" fillId="0" borderId="0" applyFont="0" applyFill="0" applyBorder="0" applyAlignment="0" applyProtection="0"/>
    <xf numFmtId="0" fontId="173" fillId="0" borderId="0" applyFont="0" applyFill="0" applyBorder="0" applyAlignment="0" applyProtection="0"/>
    <xf numFmtId="0" fontId="173" fillId="0" borderId="0" applyFont="0" applyFill="0" applyBorder="0" applyAlignment="0" applyProtection="0"/>
    <xf numFmtId="228" fontId="173" fillId="0" borderId="0" applyFont="0" applyFill="0" applyBorder="0" applyAlignment="0" applyProtection="0"/>
    <xf numFmtId="228" fontId="173" fillId="0" borderId="0" applyFont="0" applyFill="0" applyBorder="0" applyAlignment="0" applyProtection="0"/>
    <xf numFmtId="0" fontId="173" fillId="0" borderId="0" applyFont="0" applyFill="0" applyBorder="0" applyAlignment="0" applyProtection="0"/>
    <xf numFmtId="247" fontId="173" fillId="0" borderId="0" applyFont="0" applyFill="0" applyBorder="0" applyAlignment="0" applyProtection="0"/>
    <xf numFmtId="43" fontId="173" fillId="0" borderId="0" applyFont="0" applyFill="0" applyBorder="0" applyAlignment="0" applyProtection="0"/>
    <xf numFmtId="228" fontId="173" fillId="0" borderId="0" applyFont="0" applyFill="0" applyBorder="0" applyAlignment="0" applyProtection="0"/>
    <xf numFmtId="43" fontId="173" fillId="0" borderId="0" applyFont="0" applyFill="0" applyBorder="0" applyAlignment="0" applyProtection="0"/>
    <xf numFmtId="247" fontId="173" fillId="0" borderId="0" applyFont="0" applyFill="0" applyBorder="0" applyAlignment="0" applyProtection="0"/>
    <xf numFmtId="43" fontId="173" fillId="0" borderId="0" applyFont="0" applyFill="0" applyBorder="0" applyAlignment="0" applyProtection="0"/>
    <xf numFmtId="169" fontId="173" fillId="0" borderId="0" applyFont="0" applyFill="0" applyBorder="0" applyAlignment="0" applyProtection="0"/>
    <xf numFmtId="247" fontId="173" fillId="0" borderId="0" applyFont="0" applyFill="0" applyBorder="0" applyAlignment="0" applyProtection="0"/>
    <xf numFmtId="0" fontId="173" fillId="0" borderId="0" applyFont="0" applyFill="0" applyBorder="0" applyAlignment="0" applyProtection="0"/>
    <xf numFmtId="43" fontId="173" fillId="0" borderId="0" applyFont="0" applyFill="0" applyBorder="0" applyAlignment="0" applyProtection="0"/>
    <xf numFmtId="43" fontId="173" fillId="0" borderId="0" applyFont="0" applyFill="0" applyBorder="0" applyAlignment="0" applyProtection="0"/>
    <xf numFmtId="247" fontId="173" fillId="0" borderId="0" applyFont="0" applyFill="0" applyBorder="0" applyAlignment="0" applyProtection="0"/>
    <xf numFmtId="43" fontId="173" fillId="0" borderId="0" applyFont="0" applyFill="0" applyBorder="0" applyAlignment="0" applyProtection="0"/>
    <xf numFmtId="0" fontId="173" fillId="0" borderId="0" applyFont="0" applyFill="0" applyBorder="0" applyAlignment="0" applyProtection="0"/>
    <xf numFmtId="43" fontId="173" fillId="0" borderId="0" applyFont="0" applyFill="0" applyBorder="0" applyAlignment="0" applyProtection="0"/>
    <xf numFmtId="221" fontId="173" fillId="0" borderId="0" applyFont="0" applyFill="0" applyBorder="0" applyAlignment="0" applyProtection="0"/>
    <xf numFmtId="0" fontId="173" fillId="0" borderId="0" applyFont="0" applyFill="0" applyBorder="0" applyAlignment="0" applyProtection="0"/>
    <xf numFmtId="0" fontId="173" fillId="0" borderId="0" applyFont="0" applyFill="0" applyBorder="0" applyAlignment="0" applyProtection="0"/>
    <xf numFmtId="43" fontId="173" fillId="0" borderId="0" applyFont="0" applyFill="0" applyBorder="0" applyAlignment="0" applyProtection="0"/>
    <xf numFmtId="247" fontId="173"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228" fontId="173" fillId="0" borderId="0" applyFont="0" applyFill="0" applyBorder="0" applyAlignment="0" applyProtection="0"/>
    <xf numFmtId="43" fontId="173" fillId="0" borderId="0" applyFont="0" applyFill="0" applyBorder="0" applyAlignment="0" applyProtection="0"/>
    <xf numFmtId="43" fontId="173" fillId="0" borderId="0" applyFont="0" applyFill="0" applyBorder="0" applyAlignment="0" applyProtection="0"/>
    <xf numFmtId="228" fontId="173" fillId="0" borderId="0" applyFont="0" applyFill="0" applyBorder="0" applyAlignment="0" applyProtection="0"/>
    <xf numFmtId="249" fontId="174" fillId="0" borderId="0" applyFont="0" applyFill="0" applyBorder="0" applyAlignment="0" applyProtection="0"/>
    <xf numFmtId="43" fontId="173" fillId="0" borderId="0" applyFont="0" applyFill="0" applyBorder="0" applyAlignment="0" applyProtection="0"/>
    <xf numFmtId="247" fontId="173"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228" fontId="174"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228" fontId="173"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228" fontId="173" fillId="0" borderId="0" applyFont="0" applyFill="0" applyBorder="0" applyAlignment="0" applyProtection="0"/>
    <xf numFmtId="247" fontId="173" fillId="0" borderId="0" applyFont="0" applyFill="0" applyBorder="0" applyAlignment="0" applyProtection="0"/>
    <xf numFmtId="41" fontId="175" fillId="0" borderId="0" applyFont="0" applyFill="0" applyBorder="0" applyAlignment="0" applyProtection="0"/>
    <xf numFmtId="171" fontId="174" fillId="0" borderId="0" applyFont="0" applyFill="0" applyBorder="0" applyAlignment="0" applyProtection="0"/>
    <xf numFmtId="258" fontId="173" fillId="0" borderId="0" applyFont="0" applyFill="0" applyBorder="0" applyAlignment="0" applyProtection="0"/>
    <xf numFmtId="43" fontId="175" fillId="0" borderId="0" applyFont="0" applyFill="0" applyBorder="0" applyAlignment="0" applyProtection="0"/>
    <xf numFmtId="171" fontId="174" fillId="0" borderId="0" applyFont="0" applyFill="0" applyBorder="0" applyAlignment="0" applyProtection="0"/>
    <xf numFmtId="258" fontId="173" fillId="0" borderId="0" applyFont="0" applyFill="0" applyBorder="0" applyAlignment="0" applyProtection="0"/>
    <xf numFmtId="228" fontId="174" fillId="0" borderId="0" applyFont="0" applyFill="0" applyBorder="0" applyAlignment="0" applyProtection="0"/>
    <xf numFmtId="247" fontId="173" fillId="0" borderId="0" applyFont="0" applyFill="0" applyBorder="0" applyAlignment="0" applyProtection="0"/>
    <xf numFmtId="247" fontId="173" fillId="0" borderId="0" applyFont="0" applyFill="0" applyBorder="0" applyAlignment="0" applyProtection="0"/>
    <xf numFmtId="43" fontId="173" fillId="0" borderId="0" applyFont="0" applyFill="0" applyBorder="0" applyAlignment="0" applyProtection="0"/>
    <xf numFmtId="43" fontId="173" fillId="0" borderId="0" applyFont="0" applyFill="0" applyBorder="0" applyAlignment="0" applyProtection="0"/>
    <xf numFmtId="169" fontId="173" fillId="0" borderId="0" applyFont="0" applyFill="0" applyBorder="0" applyAlignment="0" applyProtection="0"/>
    <xf numFmtId="43" fontId="173"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43" fontId="173" fillId="0" borderId="0" applyFont="0" applyFill="0" applyBorder="0" applyAlignment="0" applyProtection="0"/>
    <xf numFmtId="228" fontId="174" fillId="0" borderId="0" applyFont="0" applyFill="0" applyBorder="0" applyAlignment="0" applyProtection="0"/>
    <xf numFmtId="41" fontId="159" fillId="0" borderId="0" applyFont="0" applyFill="0" applyBorder="0" applyAlignment="0" applyProtection="0"/>
    <xf numFmtId="166" fontId="173" fillId="0" borderId="0" applyFont="0" applyFill="0" applyBorder="0" applyAlignment="0" applyProtection="0"/>
    <xf numFmtId="195" fontId="159" fillId="0" borderId="0" applyFont="0" applyFill="0" applyBorder="0" applyAlignment="0" applyProtection="0"/>
    <xf numFmtId="195" fontId="173" fillId="0" borderId="0" applyFont="0" applyFill="0" applyBorder="0" applyAlignment="0" applyProtection="0"/>
    <xf numFmtId="195" fontId="173" fillId="0" borderId="0" applyFont="0" applyFill="0" applyBorder="0" applyAlignment="0" applyProtection="0"/>
    <xf numFmtId="255" fontId="173" fillId="0" borderId="0" applyFont="0" applyFill="0" applyBorder="0" applyAlignment="0" applyProtection="0"/>
    <xf numFmtId="195" fontId="173" fillId="0" borderId="0" applyFont="0" applyFill="0" applyBorder="0" applyAlignment="0" applyProtection="0"/>
    <xf numFmtId="195" fontId="173" fillId="0" borderId="0" applyFont="0" applyFill="0" applyBorder="0" applyAlignment="0" applyProtection="0"/>
    <xf numFmtId="245" fontId="173" fillId="0" borderId="0" applyFont="0" applyFill="0" applyBorder="0" applyAlignment="0" applyProtection="0"/>
    <xf numFmtId="253" fontId="174" fillId="0" borderId="0" applyFont="0" applyFill="0" applyBorder="0" applyAlignment="0" applyProtection="0"/>
    <xf numFmtId="255" fontId="173" fillId="0" borderId="0" applyFont="0" applyFill="0" applyBorder="0" applyAlignment="0" applyProtection="0"/>
    <xf numFmtId="255" fontId="173" fillId="0" borderId="0" applyFont="0" applyFill="0" applyBorder="0" applyAlignment="0" applyProtection="0"/>
    <xf numFmtId="245" fontId="173" fillId="0" borderId="0" applyFont="0" applyFill="0" applyBorder="0" applyAlignment="0" applyProtection="0"/>
    <xf numFmtId="245" fontId="173" fillId="0" borderId="0" applyFont="0" applyFill="0" applyBorder="0" applyAlignment="0" applyProtection="0"/>
    <xf numFmtId="255" fontId="173" fillId="0" borderId="0" applyFont="0" applyFill="0" applyBorder="0" applyAlignment="0" applyProtection="0"/>
    <xf numFmtId="229" fontId="174" fillId="0" borderId="0" applyFont="0" applyFill="0" applyBorder="0" applyAlignment="0" applyProtection="0"/>
    <xf numFmtId="206" fontId="174" fillId="0" borderId="0" applyFont="0" applyFill="0" applyBorder="0" applyAlignment="0" applyProtection="0"/>
    <xf numFmtId="255" fontId="173" fillId="0" borderId="0" applyFont="0" applyFill="0" applyBorder="0" applyAlignment="0" applyProtection="0"/>
    <xf numFmtId="206" fontId="174" fillId="0" borderId="0" applyFont="0" applyFill="0" applyBorder="0" applyAlignment="0" applyProtection="0"/>
    <xf numFmtId="206" fontId="174" fillId="0" borderId="0" applyFont="0" applyFill="0" applyBorder="0" applyAlignment="0" applyProtection="0"/>
    <xf numFmtId="255" fontId="173" fillId="0" borderId="0" applyFont="0" applyFill="0" applyBorder="0" applyAlignment="0" applyProtection="0"/>
    <xf numFmtId="245" fontId="173" fillId="0" borderId="0" applyFont="0" applyFill="0" applyBorder="0" applyAlignment="0" applyProtection="0"/>
    <xf numFmtId="245" fontId="173" fillId="0" borderId="0" applyFont="0" applyFill="0" applyBorder="0" applyAlignment="0" applyProtection="0"/>
    <xf numFmtId="245" fontId="173" fillId="0" borderId="0" applyFont="0" applyFill="0" applyBorder="0" applyAlignment="0" applyProtection="0"/>
    <xf numFmtId="245" fontId="173" fillId="0" borderId="0" applyFont="0" applyFill="0" applyBorder="0" applyAlignment="0" applyProtection="0"/>
    <xf numFmtId="245" fontId="173" fillId="0" borderId="0" applyFont="0" applyFill="0" applyBorder="0" applyAlignment="0" applyProtection="0"/>
    <xf numFmtId="233" fontId="173" fillId="0" borderId="0" applyFont="0" applyFill="0" applyBorder="0" applyAlignment="0" applyProtection="0"/>
    <xf numFmtId="195" fontId="159" fillId="0" borderId="0" applyFont="0" applyFill="0" applyBorder="0" applyAlignment="0" applyProtection="0"/>
    <xf numFmtId="177" fontId="175" fillId="0" borderId="0" applyFont="0" applyFill="0" applyBorder="0" applyAlignment="0" applyProtection="0"/>
    <xf numFmtId="190" fontId="174" fillId="0" borderId="0" applyFont="0" applyFill="0" applyBorder="0" applyAlignment="0" applyProtection="0"/>
    <xf numFmtId="233" fontId="173" fillId="0" borderId="0" applyFont="0" applyFill="0" applyBorder="0" applyAlignment="0" applyProtection="0"/>
    <xf numFmtId="178" fontId="175" fillId="0" borderId="0" applyFont="0" applyFill="0" applyBorder="0" applyAlignment="0" applyProtection="0"/>
    <xf numFmtId="190" fontId="174" fillId="0" borderId="0" applyFont="0" applyFill="0" applyBorder="0" applyAlignment="0" applyProtection="0"/>
    <xf numFmtId="233" fontId="173" fillId="0" borderId="0" applyFont="0" applyFill="0" applyBorder="0" applyAlignment="0" applyProtection="0"/>
    <xf numFmtId="195" fontId="173" fillId="0" borderId="0" applyFont="0" applyFill="0" applyBorder="0" applyAlignment="0" applyProtection="0"/>
    <xf numFmtId="195" fontId="173" fillId="0" borderId="0" applyFont="0" applyFill="0" applyBorder="0" applyAlignment="0" applyProtection="0"/>
    <xf numFmtId="233" fontId="173" fillId="0" borderId="0" applyFont="0" applyFill="0" applyBorder="0" applyAlignment="0" applyProtection="0"/>
    <xf numFmtId="178" fontId="175" fillId="0" borderId="0" applyFont="0" applyFill="0" applyBorder="0" applyAlignment="0" applyProtection="0"/>
    <xf numFmtId="224" fontId="174" fillId="0" borderId="0" applyFont="0" applyFill="0" applyBorder="0" applyAlignment="0" applyProtection="0"/>
    <xf numFmtId="259" fontId="173" fillId="0" borderId="0" applyFont="0" applyFill="0" applyBorder="0" applyAlignment="0" applyProtection="0"/>
    <xf numFmtId="41" fontId="175" fillId="0" borderId="0" applyFont="0" applyFill="0" applyBorder="0" applyAlignment="0" applyProtection="0"/>
    <xf numFmtId="224" fontId="174" fillId="0" borderId="0" applyFont="0" applyFill="0" applyBorder="0" applyAlignment="0" applyProtection="0"/>
    <xf numFmtId="259" fontId="173" fillId="0" borderId="0" applyFont="0" applyFill="0" applyBorder="0" applyAlignment="0" applyProtection="0"/>
    <xf numFmtId="245" fontId="173" fillId="0" borderId="0" applyFont="0" applyFill="0" applyBorder="0" applyAlignment="0" applyProtection="0"/>
    <xf numFmtId="166" fontId="173" fillId="0" borderId="0" applyFont="0" applyFill="0" applyBorder="0" applyAlignment="0" applyProtection="0"/>
    <xf numFmtId="43" fontId="173" fillId="0" borderId="0" applyFont="0" applyFill="0" applyBorder="0" applyAlignment="0" applyProtection="0"/>
    <xf numFmtId="221" fontId="173" fillId="0" borderId="0" applyFont="0" applyFill="0" applyBorder="0" applyAlignment="0" applyProtection="0"/>
    <xf numFmtId="228" fontId="174" fillId="0" borderId="0" applyFont="0" applyFill="0" applyBorder="0" applyAlignment="0" applyProtection="0"/>
    <xf numFmtId="228" fontId="173"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247" fontId="173" fillId="0" borderId="0" applyFont="0" applyFill="0" applyBorder="0" applyAlignment="0" applyProtection="0"/>
    <xf numFmtId="228" fontId="173" fillId="0" borderId="0" applyFont="0" applyFill="0" applyBorder="0" applyAlignment="0" applyProtection="0"/>
    <xf numFmtId="221" fontId="173" fillId="0" borderId="0" applyFont="0" applyFill="0" applyBorder="0" applyAlignment="0" applyProtection="0"/>
    <xf numFmtId="221" fontId="173" fillId="0" borderId="0" applyFont="0" applyFill="0" applyBorder="0" applyAlignment="0" applyProtection="0"/>
    <xf numFmtId="228" fontId="173" fillId="0" borderId="0" applyFont="0" applyFill="0" applyBorder="0" applyAlignment="0" applyProtection="0"/>
    <xf numFmtId="0" fontId="173" fillId="0" borderId="0" applyFont="0" applyFill="0" applyBorder="0" applyAlignment="0" applyProtection="0"/>
    <xf numFmtId="0" fontId="173" fillId="0" borderId="0" applyFont="0" applyFill="0" applyBorder="0" applyAlignment="0" applyProtection="0"/>
    <xf numFmtId="0" fontId="173" fillId="0" borderId="0" applyFont="0" applyFill="0" applyBorder="0" applyAlignment="0" applyProtection="0"/>
    <xf numFmtId="228" fontId="173" fillId="0" borderId="0" applyFont="0" applyFill="0" applyBorder="0" applyAlignment="0" applyProtection="0"/>
    <xf numFmtId="228" fontId="173" fillId="0" borderId="0" applyFont="0" applyFill="0" applyBorder="0" applyAlignment="0" applyProtection="0"/>
    <xf numFmtId="0" fontId="173" fillId="0" borderId="0" applyFont="0" applyFill="0" applyBorder="0" applyAlignment="0" applyProtection="0"/>
    <xf numFmtId="247" fontId="173" fillId="0" borderId="0" applyFont="0" applyFill="0" applyBorder="0" applyAlignment="0" applyProtection="0"/>
    <xf numFmtId="43" fontId="173" fillId="0" borderId="0" applyFont="0" applyFill="0" applyBorder="0" applyAlignment="0" applyProtection="0"/>
    <xf numFmtId="228" fontId="173" fillId="0" borderId="0" applyFont="0" applyFill="0" applyBorder="0" applyAlignment="0" applyProtection="0"/>
    <xf numFmtId="43" fontId="173" fillId="0" borderId="0" applyFont="0" applyFill="0" applyBorder="0" applyAlignment="0" applyProtection="0"/>
    <xf numFmtId="247" fontId="173" fillId="0" borderId="0" applyFont="0" applyFill="0" applyBorder="0" applyAlignment="0" applyProtection="0"/>
    <xf numFmtId="43" fontId="173" fillId="0" borderId="0" applyFont="0" applyFill="0" applyBorder="0" applyAlignment="0" applyProtection="0"/>
    <xf numFmtId="169" fontId="173" fillId="0" borderId="0" applyFont="0" applyFill="0" applyBorder="0" applyAlignment="0" applyProtection="0"/>
    <xf numFmtId="247" fontId="173" fillId="0" borderId="0" applyFont="0" applyFill="0" applyBorder="0" applyAlignment="0" applyProtection="0"/>
    <xf numFmtId="0" fontId="173" fillId="0" borderId="0" applyFont="0" applyFill="0" applyBorder="0" applyAlignment="0" applyProtection="0"/>
    <xf numFmtId="43" fontId="173" fillId="0" borderId="0" applyFont="0" applyFill="0" applyBorder="0" applyAlignment="0" applyProtection="0"/>
    <xf numFmtId="43" fontId="173" fillId="0" borderId="0" applyFont="0" applyFill="0" applyBorder="0" applyAlignment="0" applyProtection="0"/>
    <xf numFmtId="247" fontId="173" fillId="0" borderId="0" applyFont="0" applyFill="0" applyBorder="0" applyAlignment="0" applyProtection="0"/>
    <xf numFmtId="43" fontId="173" fillId="0" borderId="0" applyFont="0" applyFill="0" applyBorder="0" applyAlignment="0" applyProtection="0"/>
    <xf numFmtId="0" fontId="173" fillId="0" borderId="0" applyFont="0" applyFill="0" applyBorder="0" applyAlignment="0" applyProtection="0"/>
    <xf numFmtId="43" fontId="173" fillId="0" borderId="0" applyFont="0" applyFill="0" applyBorder="0" applyAlignment="0" applyProtection="0"/>
    <xf numFmtId="221" fontId="173" fillId="0" borderId="0" applyFont="0" applyFill="0" applyBorder="0" applyAlignment="0" applyProtection="0"/>
    <xf numFmtId="0" fontId="173" fillId="0" borderId="0" applyFont="0" applyFill="0" applyBorder="0" applyAlignment="0" applyProtection="0"/>
    <xf numFmtId="0" fontId="173" fillId="0" borderId="0" applyFont="0" applyFill="0" applyBorder="0" applyAlignment="0" applyProtection="0"/>
    <xf numFmtId="43" fontId="173" fillId="0" borderId="0" applyFont="0" applyFill="0" applyBorder="0" applyAlignment="0" applyProtection="0"/>
    <xf numFmtId="247" fontId="173"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228" fontId="173" fillId="0" borderId="0" applyFont="0" applyFill="0" applyBorder="0" applyAlignment="0" applyProtection="0"/>
    <xf numFmtId="43" fontId="173" fillId="0" borderId="0" applyFont="0" applyFill="0" applyBorder="0" applyAlignment="0" applyProtection="0"/>
    <xf numFmtId="43" fontId="173" fillId="0" borderId="0" applyFont="0" applyFill="0" applyBorder="0" applyAlignment="0" applyProtection="0"/>
    <xf numFmtId="228" fontId="173" fillId="0" borderId="0" applyFont="0" applyFill="0" applyBorder="0" applyAlignment="0" applyProtection="0"/>
    <xf numFmtId="249" fontId="174" fillId="0" borderId="0" applyFont="0" applyFill="0" applyBorder="0" applyAlignment="0" applyProtection="0"/>
    <xf numFmtId="43" fontId="173" fillId="0" borderId="0" applyFont="0" applyFill="0" applyBorder="0" applyAlignment="0" applyProtection="0"/>
    <xf numFmtId="247" fontId="173"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228" fontId="174"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228" fontId="173"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228" fontId="173" fillId="0" borderId="0" applyFont="0" applyFill="0" applyBorder="0" applyAlignment="0" applyProtection="0"/>
    <xf numFmtId="247" fontId="173" fillId="0" borderId="0" applyFont="0" applyFill="0" applyBorder="0" applyAlignment="0" applyProtection="0"/>
    <xf numFmtId="41" fontId="175" fillId="0" borderId="0" applyFont="0" applyFill="0" applyBorder="0" applyAlignment="0" applyProtection="0"/>
    <xf numFmtId="171" fontId="174" fillId="0" borderId="0" applyFont="0" applyFill="0" applyBorder="0" applyAlignment="0" applyProtection="0"/>
    <xf numFmtId="258" fontId="173" fillId="0" borderId="0" applyFont="0" applyFill="0" applyBorder="0" applyAlignment="0" applyProtection="0"/>
    <xf numFmtId="43" fontId="175" fillId="0" borderId="0" applyFont="0" applyFill="0" applyBorder="0" applyAlignment="0" applyProtection="0"/>
    <xf numFmtId="171" fontId="174" fillId="0" borderId="0" applyFont="0" applyFill="0" applyBorder="0" applyAlignment="0" applyProtection="0"/>
    <xf numFmtId="258" fontId="173" fillId="0" borderId="0" applyFont="0" applyFill="0" applyBorder="0" applyAlignment="0" applyProtection="0"/>
    <xf numFmtId="228" fontId="174" fillId="0" borderId="0" applyFont="0" applyFill="0" applyBorder="0" applyAlignment="0" applyProtection="0"/>
    <xf numFmtId="247" fontId="173" fillId="0" borderId="0" applyFont="0" applyFill="0" applyBorder="0" applyAlignment="0" applyProtection="0"/>
    <xf numFmtId="247" fontId="173" fillId="0" borderId="0" applyFont="0" applyFill="0" applyBorder="0" applyAlignment="0" applyProtection="0"/>
    <xf numFmtId="43" fontId="159" fillId="0" borderId="0" applyFont="0" applyFill="0" applyBorder="0" applyAlignment="0" applyProtection="0"/>
    <xf numFmtId="43" fontId="173" fillId="0" borderId="0" applyFont="0" applyFill="0" applyBorder="0" applyAlignment="0" applyProtection="0"/>
    <xf numFmtId="43" fontId="173" fillId="0" borderId="0" applyFont="0" applyFill="0" applyBorder="0" applyAlignment="0" applyProtection="0"/>
    <xf numFmtId="169" fontId="173" fillId="0" borderId="0" applyFont="0" applyFill="0" applyBorder="0" applyAlignment="0" applyProtection="0"/>
    <xf numFmtId="43" fontId="173"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43" fontId="173" fillId="0" borderId="0" applyFont="0" applyFill="0" applyBorder="0" applyAlignment="0" applyProtection="0"/>
    <xf numFmtId="228" fontId="174" fillId="0" borderId="0" applyFont="0" applyFill="0" applyBorder="0" applyAlignment="0" applyProtection="0"/>
    <xf numFmtId="41" fontId="173" fillId="0" borderId="0" applyFont="0" applyFill="0" applyBorder="0" applyAlignment="0" applyProtection="0"/>
    <xf numFmtId="220" fontId="173" fillId="0" borderId="0" applyFont="0" applyFill="0" applyBorder="0" applyAlignment="0" applyProtection="0"/>
    <xf numFmtId="240" fontId="174" fillId="0" borderId="0" applyFont="0" applyFill="0" applyBorder="0" applyAlignment="0" applyProtection="0"/>
    <xf numFmtId="240"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6" fontId="173" fillId="0" borderId="0" applyFont="0" applyFill="0" applyBorder="0" applyAlignment="0" applyProtection="0"/>
    <xf numFmtId="240" fontId="173" fillId="0" borderId="0" applyFont="0" applyFill="0" applyBorder="0" applyAlignment="0" applyProtection="0"/>
    <xf numFmtId="220" fontId="173" fillId="0" borderId="0" applyFont="0" applyFill="0" applyBorder="0" applyAlignment="0" applyProtection="0"/>
    <xf numFmtId="220" fontId="173" fillId="0" borderId="0" applyFont="0" applyFill="0" applyBorder="0" applyAlignment="0" applyProtection="0"/>
    <xf numFmtId="240" fontId="173" fillId="0" borderId="0" applyFont="0" applyFill="0" applyBorder="0" applyAlignment="0" applyProtection="0"/>
    <xf numFmtId="256" fontId="173" fillId="0" borderId="0" applyFont="0" applyFill="0" applyBorder="0" applyAlignment="0" applyProtection="0"/>
    <xf numFmtId="248" fontId="174" fillId="0" borderId="0" applyFont="0" applyFill="0" applyBorder="0" applyAlignment="0" applyProtection="0"/>
    <xf numFmtId="240" fontId="159" fillId="0" borderId="0" applyFont="0" applyFill="0" applyBorder="0" applyAlignment="0" applyProtection="0"/>
    <xf numFmtId="240" fontId="173" fillId="0" borderId="0" applyFont="0" applyFill="0" applyBorder="0" applyAlignment="0" applyProtection="0"/>
    <xf numFmtId="240" fontId="173" fillId="0" borderId="0" applyFont="0" applyFill="0" applyBorder="0" applyAlignment="0" applyProtection="0"/>
    <xf numFmtId="240" fontId="159" fillId="0" borderId="0" applyFont="0" applyFill="0" applyBorder="0" applyAlignment="0" applyProtection="0"/>
    <xf numFmtId="246" fontId="173" fillId="0" borderId="0" applyFont="0" applyFill="0" applyBorder="0" applyAlignment="0" applyProtection="0"/>
    <xf numFmtId="41" fontId="173"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41" fontId="173" fillId="0" borderId="0" applyFont="0" applyFill="0" applyBorder="0" applyAlignment="0" applyProtection="0"/>
    <xf numFmtId="167" fontId="173" fillId="0" borderId="0" applyFont="0" applyFill="0" applyBorder="0" applyAlignment="0" applyProtection="0"/>
    <xf numFmtId="246" fontId="173" fillId="0" borderId="0" applyFont="0" applyFill="0" applyBorder="0" applyAlignment="0" applyProtection="0"/>
    <xf numFmtId="251" fontId="174" fillId="0" borderId="0" applyFont="0" applyFill="0" applyBorder="0" applyAlignment="0" applyProtection="0"/>
    <xf numFmtId="256" fontId="173" fillId="0" borderId="0" applyFont="0" applyFill="0" applyBorder="0" applyAlignment="0" applyProtection="0"/>
    <xf numFmtId="256" fontId="173" fillId="0" borderId="0" applyFont="0" applyFill="0" applyBorder="0" applyAlignment="0" applyProtection="0"/>
    <xf numFmtId="41" fontId="173"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41" fontId="173" fillId="0" borderId="0" applyFont="0" applyFill="0" applyBorder="0" applyAlignment="0" applyProtection="0"/>
    <xf numFmtId="256" fontId="173" fillId="0" borderId="0" applyFont="0" applyFill="0" applyBorder="0" applyAlignment="0" applyProtection="0"/>
    <xf numFmtId="41" fontId="173" fillId="0" borderId="0" applyFont="0" applyFill="0" applyBorder="0" applyAlignment="0" applyProtection="0"/>
    <xf numFmtId="220" fontId="173" fillId="0" borderId="0" applyFont="0" applyFill="0" applyBorder="0" applyAlignment="0" applyProtection="0"/>
    <xf numFmtId="199" fontId="174" fillId="0" borderId="0" applyFont="0" applyFill="0" applyBorder="0" applyAlignment="0" applyProtection="0"/>
    <xf numFmtId="256" fontId="173" fillId="0" borderId="0" applyFont="0" applyFill="0" applyBorder="0" applyAlignment="0" applyProtection="0"/>
    <xf numFmtId="199" fontId="174" fillId="0" borderId="0" applyFont="0" applyFill="0" applyBorder="0" applyAlignment="0" applyProtection="0"/>
    <xf numFmtId="199" fontId="174" fillId="0" borderId="0" applyFont="0" applyFill="0" applyBorder="0" applyAlignment="0" applyProtection="0"/>
    <xf numFmtId="256" fontId="173"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0" fontId="173" fillId="0" borderId="0" applyFont="0" applyFill="0" applyBorder="0" applyAlignment="0" applyProtection="0"/>
    <xf numFmtId="41" fontId="173" fillId="0" borderId="0" applyFont="0" applyFill="0" applyBorder="0" applyAlignment="0" applyProtection="0"/>
    <xf numFmtId="41" fontId="173" fillId="0" borderId="0" applyFont="0" applyFill="0" applyBorder="0" applyAlignment="0" applyProtection="0"/>
    <xf numFmtId="240" fontId="173" fillId="0" borderId="0" applyFont="0" applyFill="0" applyBorder="0" applyAlignment="0" applyProtection="0"/>
    <xf numFmtId="250" fontId="174"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0" fontId="174"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0"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0" fontId="173" fillId="0" borderId="0" applyFont="0" applyFill="0" applyBorder="0" applyAlignment="0" applyProtection="0"/>
    <xf numFmtId="246" fontId="173" fillId="0" borderId="0" applyFont="0" applyFill="0" applyBorder="0" applyAlignment="0" applyProtection="0"/>
    <xf numFmtId="179" fontId="175" fillId="0" borderId="0" applyFont="0" applyFill="0" applyBorder="0" applyAlignment="0" applyProtection="0"/>
    <xf numFmtId="252" fontId="174" fillId="0" borderId="0" applyFont="0" applyFill="0" applyBorder="0" applyAlignment="0" applyProtection="0"/>
    <xf numFmtId="260" fontId="173" fillId="0" borderId="0" applyFont="0" applyFill="0" applyBorder="0" applyAlignment="0" applyProtection="0"/>
    <xf numFmtId="180" fontId="175" fillId="0" borderId="0" applyFont="0" applyFill="0" applyBorder="0" applyAlignment="0" applyProtection="0"/>
    <xf numFmtId="252" fontId="174" fillId="0" borderId="0" applyFont="0" applyFill="0" applyBorder="0" applyAlignment="0" applyProtection="0"/>
    <xf numFmtId="260" fontId="173" fillId="0" borderId="0" applyFont="0" applyFill="0" applyBorder="0" applyAlignment="0" applyProtection="0"/>
    <xf numFmtId="240" fontId="174" fillId="0" borderId="0" applyFont="0" applyFill="0" applyBorder="0" applyAlignment="0" applyProtection="0"/>
    <xf numFmtId="246" fontId="173" fillId="0" borderId="0" applyFont="0" applyFill="0" applyBorder="0" applyAlignment="0" applyProtection="0"/>
    <xf numFmtId="246" fontId="173" fillId="0" borderId="0" applyFont="0" applyFill="0" applyBorder="0" applyAlignment="0" applyProtection="0"/>
    <xf numFmtId="41" fontId="173" fillId="0" borderId="0" applyFont="0" applyFill="0" applyBorder="0" applyAlignment="0" applyProtection="0"/>
    <xf numFmtId="41" fontId="173" fillId="0" borderId="0" applyFont="0" applyFill="0" applyBorder="0" applyAlignment="0" applyProtection="0"/>
    <xf numFmtId="167" fontId="173"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41" fontId="173" fillId="0" borderId="0" applyFont="0" applyFill="0" applyBorder="0" applyAlignment="0" applyProtection="0"/>
    <xf numFmtId="240" fontId="174" fillId="0" borderId="0" applyFont="0" applyFill="0" applyBorder="0" applyAlignment="0" applyProtection="0"/>
    <xf numFmtId="195" fontId="159" fillId="0" borderId="0" applyFont="0" applyFill="0" applyBorder="0" applyAlignment="0" applyProtection="0"/>
    <xf numFmtId="195" fontId="173" fillId="0" borderId="0" applyFont="0" applyFill="0" applyBorder="0" applyAlignment="0" applyProtection="0"/>
    <xf numFmtId="195" fontId="173" fillId="0" borderId="0" applyFont="0" applyFill="0" applyBorder="0" applyAlignment="0" applyProtection="0"/>
    <xf numFmtId="255" fontId="173" fillId="0" borderId="0" applyFont="0" applyFill="0" applyBorder="0" applyAlignment="0" applyProtection="0"/>
    <xf numFmtId="195" fontId="173" fillId="0" borderId="0" applyFont="0" applyFill="0" applyBorder="0" applyAlignment="0" applyProtection="0"/>
    <xf numFmtId="195" fontId="173" fillId="0" borderId="0" applyFont="0" applyFill="0" applyBorder="0" applyAlignment="0" applyProtection="0"/>
    <xf numFmtId="245" fontId="173" fillId="0" borderId="0" applyFont="0" applyFill="0" applyBorder="0" applyAlignment="0" applyProtection="0"/>
    <xf numFmtId="253" fontId="174" fillId="0" borderId="0" applyFont="0" applyFill="0" applyBorder="0" applyAlignment="0" applyProtection="0"/>
    <xf numFmtId="255" fontId="173" fillId="0" borderId="0" applyFont="0" applyFill="0" applyBorder="0" applyAlignment="0" applyProtection="0"/>
    <xf numFmtId="255" fontId="173" fillId="0" borderId="0" applyFont="0" applyFill="0" applyBorder="0" applyAlignment="0" applyProtection="0"/>
    <xf numFmtId="245" fontId="173" fillId="0" borderId="0" applyFont="0" applyFill="0" applyBorder="0" applyAlignment="0" applyProtection="0"/>
    <xf numFmtId="245" fontId="173" fillId="0" borderId="0" applyFont="0" applyFill="0" applyBorder="0" applyAlignment="0" applyProtection="0"/>
    <xf numFmtId="255" fontId="173" fillId="0" borderId="0" applyFont="0" applyFill="0" applyBorder="0" applyAlignment="0" applyProtection="0"/>
    <xf numFmtId="229" fontId="174" fillId="0" borderId="0" applyFont="0" applyFill="0" applyBorder="0" applyAlignment="0" applyProtection="0"/>
    <xf numFmtId="206" fontId="174" fillId="0" borderId="0" applyFont="0" applyFill="0" applyBorder="0" applyAlignment="0" applyProtection="0"/>
    <xf numFmtId="255" fontId="173" fillId="0" borderId="0" applyFont="0" applyFill="0" applyBorder="0" applyAlignment="0" applyProtection="0"/>
    <xf numFmtId="206" fontId="174" fillId="0" borderId="0" applyFont="0" applyFill="0" applyBorder="0" applyAlignment="0" applyProtection="0"/>
    <xf numFmtId="206" fontId="174" fillId="0" borderId="0" applyFont="0" applyFill="0" applyBorder="0" applyAlignment="0" applyProtection="0"/>
    <xf numFmtId="255" fontId="173" fillId="0" borderId="0" applyFont="0" applyFill="0" applyBorder="0" applyAlignment="0" applyProtection="0"/>
    <xf numFmtId="245" fontId="173" fillId="0" borderId="0" applyFont="0" applyFill="0" applyBorder="0" applyAlignment="0" applyProtection="0"/>
    <xf numFmtId="245" fontId="173" fillId="0" borderId="0" applyFont="0" applyFill="0" applyBorder="0" applyAlignment="0" applyProtection="0"/>
    <xf numFmtId="245" fontId="173" fillId="0" borderId="0" applyFont="0" applyFill="0" applyBorder="0" applyAlignment="0" applyProtection="0"/>
    <xf numFmtId="245" fontId="173" fillId="0" borderId="0" applyFont="0" applyFill="0" applyBorder="0" applyAlignment="0" applyProtection="0"/>
    <xf numFmtId="245" fontId="173" fillId="0" borderId="0" applyFont="0" applyFill="0" applyBorder="0" applyAlignment="0" applyProtection="0"/>
    <xf numFmtId="233" fontId="173" fillId="0" borderId="0" applyFont="0" applyFill="0" applyBorder="0" applyAlignment="0" applyProtection="0"/>
    <xf numFmtId="195" fontId="159" fillId="0" borderId="0" applyFont="0" applyFill="0" applyBorder="0" applyAlignment="0" applyProtection="0"/>
    <xf numFmtId="177" fontId="175" fillId="0" borderId="0" applyFont="0" applyFill="0" applyBorder="0" applyAlignment="0" applyProtection="0"/>
    <xf numFmtId="190" fontId="174" fillId="0" borderId="0" applyFont="0" applyFill="0" applyBorder="0" applyAlignment="0" applyProtection="0"/>
    <xf numFmtId="233" fontId="173" fillId="0" borderId="0" applyFont="0" applyFill="0" applyBorder="0" applyAlignment="0" applyProtection="0"/>
    <xf numFmtId="178" fontId="175" fillId="0" borderId="0" applyFont="0" applyFill="0" applyBorder="0" applyAlignment="0" applyProtection="0"/>
    <xf numFmtId="190" fontId="174" fillId="0" borderId="0" applyFont="0" applyFill="0" applyBorder="0" applyAlignment="0" applyProtection="0"/>
    <xf numFmtId="233" fontId="173" fillId="0" borderId="0" applyFont="0" applyFill="0" applyBorder="0" applyAlignment="0" applyProtection="0"/>
    <xf numFmtId="195" fontId="173" fillId="0" borderId="0" applyFont="0" applyFill="0" applyBorder="0" applyAlignment="0" applyProtection="0"/>
    <xf numFmtId="195" fontId="173" fillId="0" borderId="0" applyFont="0" applyFill="0" applyBorder="0" applyAlignment="0" applyProtection="0"/>
    <xf numFmtId="233" fontId="173" fillId="0" borderId="0" applyFont="0" applyFill="0" applyBorder="0" applyAlignment="0" applyProtection="0"/>
    <xf numFmtId="178" fontId="175" fillId="0" borderId="0" applyFont="0" applyFill="0" applyBorder="0" applyAlignment="0" applyProtection="0"/>
    <xf numFmtId="224" fontId="174" fillId="0" borderId="0" applyFont="0" applyFill="0" applyBorder="0" applyAlignment="0" applyProtection="0"/>
    <xf numFmtId="259" fontId="173" fillId="0" borderId="0" applyFont="0" applyFill="0" applyBorder="0" applyAlignment="0" applyProtection="0"/>
    <xf numFmtId="41" fontId="175" fillId="0" borderId="0" applyFont="0" applyFill="0" applyBorder="0" applyAlignment="0" applyProtection="0"/>
    <xf numFmtId="224" fontId="174" fillId="0" borderId="0" applyFont="0" applyFill="0" applyBorder="0" applyAlignment="0" applyProtection="0"/>
    <xf numFmtId="259" fontId="173" fillId="0" borderId="0" applyFont="0" applyFill="0" applyBorder="0" applyAlignment="0" applyProtection="0"/>
    <xf numFmtId="41" fontId="159" fillId="0" borderId="0" applyFont="0" applyFill="0" applyBorder="0" applyAlignment="0" applyProtection="0"/>
    <xf numFmtId="245" fontId="173" fillId="0" borderId="0" applyFont="0" applyFill="0" applyBorder="0" applyAlignment="0" applyProtection="0"/>
    <xf numFmtId="166" fontId="173" fillId="0" borderId="0" applyFont="0" applyFill="0" applyBorder="0" applyAlignment="0" applyProtection="0"/>
    <xf numFmtId="43" fontId="159" fillId="0" borderId="0" applyFont="0" applyFill="0" applyBorder="0" applyAlignment="0" applyProtection="0"/>
    <xf numFmtId="41" fontId="173" fillId="0" borderId="0" applyFont="0" applyFill="0" applyBorder="0" applyAlignment="0" applyProtection="0"/>
    <xf numFmtId="220" fontId="173" fillId="0" borderId="0" applyFont="0" applyFill="0" applyBorder="0" applyAlignment="0" applyProtection="0"/>
    <xf numFmtId="240" fontId="174" fillId="0" borderId="0" applyFont="0" applyFill="0" applyBorder="0" applyAlignment="0" applyProtection="0"/>
    <xf numFmtId="240"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6" fontId="173" fillId="0" borderId="0" applyFont="0" applyFill="0" applyBorder="0" applyAlignment="0" applyProtection="0"/>
    <xf numFmtId="240" fontId="173" fillId="0" borderId="0" applyFont="0" applyFill="0" applyBorder="0" applyAlignment="0" applyProtection="0"/>
    <xf numFmtId="220" fontId="173" fillId="0" borderId="0" applyFont="0" applyFill="0" applyBorder="0" applyAlignment="0" applyProtection="0"/>
    <xf numFmtId="220" fontId="173" fillId="0" borderId="0" applyFont="0" applyFill="0" applyBorder="0" applyAlignment="0" applyProtection="0"/>
    <xf numFmtId="240" fontId="173" fillId="0" borderId="0" applyFont="0" applyFill="0" applyBorder="0" applyAlignment="0" applyProtection="0"/>
    <xf numFmtId="256" fontId="173" fillId="0" borderId="0" applyFont="0" applyFill="0" applyBorder="0" applyAlignment="0" applyProtection="0"/>
    <xf numFmtId="248" fontId="174" fillId="0" borderId="0" applyFont="0" applyFill="0" applyBorder="0" applyAlignment="0" applyProtection="0"/>
    <xf numFmtId="240" fontId="159" fillId="0" borderId="0" applyFont="0" applyFill="0" applyBorder="0" applyAlignment="0" applyProtection="0"/>
    <xf numFmtId="240" fontId="173" fillId="0" borderId="0" applyFont="0" applyFill="0" applyBorder="0" applyAlignment="0" applyProtection="0"/>
    <xf numFmtId="240" fontId="173" fillId="0" borderId="0" applyFont="0" applyFill="0" applyBorder="0" applyAlignment="0" applyProtection="0"/>
    <xf numFmtId="240" fontId="159" fillId="0" borderId="0" applyFont="0" applyFill="0" applyBorder="0" applyAlignment="0" applyProtection="0"/>
    <xf numFmtId="246" fontId="173" fillId="0" borderId="0" applyFont="0" applyFill="0" applyBorder="0" applyAlignment="0" applyProtection="0"/>
    <xf numFmtId="41" fontId="173"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41" fontId="173" fillId="0" borderId="0" applyFont="0" applyFill="0" applyBorder="0" applyAlignment="0" applyProtection="0"/>
    <xf numFmtId="167" fontId="173" fillId="0" borderId="0" applyFont="0" applyFill="0" applyBorder="0" applyAlignment="0" applyProtection="0"/>
    <xf numFmtId="246" fontId="173" fillId="0" borderId="0" applyFont="0" applyFill="0" applyBorder="0" applyAlignment="0" applyProtection="0"/>
    <xf numFmtId="251" fontId="174" fillId="0" borderId="0" applyFont="0" applyFill="0" applyBorder="0" applyAlignment="0" applyProtection="0"/>
    <xf numFmtId="256" fontId="173" fillId="0" borderId="0" applyFont="0" applyFill="0" applyBorder="0" applyAlignment="0" applyProtection="0"/>
    <xf numFmtId="256" fontId="173" fillId="0" borderId="0" applyFont="0" applyFill="0" applyBorder="0" applyAlignment="0" applyProtection="0"/>
    <xf numFmtId="41" fontId="173"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41" fontId="173" fillId="0" borderId="0" applyFont="0" applyFill="0" applyBorder="0" applyAlignment="0" applyProtection="0"/>
    <xf numFmtId="256" fontId="173" fillId="0" borderId="0" applyFont="0" applyFill="0" applyBorder="0" applyAlignment="0" applyProtection="0"/>
    <xf numFmtId="41" fontId="173" fillId="0" borderId="0" applyFont="0" applyFill="0" applyBorder="0" applyAlignment="0" applyProtection="0"/>
    <xf numFmtId="220" fontId="173" fillId="0" borderId="0" applyFont="0" applyFill="0" applyBorder="0" applyAlignment="0" applyProtection="0"/>
    <xf numFmtId="199" fontId="174" fillId="0" borderId="0" applyFont="0" applyFill="0" applyBorder="0" applyAlignment="0" applyProtection="0"/>
    <xf numFmtId="256" fontId="173" fillId="0" borderId="0" applyFont="0" applyFill="0" applyBorder="0" applyAlignment="0" applyProtection="0"/>
    <xf numFmtId="199" fontId="174" fillId="0" borderId="0" applyFont="0" applyFill="0" applyBorder="0" applyAlignment="0" applyProtection="0"/>
    <xf numFmtId="199" fontId="174" fillId="0" borderId="0" applyFont="0" applyFill="0" applyBorder="0" applyAlignment="0" applyProtection="0"/>
    <xf numFmtId="256" fontId="173"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0" fontId="173" fillId="0" borderId="0" applyFont="0" applyFill="0" applyBorder="0" applyAlignment="0" applyProtection="0"/>
    <xf numFmtId="41" fontId="173" fillId="0" borderId="0" applyFont="0" applyFill="0" applyBorder="0" applyAlignment="0" applyProtection="0"/>
    <xf numFmtId="41" fontId="173" fillId="0" borderId="0" applyFont="0" applyFill="0" applyBorder="0" applyAlignment="0" applyProtection="0"/>
    <xf numFmtId="240" fontId="173" fillId="0" borderId="0" applyFont="0" applyFill="0" applyBorder="0" applyAlignment="0" applyProtection="0"/>
    <xf numFmtId="250" fontId="174"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0" fontId="174"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0"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0" fontId="173" fillId="0" borderId="0" applyFont="0" applyFill="0" applyBorder="0" applyAlignment="0" applyProtection="0"/>
    <xf numFmtId="246" fontId="173" fillId="0" borderId="0" applyFont="0" applyFill="0" applyBorder="0" applyAlignment="0" applyProtection="0"/>
    <xf numFmtId="179" fontId="175" fillId="0" borderId="0" applyFont="0" applyFill="0" applyBorder="0" applyAlignment="0" applyProtection="0"/>
    <xf numFmtId="252" fontId="174" fillId="0" borderId="0" applyFont="0" applyFill="0" applyBorder="0" applyAlignment="0" applyProtection="0"/>
    <xf numFmtId="260" fontId="173" fillId="0" borderId="0" applyFont="0" applyFill="0" applyBorder="0" applyAlignment="0" applyProtection="0"/>
    <xf numFmtId="180" fontId="175" fillId="0" borderId="0" applyFont="0" applyFill="0" applyBorder="0" applyAlignment="0" applyProtection="0"/>
    <xf numFmtId="252" fontId="174" fillId="0" borderId="0" applyFont="0" applyFill="0" applyBorder="0" applyAlignment="0" applyProtection="0"/>
    <xf numFmtId="260" fontId="173" fillId="0" borderId="0" applyFont="0" applyFill="0" applyBorder="0" applyAlignment="0" applyProtection="0"/>
    <xf numFmtId="240" fontId="174" fillId="0" borderId="0" applyFont="0" applyFill="0" applyBorder="0" applyAlignment="0" applyProtection="0"/>
    <xf numFmtId="246" fontId="173" fillId="0" borderId="0" applyFont="0" applyFill="0" applyBorder="0" applyAlignment="0" applyProtection="0"/>
    <xf numFmtId="246" fontId="173" fillId="0" borderId="0" applyFont="0" applyFill="0" applyBorder="0" applyAlignment="0" applyProtection="0"/>
    <xf numFmtId="41" fontId="173" fillId="0" borderId="0" applyFont="0" applyFill="0" applyBorder="0" applyAlignment="0" applyProtection="0"/>
    <xf numFmtId="41" fontId="173" fillId="0" borderId="0" applyFont="0" applyFill="0" applyBorder="0" applyAlignment="0" applyProtection="0"/>
    <xf numFmtId="167" fontId="173"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41" fontId="173" fillId="0" borderId="0" applyFont="0" applyFill="0" applyBorder="0" applyAlignment="0" applyProtection="0"/>
    <xf numFmtId="240" fontId="174" fillId="0" borderId="0" applyFont="0" applyFill="0" applyBorder="0" applyAlignment="0" applyProtection="0"/>
    <xf numFmtId="43" fontId="173" fillId="0" borderId="0" applyFont="0" applyFill="0" applyBorder="0" applyAlignment="0" applyProtection="0"/>
    <xf numFmtId="221" fontId="173" fillId="0" borderId="0" applyFont="0" applyFill="0" applyBorder="0" applyAlignment="0" applyProtection="0"/>
    <xf numFmtId="228" fontId="174" fillId="0" borderId="0" applyFont="0" applyFill="0" applyBorder="0" applyAlignment="0" applyProtection="0"/>
    <xf numFmtId="228" fontId="173"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247" fontId="173" fillId="0" borderId="0" applyFont="0" applyFill="0" applyBorder="0" applyAlignment="0" applyProtection="0"/>
    <xf numFmtId="228" fontId="173" fillId="0" borderId="0" applyFont="0" applyFill="0" applyBorder="0" applyAlignment="0" applyProtection="0"/>
    <xf numFmtId="221" fontId="173" fillId="0" borderId="0" applyFont="0" applyFill="0" applyBorder="0" applyAlignment="0" applyProtection="0"/>
    <xf numFmtId="221" fontId="173" fillId="0" borderId="0" applyFont="0" applyFill="0" applyBorder="0" applyAlignment="0" applyProtection="0"/>
    <xf numFmtId="228" fontId="173" fillId="0" borderId="0" applyFont="0" applyFill="0" applyBorder="0" applyAlignment="0" applyProtection="0"/>
    <xf numFmtId="0" fontId="173" fillId="0" borderId="0" applyFont="0" applyFill="0" applyBorder="0" applyAlignment="0" applyProtection="0"/>
    <xf numFmtId="0" fontId="173" fillId="0" borderId="0" applyFont="0" applyFill="0" applyBorder="0" applyAlignment="0" applyProtection="0"/>
    <xf numFmtId="0" fontId="173" fillId="0" borderId="0" applyFont="0" applyFill="0" applyBorder="0" applyAlignment="0" applyProtection="0"/>
    <xf numFmtId="228" fontId="173" fillId="0" borderId="0" applyFont="0" applyFill="0" applyBorder="0" applyAlignment="0" applyProtection="0"/>
    <xf numFmtId="228" fontId="173" fillId="0" borderId="0" applyFont="0" applyFill="0" applyBorder="0" applyAlignment="0" applyProtection="0"/>
    <xf numFmtId="0" fontId="173" fillId="0" borderId="0" applyFont="0" applyFill="0" applyBorder="0" applyAlignment="0" applyProtection="0"/>
    <xf numFmtId="247" fontId="173" fillId="0" borderId="0" applyFont="0" applyFill="0" applyBorder="0" applyAlignment="0" applyProtection="0"/>
    <xf numFmtId="43" fontId="173" fillId="0" borderId="0" applyFont="0" applyFill="0" applyBorder="0" applyAlignment="0" applyProtection="0"/>
    <xf numFmtId="228" fontId="173" fillId="0" borderId="0" applyFont="0" applyFill="0" applyBorder="0" applyAlignment="0" applyProtection="0"/>
    <xf numFmtId="43" fontId="173" fillId="0" borderId="0" applyFont="0" applyFill="0" applyBorder="0" applyAlignment="0" applyProtection="0"/>
    <xf numFmtId="247" fontId="173" fillId="0" borderId="0" applyFont="0" applyFill="0" applyBorder="0" applyAlignment="0" applyProtection="0"/>
    <xf numFmtId="43" fontId="173" fillId="0" borderId="0" applyFont="0" applyFill="0" applyBorder="0" applyAlignment="0" applyProtection="0"/>
    <xf numFmtId="169" fontId="173" fillId="0" borderId="0" applyFont="0" applyFill="0" applyBorder="0" applyAlignment="0" applyProtection="0"/>
    <xf numFmtId="247" fontId="173" fillId="0" borderId="0" applyFont="0" applyFill="0" applyBorder="0" applyAlignment="0" applyProtection="0"/>
    <xf numFmtId="0" fontId="173" fillId="0" borderId="0" applyFont="0" applyFill="0" applyBorder="0" applyAlignment="0" applyProtection="0"/>
    <xf numFmtId="43" fontId="173" fillId="0" borderId="0" applyFont="0" applyFill="0" applyBorder="0" applyAlignment="0" applyProtection="0"/>
    <xf numFmtId="43" fontId="173" fillId="0" borderId="0" applyFont="0" applyFill="0" applyBorder="0" applyAlignment="0" applyProtection="0"/>
    <xf numFmtId="247" fontId="173" fillId="0" borderId="0" applyFont="0" applyFill="0" applyBorder="0" applyAlignment="0" applyProtection="0"/>
    <xf numFmtId="43" fontId="173" fillId="0" borderId="0" applyFont="0" applyFill="0" applyBorder="0" applyAlignment="0" applyProtection="0"/>
    <xf numFmtId="0" fontId="173" fillId="0" borderId="0" applyFont="0" applyFill="0" applyBorder="0" applyAlignment="0" applyProtection="0"/>
    <xf numFmtId="43" fontId="173" fillId="0" borderId="0" applyFont="0" applyFill="0" applyBorder="0" applyAlignment="0" applyProtection="0"/>
    <xf numFmtId="221" fontId="173" fillId="0" borderId="0" applyFont="0" applyFill="0" applyBorder="0" applyAlignment="0" applyProtection="0"/>
    <xf numFmtId="0" fontId="173" fillId="0" borderId="0" applyFont="0" applyFill="0" applyBorder="0" applyAlignment="0" applyProtection="0"/>
    <xf numFmtId="0" fontId="173" fillId="0" borderId="0" applyFont="0" applyFill="0" applyBorder="0" applyAlignment="0" applyProtection="0"/>
    <xf numFmtId="43" fontId="173" fillId="0" borderId="0" applyFont="0" applyFill="0" applyBorder="0" applyAlignment="0" applyProtection="0"/>
    <xf numFmtId="247" fontId="173"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228" fontId="173" fillId="0" borderId="0" applyFont="0" applyFill="0" applyBorder="0" applyAlignment="0" applyProtection="0"/>
    <xf numFmtId="43" fontId="173" fillId="0" borderId="0" applyFont="0" applyFill="0" applyBorder="0" applyAlignment="0" applyProtection="0"/>
    <xf numFmtId="43" fontId="173" fillId="0" borderId="0" applyFont="0" applyFill="0" applyBorder="0" applyAlignment="0" applyProtection="0"/>
    <xf numFmtId="228" fontId="173" fillId="0" borderId="0" applyFont="0" applyFill="0" applyBorder="0" applyAlignment="0" applyProtection="0"/>
    <xf numFmtId="249" fontId="174" fillId="0" borderId="0" applyFont="0" applyFill="0" applyBorder="0" applyAlignment="0" applyProtection="0"/>
    <xf numFmtId="43" fontId="173" fillId="0" borderId="0" applyFont="0" applyFill="0" applyBorder="0" applyAlignment="0" applyProtection="0"/>
    <xf numFmtId="247" fontId="173"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228" fontId="174"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228" fontId="173"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228" fontId="173" fillId="0" borderId="0" applyFont="0" applyFill="0" applyBorder="0" applyAlignment="0" applyProtection="0"/>
    <xf numFmtId="247" fontId="173" fillId="0" borderId="0" applyFont="0" applyFill="0" applyBorder="0" applyAlignment="0" applyProtection="0"/>
    <xf numFmtId="41" fontId="175" fillId="0" borderId="0" applyFont="0" applyFill="0" applyBorder="0" applyAlignment="0" applyProtection="0"/>
    <xf numFmtId="171" fontId="174" fillId="0" borderId="0" applyFont="0" applyFill="0" applyBorder="0" applyAlignment="0" applyProtection="0"/>
    <xf numFmtId="258" fontId="173" fillId="0" borderId="0" applyFont="0" applyFill="0" applyBorder="0" applyAlignment="0" applyProtection="0"/>
    <xf numFmtId="43" fontId="175" fillId="0" borderId="0" applyFont="0" applyFill="0" applyBorder="0" applyAlignment="0" applyProtection="0"/>
    <xf numFmtId="171" fontId="174" fillId="0" borderId="0" applyFont="0" applyFill="0" applyBorder="0" applyAlignment="0" applyProtection="0"/>
    <xf numFmtId="258" fontId="173" fillId="0" borderId="0" applyFont="0" applyFill="0" applyBorder="0" applyAlignment="0" applyProtection="0"/>
    <xf numFmtId="228" fontId="174" fillId="0" borderId="0" applyFont="0" applyFill="0" applyBorder="0" applyAlignment="0" applyProtection="0"/>
    <xf numFmtId="247" fontId="173" fillId="0" borderId="0" applyFont="0" applyFill="0" applyBorder="0" applyAlignment="0" applyProtection="0"/>
    <xf numFmtId="247" fontId="173" fillId="0" borderId="0" applyFont="0" applyFill="0" applyBorder="0" applyAlignment="0" applyProtection="0"/>
    <xf numFmtId="43" fontId="173" fillId="0" borderId="0" applyFont="0" applyFill="0" applyBorder="0" applyAlignment="0" applyProtection="0"/>
    <xf numFmtId="43" fontId="173" fillId="0" borderId="0" applyFont="0" applyFill="0" applyBorder="0" applyAlignment="0" applyProtection="0"/>
    <xf numFmtId="169" fontId="173" fillId="0" borderId="0" applyFont="0" applyFill="0" applyBorder="0" applyAlignment="0" applyProtection="0"/>
    <xf numFmtId="43" fontId="173"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43" fontId="173" fillId="0" borderId="0" applyFont="0" applyFill="0" applyBorder="0" applyAlignment="0" applyProtection="0"/>
    <xf numFmtId="228" fontId="174" fillId="0" borderId="0" applyFont="0" applyFill="0" applyBorder="0" applyAlignment="0" applyProtection="0"/>
    <xf numFmtId="41" fontId="159" fillId="0" borderId="0" applyFont="0" applyFill="0" applyBorder="0" applyAlignment="0" applyProtection="0"/>
    <xf numFmtId="179" fontId="159" fillId="0" borderId="0" applyFont="0" applyFill="0" applyBorder="0" applyAlignment="0" applyProtection="0"/>
    <xf numFmtId="254" fontId="159" fillId="0" borderId="0" applyFont="0" applyFill="0" applyBorder="0" applyAlignment="0" applyProtection="0"/>
    <xf numFmtId="254" fontId="159" fillId="0" borderId="0" applyFont="0" applyFill="0" applyBorder="0" applyAlignment="0" applyProtection="0"/>
    <xf numFmtId="254" fontId="159" fillId="0" borderId="0" applyFont="0" applyFill="0" applyBorder="0" applyAlignment="0" applyProtection="0"/>
    <xf numFmtId="179" fontId="159" fillId="0" borderId="0" applyFont="0" applyFill="0" applyBorder="0" applyAlignment="0" applyProtection="0"/>
    <xf numFmtId="179" fontId="159" fillId="0" borderId="0" applyFont="0" applyFill="0" applyBorder="0" applyAlignment="0" applyProtection="0"/>
    <xf numFmtId="179" fontId="159" fillId="0" borderId="0" applyFont="0" applyFill="0" applyBorder="0" applyAlignment="0" applyProtection="0"/>
    <xf numFmtId="180" fontId="175" fillId="0" borderId="0" applyFont="0" applyFill="0" applyBorder="0" applyAlignment="0" applyProtection="0"/>
    <xf numFmtId="230" fontId="174" fillId="0" borderId="0" applyFont="0" applyFill="0" applyBorder="0" applyAlignment="0" applyProtection="0"/>
    <xf numFmtId="257" fontId="159" fillId="0" borderId="0" applyFont="0" applyFill="0" applyBorder="0" applyAlignment="0" applyProtection="0"/>
    <xf numFmtId="227" fontId="175" fillId="0" borderId="0" applyFont="0" applyFill="0" applyBorder="0" applyAlignment="0" applyProtection="0"/>
    <xf numFmtId="230" fontId="174" fillId="0" borderId="0" applyFont="0" applyFill="0" applyBorder="0" applyAlignment="0" applyProtection="0"/>
    <xf numFmtId="257" fontId="159" fillId="0" borderId="0" applyFont="0" applyFill="0" applyBorder="0" applyAlignment="0" applyProtection="0"/>
    <xf numFmtId="179" fontId="159" fillId="0" borderId="0" applyFont="0" applyFill="0" applyBorder="0" applyAlignment="0" applyProtection="0"/>
    <xf numFmtId="245" fontId="173" fillId="0" borderId="0" applyFont="0" applyFill="0" applyBorder="0" applyAlignment="0" applyProtection="0"/>
    <xf numFmtId="245" fontId="173" fillId="0" borderId="0" applyFont="0" applyFill="0" applyBorder="0" applyAlignment="0" applyProtection="0"/>
    <xf numFmtId="233" fontId="173" fillId="0" borderId="0" applyFont="0" applyFill="0" applyBorder="0" applyAlignment="0" applyProtection="0"/>
    <xf numFmtId="195" fontId="159" fillId="0" borderId="0" applyFont="0" applyFill="0" applyBorder="0" applyAlignment="0" applyProtection="0"/>
    <xf numFmtId="177" fontId="175" fillId="0" borderId="0" applyFont="0" applyFill="0" applyBorder="0" applyAlignment="0" applyProtection="0"/>
    <xf numFmtId="190" fontId="174" fillId="0" borderId="0" applyFont="0" applyFill="0" applyBorder="0" applyAlignment="0" applyProtection="0"/>
    <xf numFmtId="233" fontId="173" fillId="0" borderId="0" applyFont="0" applyFill="0" applyBorder="0" applyAlignment="0" applyProtection="0"/>
    <xf numFmtId="178" fontId="175" fillId="0" borderId="0" applyFont="0" applyFill="0" applyBorder="0" applyAlignment="0" applyProtection="0"/>
    <xf numFmtId="190" fontId="174" fillId="0" borderId="0" applyFont="0" applyFill="0" applyBorder="0" applyAlignment="0" applyProtection="0"/>
    <xf numFmtId="233" fontId="173" fillId="0" borderId="0" applyFont="0" applyFill="0" applyBorder="0" applyAlignment="0" applyProtection="0"/>
    <xf numFmtId="195" fontId="173" fillId="0" borderId="0" applyFont="0" applyFill="0" applyBorder="0" applyAlignment="0" applyProtection="0"/>
    <xf numFmtId="195" fontId="173" fillId="0" borderId="0" applyFont="0" applyFill="0" applyBorder="0" applyAlignment="0" applyProtection="0"/>
    <xf numFmtId="233" fontId="173" fillId="0" borderId="0" applyFont="0" applyFill="0" applyBorder="0" applyAlignment="0" applyProtection="0"/>
    <xf numFmtId="178" fontId="175" fillId="0" borderId="0" applyFont="0" applyFill="0" applyBorder="0" applyAlignment="0" applyProtection="0"/>
    <xf numFmtId="224" fontId="174" fillId="0" borderId="0" applyFont="0" applyFill="0" applyBorder="0" applyAlignment="0" applyProtection="0"/>
    <xf numFmtId="259" fontId="173" fillId="0" borderId="0" applyFont="0" applyFill="0" applyBorder="0" applyAlignment="0" applyProtection="0"/>
    <xf numFmtId="41" fontId="175" fillId="0" borderId="0" applyFont="0" applyFill="0" applyBorder="0" applyAlignment="0" applyProtection="0"/>
    <xf numFmtId="224" fontId="174" fillId="0" borderId="0" applyFont="0" applyFill="0" applyBorder="0" applyAlignment="0" applyProtection="0"/>
    <xf numFmtId="259" fontId="173" fillId="0" borderId="0" applyFont="0" applyFill="0" applyBorder="0" applyAlignment="0" applyProtection="0"/>
    <xf numFmtId="41" fontId="159" fillId="0" borderId="0" applyFont="0" applyFill="0" applyBorder="0" applyAlignment="0" applyProtection="0"/>
    <xf numFmtId="41" fontId="173" fillId="0" borderId="0" applyFont="0" applyFill="0" applyBorder="0" applyAlignment="0" applyProtection="0"/>
    <xf numFmtId="220" fontId="173" fillId="0" borderId="0" applyFont="0" applyFill="0" applyBorder="0" applyAlignment="0" applyProtection="0"/>
    <xf numFmtId="240" fontId="174" fillId="0" borderId="0" applyFont="0" applyFill="0" applyBorder="0" applyAlignment="0" applyProtection="0"/>
    <xf numFmtId="240"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6" fontId="173" fillId="0" borderId="0" applyFont="0" applyFill="0" applyBorder="0" applyAlignment="0" applyProtection="0"/>
    <xf numFmtId="240" fontId="173" fillId="0" borderId="0" applyFont="0" applyFill="0" applyBorder="0" applyAlignment="0" applyProtection="0"/>
    <xf numFmtId="220" fontId="173" fillId="0" borderId="0" applyFont="0" applyFill="0" applyBorder="0" applyAlignment="0" applyProtection="0"/>
    <xf numFmtId="220" fontId="173" fillId="0" borderId="0" applyFont="0" applyFill="0" applyBorder="0" applyAlignment="0" applyProtection="0"/>
    <xf numFmtId="240" fontId="173" fillId="0" borderId="0" applyFont="0" applyFill="0" applyBorder="0" applyAlignment="0" applyProtection="0"/>
    <xf numFmtId="256" fontId="173" fillId="0" borderId="0" applyFont="0" applyFill="0" applyBorder="0" applyAlignment="0" applyProtection="0"/>
    <xf numFmtId="248" fontId="174" fillId="0" borderId="0" applyFont="0" applyFill="0" applyBorder="0" applyAlignment="0" applyProtection="0"/>
    <xf numFmtId="240" fontId="159" fillId="0" borderId="0" applyFont="0" applyFill="0" applyBorder="0" applyAlignment="0" applyProtection="0"/>
    <xf numFmtId="240" fontId="173" fillId="0" borderId="0" applyFont="0" applyFill="0" applyBorder="0" applyAlignment="0" applyProtection="0"/>
    <xf numFmtId="240" fontId="173" fillId="0" borderId="0" applyFont="0" applyFill="0" applyBorder="0" applyAlignment="0" applyProtection="0"/>
    <xf numFmtId="240" fontId="159" fillId="0" borderId="0" applyFont="0" applyFill="0" applyBorder="0" applyAlignment="0" applyProtection="0"/>
    <xf numFmtId="246" fontId="173" fillId="0" borderId="0" applyFont="0" applyFill="0" applyBorder="0" applyAlignment="0" applyProtection="0"/>
    <xf numFmtId="41" fontId="173"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41" fontId="173" fillId="0" borderId="0" applyFont="0" applyFill="0" applyBorder="0" applyAlignment="0" applyProtection="0"/>
    <xf numFmtId="167" fontId="173" fillId="0" borderId="0" applyFont="0" applyFill="0" applyBorder="0" applyAlignment="0" applyProtection="0"/>
    <xf numFmtId="246" fontId="173" fillId="0" borderId="0" applyFont="0" applyFill="0" applyBorder="0" applyAlignment="0" applyProtection="0"/>
    <xf numFmtId="251" fontId="174" fillId="0" borderId="0" applyFont="0" applyFill="0" applyBorder="0" applyAlignment="0" applyProtection="0"/>
    <xf numFmtId="256" fontId="173" fillId="0" borderId="0" applyFont="0" applyFill="0" applyBorder="0" applyAlignment="0" applyProtection="0"/>
    <xf numFmtId="256" fontId="173" fillId="0" borderId="0" applyFont="0" applyFill="0" applyBorder="0" applyAlignment="0" applyProtection="0"/>
    <xf numFmtId="41" fontId="173"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41" fontId="173" fillId="0" borderId="0" applyFont="0" applyFill="0" applyBorder="0" applyAlignment="0" applyProtection="0"/>
    <xf numFmtId="256" fontId="173" fillId="0" borderId="0" applyFont="0" applyFill="0" applyBorder="0" applyAlignment="0" applyProtection="0"/>
    <xf numFmtId="41" fontId="173" fillId="0" borderId="0" applyFont="0" applyFill="0" applyBorder="0" applyAlignment="0" applyProtection="0"/>
    <xf numFmtId="220" fontId="173" fillId="0" borderId="0" applyFont="0" applyFill="0" applyBorder="0" applyAlignment="0" applyProtection="0"/>
    <xf numFmtId="199" fontId="174" fillId="0" borderId="0" applyFont="0" applyFill="0" applyBorder="0" applyAlignment="0" applyProtection="0"/>
    <xf numFmtId="256" fontId="173" fillId="0" borderId="0" applyFont="0" applyFill="0" applyBorder="0" applyAlignment="0" applyProtection="0"/>
    <xf numFmtId="199" fontId="174" fillId="0" borderId="0" applyFont="0" applyFill="0" applyBorder="0" applyAlignment="0" applyProtection="0"/>
    <xf numFmtId="199" fontId="174" fillId="0" borderId="0" applyFont="0" applyFill="0" applyBorder="0" applyAlignment="0" applyProtection="0"/>
    <xf numFmtId="256" fontId="173"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0" fontId="173" fillId="0" borderId="0" applyFont="0" applyFill="0" applyBorder="0" applyAlignment="0" applyProtection="0"/>
    <xf numFmtId="41" fontId="173" fillId="0" borderId="0" applyFont="0" applyFill="0" applyBorder="0" applyAlignment="0" applyProtection="0"/>
    <xf numFmtId="41" fontId="173" fillId="0" borderId="0" applyFont="0" applyFill="0" applyBorder="0" applyAlignment="0" applyProtection="0"/>
    <xf numFmtId="240" fontId="173" fillId="0" borderId="0" applyFont="0" applyFill="0" applyBorder="0" applyAlignment="0" applyProtection="0"/>
    <xf numFmtId="250" fontId="174"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0" fontId="174"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0"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0" fontId="173" fillId="0" borderId="0" applyFont="0" applyFill="0" applyBorder="0" applyAlignment="0" applyProtection="0"/>
    <xf numFmtId="246" fontId="173" fillId="0" borderId="0" applyFont="0" applyFill="0" applyBorder="0" applyAlignment="0" applyProtection="0"/>
    <xf numFmtId="179" fontId="175" fillId="0" borderId="0" applyFont="0" applyFill="0" applyBorder="0" applyAlignment="0" applyProtection="0"/>
    <xf numFmtId="252" fontId="174" fillId="0" borderId="0" applyFont="0" applyFill="0" applyBorder="0" applyAlignment="0" applyProtection="0"/>
    <xf numFmtId="260" fontId="173" fillId="0" borderId="0" applyFont="0" applyFill="0" applyBorder="0" applyAlignment="0" applyProtection="0"/>
    <xf numFmtId="180" fontId="175" fillId="0" borderId="0" applyFont="0" applyFill="0" applyBorder="0" applyAlignment="0" applyProtection="0"/>
    <xf numFmtId="252" fontId="174" fillId="0" borderId="0" applyFont="0" applyFill="0" applyBorder="0" applyAlignment="0" applyProtection="0"/>
    <xf numFmtId="260" fontId="173" fillId="0" borderId="0" applyFont="0" applyFill="0" applyBorder="0" applyAlignment="0" applyProtection="0"/>
    <xf numFmtId="240" fontId="174" fillId="0" borderId="0" applyFont="0" applyFill="0" applyBorder="0" applyAlignment="0" applyProtection="0"/>
    <xf numFmtId="246" fontId="173" fillId="0" borderId="0" applyFont="0" applyFill="0" applyBorder="0" applyAlignment="0" applyProtection="0"/>
    <xf numFmtId="246" fontId="173" fillId="0" borderId="0" applyFont="0" applyFill="0" applyBorder="0" applyAlignment="0" applyProtection="0"/>
    <xf numFmtId="41" fontId="173" fillId="0" borderId="0" applyFont="0" applyFill="0" applyBorder="0" applyAlignment="0" applyProtection="0"/>
    <xf numFmtId="41" fontId="173" fillId="0" borderId="0" applyFont="0" applyFill="0" applyBorder="0" applyAlignment="0" applyProtection="0"/>
    <xf numFmtId="167" fontId="173"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41" fontId="173" fillId="0" borderId="0" applyFont="0" applyFill="0" applyBorder="0" applyAlignment="0" applyProtection="0"/>
    <xf numFmtId="240" fontId="174" fillId="0" borderId="0" applyFont="0" applyFill="0" applyBorder="0" applyAlignment="0" applyProtection="0"/>
    <xf numFmtId="43" fontId="173" fillId="0" borderId="0" applyFont="0" applyFill="0" applyBorder="0" applyAlignment="0" applyProtection="0"/>
    <xf numFmtId="221" fontId="173" fillId="0" borderId="0" applyFont="0" applyFill="0" applyBorder="0" applyAlignment="0" applyProtection="0"/>
    <xf numFmtId="228" fontId="174" fillId="0" borderId="0" applyFont="0" applyFill="0" applyBorder="0" applyAlignment="0" applyProtection="0"/>
    <xf numFmtId="228" fontId="173"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247" fontId="173" fillId="0" borderId="0" applyFont="0" applyFill="0" applyBorder="0" applyAlignment="0" applyProtection="0"/>
    <xf numFmtId="228" fontId="173" fillId="0" borderId="0" applyFont="0" applyFill="0" applyBorder="0" applyAlignment="0" applyProtection="0"/>
    <xf numFmtId="221" fontId="173" fillId="0" borderId="0" applyFont="0" applyFill="0" applyBorder="0" applyAlignment="0" applyProtection="0"/>
    <xf numFmtId="221" fontId="173" fillId="0" borderId="0" applyFont="0" applyFill="0" applyBorder="0" applyAlignment="0" applyProtection="0"/>
    <xf numFmtId="228" fontId="173" fillId="0" borderId="0" applyFont="0" applyFill="0" applyBorder="0" applyAlignment="0" applyProtection="0"/>
    <xf numFmtId="0" fontId="173" fillId="0" borderId="0" applyFont="0" applyFill="0" applyBorder="0" applyAlignment="0" applyProtection="0"/>
    <xf numFmtId="0" fontId="173" fillId="0" borderId="0" applyFont="0" applyFill="0" applyBorder="0" applyAlignment="0" applyProtection="0"/>
    <xf numFmtId="0" fontId="173" fillId="0" borderId="0" applyFont="0" applyFill="0" applyBorder="0" applyAlignment="0" applyProtection="0"/>
    <xf numFmtId="228" fontId="173" fillId="0" borderId="0" applyFont="0" applyFill="0" applyBorder="0" applyAlignment="0" applyProtection="0"/>
    <xf numFmtId="228" fontId="173" fillId="0" borderId="0" applyFont="0" applyFill="0" applyBorder="0" applyAlignment="0" applyProtection="0"/>
    <xf numFmtId="0" fontId="173" fillId="0" borderId="0" applyFont="0" applyFill="0" applyBorder="0" applyAlignment="0" applyProtection="0"/>
    <xf numFmtId="247" fontId="173" fillId="0" borderId="0" applyFont="0" applyFill="0" applyBorder="0" applyAlignment="0" applyProtection="0"/>
    <xf numFmtId="43" fontId="173" fillId="0" borderId="0" applyFont="0" applyFill="0" applyBorder="0" applyAlignment="0" applyProtection="0"/>
    <xf numFmtId="228" fontId="173" fillId="0" borderId="0" applyFont="0" applyFill="0" applyBorder="0" applyAlignment="0" applyProtection="0"/>
    <xf numFmtId="43" fontId="173" fillId="0" borderId="0" applyFont="0" applyFill="0" applyBorder="0" applyAlignment="0" applyProtection="0"/>
    <xf numFmtId="247" fontId="173" fillId="0" borderId="0" applyFont="0" applyFill="0" applyBorder="0" applyAlignment="0" applyProtection="0"/>
    <xf numFmtId="43" fontId="173" fillId="0" borderId="0" applyFont="0" applyFill="0" applyBorder="0" applyAlignment="0" applyProtection="0"/>
    <xf numFmtId="169" fontId="173" fillId="0" borderId="0" applyFont="0" applyFill="0" applyBorder="0" applyAlignment="0" applyProtection="0"/>
    <xf numFmtId="247" fontId="173" fillId="0" borderId="0" applyFont="0" applyFill="0" applyBorder="0" applyAlignment="0" applyProtection="0"/>
    <xf numFmtId="0" fontId="173" fillId="0" borderId="0" applyFont="0" applyFill="0" applyBorder="0" applyAlignment="0" applyProtection="0"/>
    <xf numFmtId="43" fontId="173" fillId="0" borderId="0" applyFont="0" applyFill="0" applyBorder="0" applyAlignment="0" applyProtection="0"/>
    <xf numFmtId="43" fontId="173" fillId="0" borderId="0" applyFont="0" applyFill="0" applyBorder="0" applyAlignment="0" applyProtection="0"/>
    <xf numFmtId="247" fontId="173" fillId="0" borderId="0" applyFont="0" applyFill="0" applyBorder="0" applyAlignment="0" applyProtection="0"/>
    <xf numFmtId="43" fontId="173" fillId="0" borderId="0" applyFont="0" applyFill="0" applyBorder="0" applyAlignment="0" applyProtection="0"/>
    <xf numFmtId="0" fontId="173" fillId="0" borderId="0" applyFont="0" applyFill="0" applyBorder="0" applyAlignment="0" applyProtection="0"/>
    <xf numFmtId="43" fontId="173" fillId="0" borderId="0" applyFont="0" applyFill="0" applyBorder="0" applyAlignment="0" applyProtection="0"/>
    <xf numFmtId="221" fontId="173" fillId="0" borderId="0" applyFont="0" applyFill="0" applyBorder="0" applyAlignment="0" applyProtection="0"/>
    <xf numFmtId="0" fontId="173" fillId="0" borderId="0" applyFont="0" applyFill="0" applyBorder="0" applyAlignment="0" applyProtection="0"/>
    <xf numFmtId="0" fontId="173" fillId="0" borderId="0" applyFont="0" applyFill="0" applyBorder="0" applyAlignment="0" applyProtection="0"/>
    <xf numFmtId="43" fontId="173" fillId="0" borderId="0" applyFont="0" applyFill="0" applyBorder="0" applyAlignment="0" applyProtection="0"/>
    <xf numFmtId="247" fontId="173"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228" fontId="173" fillId="0" borderId="0" applyFont="0" applyFill="0" applyBorder="0" applyAlignment="0" applyProtection="0"/>
    <xf numFmtId="43" fontId="173" fillId="0" borderId="0" applyFont="0" applyFill="0" applyBorder="0" applyAlignment="0" applyProtection="0"/>
    <xf numFmtId="43" fontId="173" fillId="0" borderId="0" applyFont="0" applyFill="0" applyBorder="0" applyAlignment="0" applyProtection="0"/>
    <xf numFmtId="228" fontId="173" fillId="0" borderId="0" applyFont="0" applyFill="0" applyBorder="0" applyAlignment="0" applyProtection="0"/>
    <xf numFmtId="249" fontId="174" fillId="0" borderId="0" applyFont="0" applyFill="0" applyBorder="0" applyAlignment="0" applyProtection="0"/>
    <xf numFmtId="43" fontId="173" fillId="0" borderId="0" applyFont="0" applyFill="0" applyBorder="0" applyAlignment="0" applyProtection="0"/>
    <xf numFmtId="247" fontId="173"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228" fontId="174"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228" fontId="173"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228" fontId="173" fillId="0" borderId="0" applyFont="0" applyFill="0" applyBorder="0" applyAlignment="0" applyProtection="0"/>
    <xf numFmtId="247" fontId="173" fillId="0" borderId="0" applyFont="0" applyFill="0" applyBorder="0" applyAlignment="0" applyProtection="0"/>
    <xf numFmtId="41" fontId="175" fillId="0" borderId="0" applyFont="0" applyFill="0" applyBorder="0" applyAlignment="0" applyProtection="0"/>
    <xf numFmtId="171" fontId="174" fillId="0" borderId="0" applyFont="0" applyFill="0" applyBorder="0" applyAlignment="0" applyProtection="0"/>
    <xf numFmtId="258" fontId="173" fillId="0" borderId="0" applyFont="0" applyFill="0" applyBorder="0" applyAlignment="0" applyProtection="0"/>
    <xf numFmtId="43" fontId="175" fillId="0" borderId="0" applyFont="0" applyFill="0" applyBorder="0" applyAlignment="0" applyProtection="0"/>
    <xf numFmtId="171" fontId="174" fillId="0" borderId="0" applyFont="0" applyFill="0" applyBorder="0" applyAlignment="0" applyProtection="0"/>
    <xf numFmtId="258" fontId="173" fillId="0" borderId="0" applyFont="0" applyFill="0" applyBorder="0" applyAlignment="0" applyProtection="0"/>
    <xf numFmtId="228" fontId="174" fillId="0" borderId="0" applyFont="0" applyFill="0" applyBorder="0" applyAlignment="0" applyProtection="0"/>
    <xf numFmtId="247" fontId="173" fillId="0" borderId="0" applyFont="0" applyFill="0" applyBorder="0" applyAlignment="0" applyProtection="0"/>
    <xf numFmtId="247" fontId="173" fillId="0" borderId="0" applyFont="0" applyFill="0" applyBorder="0" applyAlignment="0" applyProtection="0"/>
    <xf numFmtId="43" fontId="173" fillId="0" borderId="0" applyFont="0" applyFill="0" applyBorder="0" applyAlignment="0" applyProtection="0"/>
    <xf numFmtId="43" fontId="173" fillId="0" borderId="0" applyFont="0" applyFill="0" applyBorder="0" applyAlignment="0" applyProtection="0"/>
    <xf numFmtId="169" fontId="173" fillId="0" borderId="0" applyFont="0" applyFill="0" applyBorder="0" applyAlignment="0" applyProtection="0"/>
    <xf numFmtId="43" fontId="173" fillId="0" borderId="0" applyFont="0" applyFill="0" applyBorder="0" applyAlignment="0" applyProtection="0"/>
    <xf numFmtId="247" fontId="173" fillId="0" borderId="0" applyFont="0" applyFill="0" applyBorder="0" applyAlignment="0" applyProtection="0"/>
    <xf numFmtId="228" fontId="174" fillId="0" borderId="0" applyFont="0" applyFill="0" applyBorder="0" applyAlignment="0" applyProtection="0"/>
    <xf numFmtId="43" fontId="173" fillId="0" borderId="0" applyFont="0" applyFill="0" applyBorder="0" applyAlignment="0" applyProtection="0"/>
    <xf numFmtId="228" fontId="174" fillId="0" borderId="0" applyFont="0" applyFill="0" applyBorder="0" applyAlignment="0" applyProtection="0"/>
    <xf numFmtId="179" fontId="159" fillId="0" borderId="0" applyFont="0" applyFill="0" applyBorder="0" applyAlignment="0" applyProtection="0"/>
    <xf numFmtId="254" fontId="159" fillId="0" borderId="0" applyFont="0" applyFill="0" applyBorder="0" applyAlignment="0" applyProtection="0"/>
    <xf numFmtId="254" fontId="159" fillId="0" borderId="0" applyFont="0" applyFill="0" applyBorder="0" applyAlignment="0" applyProtection="0"/>
    <xf numFmtId="254" fontId="159" fillId="0" borderId="0" applyFont="0" applyFill="0" applyBorder="0" applyAlignment="0" applyProtection="0"/>
    <xf numFmtId="179" fontId="159" fillId="0" borderId="0" applyFont="0" applyFill="0" applyBorder="0" applyAlignment="0" applyProtection="0"/>
    <xf numFmtId="179" fontId="159" fillId="0" borderId="0" applyFont="0" applyFill="0" applyBorder="0" applyAlignment="0" applyProtection="0"/>
    <xf numFmtId="179" fontId="159" fillId="0" borderId="0" applyFont="0" applyFill="0" applyBorder="0" applyAlignment="0" applyProtection="0"/>
    <xf numFmtId="180" fontId="175" fillId="0" borderId="0" applyFont="0" applyFill="0" applyBorder="0" applyAlignment="0" applyProtection="0"/>
    <xf numFmtId="230" fontId="174" fillId="0" borderId="0" applyFont="0" applyFill="0" applyBorder="0" applyAlignment="0" applyProtection="0"/>
    <xf numFmtId="257" fontId="159" fillId="0" borderId="0" applyFont="0" applyFill="0" applyBorder="0" applyAlignment="0" applyProtection="0"/>
    <xf numFmtId="227" fontId="175" fillId="0" borderId="0" applyFont="0" applyFill="0" applyBorder="0" applyAlignment="0" applyProtection="0"/>
    <xf numFmtId="230" fontId="174" fillId="0" borderId="0" applyFont="0" applyFill="0" applyBorder="0" applyAlignment="0" applyProtection="0"/>
    <xf numFmtId="257" fontId="159" fillId="0" borderId="0" applyFont="0" applyFill="0" applyBorder="0" applyAlignment="0" applyProtection="0"/>
    <xf numFmtId="179" fontId="159" fillId="0" borderId="0" applyFont="0" applyFill="0" applyBorder="0" applyAlignment="0" applyProtection="0"/>
    <xf numFmtId="43" fontId="159" fillId="0" borderId="0" applyFont="0" applyFill="0" applyBorder="0" applyAlignment="0" applyProtection="0"/>
    <xf numFmtId="245" fontId="173" fillId="0" borderId="0" applyFont="0" applyFill="0" applyBorder="0" applyAlignment="0" applyProtection="0"/>
    <xf numFmtId="166" fontId="173" fillId="0" borderId="0" applyFont="0" applyFill="0" applyBorder="0" applyAlignment="0" applyProtection="0"/>
    <xf numFmtId="0" fontId="28" fillId="0" borderId="0" applyNumberFormat="0" applyFill="0" applyBorder="0" applyAlignment="0" applyProtection="0"/>
    <xf numFmtId="234" fontId="26" fillId="0" borderId="0" applyFont="0" applyFill="0" applyBorder="0" applyAlignment="0" applyProtection="0"/>
    <xf numFmtId="204" fontId="26" fillId="0" borderId="0" applyFont="0" applyFill="0" applyBorder="0" applyAlignment="0" applyProtection="0"/>
    <xf numFmtId="0" fontId="176" fillId="0" borderId="0"/>
    <xf numFmtId="0" fontId="176" fillId="0" borderId="0"/>
    <xf numFmtId="0" fontId="26" fillId="0" borderId="0"/>
    <xf numFmtId="3" fontId="160" fillId="0" borderId="6"/>
    <xf numFmtId="3" fontId="160" fillId="0" borderId="6"/>
    <xf numFmtId="226" fontId="159" fillId="0" borderId="0" applyFont="0" applyFill="0" applyBorder="0" applyAlignment="0" applyProtection="0"/>
    <xf numFmtId="0" fontId="124" fillId="35" borderId="0"/>
    <xf numFmtId="0" fontId="3" fillId="0" borderId="11" applyFont="0" applyFill="0" applyAlignment="0"/>
    <xf numFmtId="9" fontId="177" fillId="0" borderId="0" applyBorder="0" applyAlignment="0" applyProtection="0"/>
    <xf numFmtId="0" fontId="125" fillId="35" borderId="0"/>
    <xf numFmtId="0" fontId="3" fillId="0" borderId="0"/>
    <xf numFmtId="0" fontId="144" fillId="36" borderId="0" applyNumberFormat="0" applyBorder="0" applyAlignment="0" applyProtection="0"/>
    <xf numFmtId="0" fontId="144" fillId="37" borderId="0" applyNumberFormat="0" applyBorder="0" applyAlignment="0" applyProtection="0"/>
    <xf numFmtId="0" fontId="144" fillId="38" borderId="0" applyNumberFormat="0" applyBorder="0" applyAlignment="0" applyProtection="0"/>
    <xf numFmtId="0" fontId="144" fillId="39" borderId="0" applyNumberFormat="0" applyBorder="0" applyAlignment="0" applyProtection="0"/>
    <xf numFmtId="0" fontId="144" fillId="40" borderId="0" applyNumberFormat="0" applyBorder="0" applyAlignment="0" applyProtection="0"/>
    <xf numFmtId="0" fontId="144" fillId="41" borderId="0" applyNumberFormat="0" applyBorder="0" applyAlignment="0" applyProtection="0"/>
    <xf numFmtId="0" fontId="126" fillId="35" borderId="0"/>
    <xf numFmtId="0" fontId="50" fillId="0" borderId="0"/>
    <xf numFmtId="0" fontId="127" fillId="0" borderId="0">
      <alignment wrapText="1"/>
    </xf>
    <xf numFmtId="0" fontId="144" fillId="42" borderId="0" applyNumberFormat="0" applyBorder="0" applyAlignment="0" applyProtection="0"/>
    <xf numFmtId="0" fontId="144" fillId="43" borderId="0" applyNumberFormat="0" applyBorder="0" applyAlignment="0" applyProtection="0"/>
    <xf numFmtId="0" fontId="144" fillId="44" borderId="0" applyNumberFormat="0" applyBorder="0" applyAlignment="0" applyProtection="0"/>
    <xf numFmtId="0" fontId="144" fillId="39" borderId="0" applyNumberFormat="0" applyBorder="0" applyAlignment="0" applyProtection="0"/>
    <xf numFmtId="0" fontId="144" fillId="42" borderId="0" applyNumberFormat="0" applyBorder="0" applyAlignment="0" applyProtection="0"/>
    <xf numFmtId="0" fontId="144" fillId="45" borderId="0" applyNumberFormat="0" applyBorder="0" applyAlignment="0" applyProtection="0"/>
    <xf numFmtId="0" fontId="28" fillId="0" borderId="0"/>
    <xf numFmtId="0" fontId="145" fillId="46" borderId="0" applyNumberFormat="0" applyBorder="0" applyAlignment="0" applyProtection="0"/>
    <xf numFmtId="0" fontId="145" fillId="43" borderId="0" applyNumberFormat="0" applyBorder="0" applyAlignment="0" applyProtection="0"/>
    <xf numFmtId="0" fontId="145" fillId="44" borderId="0" applyNumberFormat="0" applyBorder="0" applyAlignment="0" applyProtection="0"/>
    <xf numFmtId="0" fontId="145" fillId="47" borderId="0" applyNumberFormat="0" applyBorder="0" applyAlignment="0" applyProtection="0"/>
    <xf numFmtId="0" fontId="145" fillId="48" borderId="0" applyNumberFormat="0" applyBorder="0" applyAlignment="0" applyProtection="0"/>
    <xf numFmtId="0" fontId="145" fillId="49" borderId="0" applyNumberFormat="0" applyBorder="0" applyAlignment="0" applyProtection="0"/>
    <xf numFmtId="0" fontId="145" fillId="50" borderId="0" applyNumberFormat="0" applyBorder="0" applyAlignment="0" applyProtection="0"/>
    <xf numFmtId="0" fontId="145" fillId="51" borderId="0" applyNumberFormat="0" applyBorder="0" applyAlignment="0" applyProtection="0"/>
    <xf numFmtId="0" fontId="145" fillId="52" borderId="0" applyNumberFormat="0" applyBorder="0" applyAlignment="0" applyProtection="0"/>
    <xf numFmtId="0" fontId="145" fillId="47" borderId="0" applyNumberFormat="0" applyBorder="0" applyAlignment="0" applyProtection="0"/>
    <xf numFmtId="0" fontId="145" fillId="48" borderId="0" applyNumberFormat="0" applyBorder="0" applyAlignment="0" applyProtection="0"/>
    <xf numFmtId="0" fontId="145" fillId="53" borderId="0" applyNumberFormat="0" applyBorder="0" applyAlignment="0" applyProtection="0"/>
    <xf numFmtId="222" fontId="178" fillId="0" borderId="0" applyFont="0" applyFill="0" applyBorder="0" applyAlignment="0" applyProtection="0"/>
    <xf numFmtId="0" fontId="128" fillId="0" borderId="0" applyFont="0" applyFill="0" applyBorder="0" applyAlignment="0" applyProtection="0"/>
    <xf numFmtId="238" fontId="159" fillId="0" borderId="0" applyFont="0" applyFill="0" applyBorder="0" applyAlignment="0" applyProtection="0"/>
    <xf numFmtId="223" fontId="178" fillId="0" borderId="0" applyFont="0" applyFill="0" applyBorder="0" applyAlignment="0" applyProtection="0"/>
    <xf numFmtId="0" fontId="128" fillId="0" borderId="0" applyFont="0" applyFill="0" applyBorder="0" applyAlignment="0" applyProtection="0"/>
    <xf numFmtId="239" fontId="159" fillId="0" borderId="0" applyFont="0" applyFill="0" applyBorder="0" applyAlignment="0" applyProtection="0"/>
    <xf numFmtId="0" fontId="117" fillId="0" borderId="0">
      <alignment horizontal="center" wrapText="1"/>
      <protection locked="0"/>
    </xf>
    <xf numFmtId="220" fontId="178" fillId="0" borderId="0" applyFont="0" applyFill="0" applyBorder="0" applyAlignment="0" applyProtection="0"/>
    <xf numFmtId="0" fontId="128" fillId="0" borderId="0" applyFont="0" applyFill="0" applyBorder="0" applyAlignment="0" applyProtection="0"/>
    <xf numFmtId="220" fontId="179" fillId="0" borderId="0" applyFont="0" applyFill="0" applyBorder="0" applyAlignment="0" applyProtection="0"/>
    <xf numFmtId="221" fontId="178" fillId="0" borderId="0" applyFont="0" applyFill="0" applyBorder="0" applyAlignment="0" applyProtection="0"/>
    <xf numFmtId="0" fontId="128" fillId="0" borderId="0" applyFont="0" applyFill="0" applyBorder="0" applyAlignment="0" applyProtection="0"/>
    <xf numFmtId="221" fontId="179" fillId="0" borderId="0" applyFont="0" applyFill="0" applyBorder="0" applyAlignment="0" applyProtection="0"/>
    <xf numFmtId="179" fontId="159" fillId="0" borderId="0" applyFont="0" applyFill="0" applyBorder="0" applyAlignment="0" applyProtection="0"/>
    <xf numFmtId="0" fontId="146" fillId="37" borderId="0" applyNumberFormat="0" applyBorder="0" applyAlignment="0" applyProtection="0"/>
    <xf numFmtId="0" fontId="180" fillId="0" borderId="0"/>
    <xf numFmtId="0" fontId="181" fillId="0" borderId="0" applyNumberFormat="0" applyFill="0" applyBorder="0" applyAlignment="0" applyProtection="0"/>
    <xf numFmtId="0" fontId="128" fillId="0" borderId="0"/>
    <xf numFmtId="0" fontId="178" fillId="0" borderId="0"/>
    <xf numFmtId="0" fontId="128" fillId="0" borderId="0"/>
    <xf numFmtId="0" fontId="182" fillId="0" borderId="0"/>
    <xf numFmtId="0" fontId="183" fillId="0" borderId="0"/>
    <xf numFmtId="0" fontId="184" fillId="0" borderId="0"/>
    <xf numFmtId="203" fontId="26" fillId="0" borderId="0" applyFont="0" applyFill="0" applyBorder="0" applyAlignment="0" applyProtection="0"/>
    <xf numFmtId="205" fontId="26" fillId="0" borderId="0" applyFont="0" applyFill="0" applyBorder="0" applyAlignment="0" applyProtection="0"/>
    <xf numFmtId="197" fontId="3" fillId="0" borderId="0" applyFill="0" applyBorder="0" applyAlignment="0"/>
    <xf numFmtId="203" fontId="116" fillId="0" borderId="0" applyFill="0" applyBorder="0" applyAlignment="0"/>
    <xf numFmtId="171" fontId="185" fillId="0" borderId="0" applyFill="0" applyBorder="0" applyAlignment="0"/>
    <xf numFmtId="204" fontId="116" fillId="0" borderId="0" applyFill="0" applyBorder="0" applyAlignment="0"/>
    <xf numFmtId="171" fontId="116" fillId="0" borderId="0" applyFill="0" applyBorder="0" applyAlignment="0"/>
    <xf numFmtId="180" fontId="185" fillId="0" borderId="0" applyFill="0" applyBorder="0" applyAlignment="0"/>
    <xf numFmtId="205" fontId="116" fillId="0" borderId="0" applyFill="0" applyBorder="0" applyAlignment="0"/>
    <xf numFmtId="203" fontId="116" fillId="0" borderId="0" applyFill="0" applyBorder="0" applyAlignment="0"/>
    <xf numFmtId="0" fontId="147" fillId="54" borderId="27" applyNumberFormat="0" applyAlignment="0" applyProtection="0"/>
    <xf numFmtId="0" fontId="186" fillId="0" borderId="0"/>
    <xf numFmtId="208" fontId="187" fillId="0" borderId="26" applyBorder="0"/>
    <xf numFmtId="208" fontId="188" fillId="0" borderId="11">
      <protection locked="0"/>
    </xf>
    <xf numFmtId="241" fontId="173" fillId="0" borderId="0" applyFont="0" applyFill="0" applyBorder="0" applyAlignment="0" applyProtection="0"/>
    <xf numFmtId="209" fontId="189" fillId="0" borderId="11"/>
    <xf numFmtId="0" fontId="148" fillId="55" borderId="28" applyNumberFormat="0" applyAlignment="0" applyProtection="0"/>
    <xf numFmtId="1" fontId="190" fillId="0" borderId="8" applyBorder="0"/>
    <xf numFmtId="169" fontId="92" fillId="0" borderId="0" applyFont="0" applyFill="0" applyBorder="0" applyAlignment="0" applyProtection="0"/>
    <xf numFmtId="196" fontId="3" fillId="0" borderId="0"/>
    <xf numFmtId="196" fontId="3" fillId="0" borderId="0"/>
    <xf numFmtId="196" fontId="3" fillId="0" borderId="0"/>
    <xf numFmtId="196" fontId="3" fillId="0" borderId="0"/>
    <xf numFmtId="196" fontId="3" fillId="0" borderId="0"/>
    <xf numFmtId="196" fontId="3" fillId="0" borderId="0"/>
    <xf numFmtId="196" fontId="3" fillId="0" borderId="0"/>
    <xf numFmtId="196" fontId="3" fillId="0" borderId="0"/>
    <xf numFmtId="167" fontId="92" fillId="0" borderId="0" applyFont="0" applyFill="0" applyBorder="0" applyAlignment="0" applyProtection="0"/>
    <xf numFmtId="180" fontId="185" fillId="0" borderId="0" applyFont="0" applyFill="0" applyBorder="0" applyAlignment="0" applyProtection="0"/>
    <xf numFmtId="168" fontId="26" fillId="0" borderId="0" applyFont="0" applyFill="0" applyBorder="0" applyAlignment="0" applyProtection="0"/>
    <xf numFmtId="237" fontId="114" fillId="0" borderId="0"/>
    <xf numFmtId="3" fontId="26" fillId="0" borderId="0" applyFont="0" applyFill="0" applyBorder="0" applyAlignment="0" applyProtection="0"/>
    <xf numFmtId="0" fontId="191" fillId="0" borderId="0" applyNumberFormat="0" applyAlignment="0">
      <alignment horizontal="left"/>
    </xf>
    <xf numFmtId="210" fontId="192" fillId="0" borderId="0">
      <protection locked="0"/>
    </xf>
    <xf numFmtId="211" fontId="192" fillId="0" borderId="0">
      <protection locked="0"/>
    </xf>
    <xf numFmtId="212" fontId="193" fillId="0" borderId="29">
      <protection locked="0"/>
    </xf>
    <xf numFmtId="213" fontId="192" fillId="0" borderId="0">
      <protection locked="0"/>
    </xf>
    <xf numFmtId="214" fontId="192" fillId="0" borderId="0">
      <protection locked="0"/>
    </xf>
    <xf numFmtId="213" fontId="192" fillId="0" borderId="0" applyNumberFormat="0">
      <protection locked="0"/>
    </xf>
    <xf numFmtId="213" fontId="192" fillId="0" borderId="0">
      <protection locked="0"/>
    </xf>
    <xf numFmtId="208" fontId="194" fillId="0" borderId="12"/>
    <xf numFmtId="215" fontId="194" fillId="0" borderId="12"/>
    <xf numFmtId="203" fontId="116" fillId="0" borderId="0" applyFont="0" applyFill="0" applyBorder="0" applyAlignment="0" applyProtection="0"/>
    <xf numFmtId="181" fontId="26" fillId="0" borderId="0" applyFont="0" applyFill="0" applyBorder="0" applyAlignment="0" applyProtection="0"/>
    <xf numFmtId="235" fontId="26" fillId="0" borderId="0"/>
    <xf numFmtId="208" fontId="161" fillId="0" borderId="12">
      <alignment horizontal="center"/>
      <protection hidden="1"/>
    </xf>
    <xf numFmtId="216" fontId="195" fillId="0" borderId="12">
      <alignment horizontal="center"/>
      <protection hidden="1"/>
    </xf>
    <xf numFmtId="2" fontId="161" fillId="0" borderId="12">
      <alignment horizontal="center"/>
      <protection hidden="1"/>
    </xf>
    <xf numFmtId="0" fontId="26" fillId="0" borderId="0" applyFont="0" applyFill="0" applyBorder="0" applyAlignment="0" applyProtection="0"/>
    <xf numFmtId="14" fontId="115" fillId="0" borderId="0" applyFill="0" applyBorder="0" applyAlignment="0"/>
    <xf numFmtId="0" fontId="196" fillId="0" borderId="0"/>
    <xf numFmtId="14" fontId="159" fillId="0" borderId="0" applyFont="0" applyFill="0" applyBorder="0" applyAlignment="0" applyProtection="0"/>
    <xf numFmtId="193" fontId="3" fillId="0" borderId="0" applyFont="0" applyFill="0" applyBorder="0" applyAlignment="0" applyProtection="0"/>
    <xf numFmtId="198" fontId="3" fillId="0" borderId="0" applyFont="0" applyFill="0" applyBorder="0" applyAlignment="0" applyProtection="0"/>
    <xf numFmtId="236" fontId="26" fillId="0" borderId="0"/>
    <xf numFmtId="3" fontId="3" fillId="0" borderId="0" applyFont="0" applyBorder="0" applyAlignment="0"/>
    <xf numFmtId="0" fontId="104" fillId="0" borderId="0">
      <alignment vertical="center"/>
    </xf>
    <xf numFmtId="180" fontId="185" fillId="0" borderId="0" applyFill="0" applyBorder="0" applyAlignment="0"/>
    <xf numFmtId="203" fontId="116" fillId="0" borderId="0" applyFill="0" applyBorder="0" applyAlignment="0"/>
    <xf numFmtId="180" fontId="185" fillId="0" borderId="0" applyFill="0" applyBorder="0" applyAlignment="0"/>
    <xf numFmtId="205" fontId="116" fillId="0" borderId="0" applyFill="0" applyBorder="0" applyAlignment="0"/>
    <xf numFmtId="203" fontId="116" fillId="0" borderId="0" applyFill="0" applyBorder="0" applyAlignment="0"/>
    <xf numFmtId="0" fontId="197" fillId="0" borderId="0" applyNumberFormat="0" applyAlignment="0">
      <alignment horizontal="left"/>
    </xf>
    <xf numFmtId="0" fontId="106" fillId="0" borderId="0">
      <alignment horizontal="left"/>
    </xf>
    <xf numFmtId="0" fontId="149" fillId="0" borderId="0" applyNumberFormat="0" applyFill="0" applyBorder="0" applyAlignment="0" applyProtection="0"/>
    <xf numFmtId="3" fontId="3" fillId="0" borderId="0" applyFont="0" applyBorder="0" applyAlignment="0"/>
    <xf numFmtId="2" fontId="26" fillId="0" borderId="0" applyFont="0" applyFill="0" applyBorder="0" applyAlignment="0" applyProtection="0"/>
    <xf numFmtId="0" fontId="150" fillId="38" borderId="0" applyNumberFormat="0" applyBorder="0" applyAlignment="0" applyProtection="0"/>
    <xf numFmtId="38" fontId="121" fillId="35" borderId="0" applyNumberFormat="0" applyBorder="0" applyAlignment="0" applyProtection="0"/>
    <xf numFmtId="242" fontId="7" fillId="56" borderId="30" applyBorder="0">
      <alignment horizontal="center"/>
    </xf>
    <xf numFmtId="242" fontId="7" fillId="56" borderId="30" applyBorder="0">
      <alignment horizontal="center"/>
    </xf>
    <xf numFmtId="242" fontId="7" fillId="56" borderId="30" applyBorder="0">
      <alignment horizontal="center"/>
    </xf>
    <xf numFmtId="0" fontId="198" fillId="0" borderId="0" applyNumberFormat="0" applyFont="0" applyBorder="0" applyAlignment="0">
      <alignment horizontal="left" vertical="center"/>
    </xf>
    <xf numFmtId="0" fontId="199" fillId="57" borderId="0"/>
    <xf numFmtId="0" fontId="200" fillId="0" borderId="0">
      <alignment horizontal="left"/>
    </xf>
    <xf numFmtId="0" fontId="122" fillId="0" borderId="31" applyNumberFormat="0" applyAlignment="0" applyProtection="0">
      <alignment horizontal="left" vertical="center"/>
    </xf>
    <xf numFmtId="0" fontId="122" fillId="0" borderId="32">
      <alignment horizontal="left" vertical="center"/>
    </xf>
    <xf numFmtId="14" fontId="129" fillId="58" borderId="33">
      <alignment horizontal="center" vertical="center" wrapText="1"/>
    </xf>
    <xf numFmtId="0" fontId="130" fillId="0" borderId="0" applyNumberFormat="0" applyFill="0" applyBorder="0" applyAlignment="0" applyProtection="0"/>
    <xf numFmtId="0" fontId="122" fillId="0" borderId="0" applyNumberFormat="0" applyFill="0" applyBorder="0" applyAlignment="0" applyProtection="0"/>
    <xf numFmtId="0" fontId="151" fillId="0" borderId="34" applyNumberFormat="0" applyFill="0" applyAlignment="0" applyProtection="0"/>
    <xf numFmtId="0" fontId="151" fillId="0" borderId="0" applyNumberFormat="0" applyFill="0" applyBorder="0" applyAlignment="0" applyProtection="0"/>
    <xf numFmtId="217" fontId="201" fillId="0" borderId="0">
      <protection locked="0"/>
    </xf>
    <xf numFmtId="217" fontId="201" fillId="0" borderId="0">
      <protection locked="0"/>
    </xf>
    <xf numFmtId="0" fontId="202" fillId="0" borderId="33">
      <alignment horizontal="center"/>
    </xf>
    <xf numFmtId="0" fontId="202" fillId="0" borderId="0">
      <alignment horizontal="center"/>
    </xf>
    <xf numFmtId="240" fontId="174" fillId="0" borderId="0" applyFont="0" applyFill="0" applyBorder="0" applyAlignment="0" applyProtection="0"/>
    <xf numFmtId="0" fontId="152" fillId="41" borderId="27" applyNumberFormat="0" applyAlignment="0" applyProtection="0"/>
    <xf numFmtId="10" fontId="121" fillId="59" borderId="6" applyNumberFormat="0" applyBorder="0" applyAlignment="0" applyProtection="0"/>
    <xf numFmtId="0" fontId="131" fillId="0" borderId="0"/>
    <xf numFmtId="180" fontId="185" fillId="0" borderId="0" applyFill="0" applyBorder="0" applyAlignment="0"/>
    <xf numFmtId="203" fontId="116" fillId="0" borderId="0" applyFill="0" applyBorder="0" applyAlignment="0"/>
    <xf numFmtId="180" fontId="185" fillId="0" borderId="0" applyFill="0" applyBorder="0" applyAlignment="0"/>
    <xf numFmtId="205" fontId="116" fillId="0" borderId="0" applyFill="0" applyBorder="0" applyAlignment="0"/>
    <xf numFmtId="203" fontId="116" fillId="0" borderId="0" applyFill="0" applyBorder="0" applyAlignment="0"/>
    <xf numFmtId="0" fontId="153" fillId="0" borderId="35" applyNumberFormat="0" applyFill="0" applyAlignment="0" applyProtection="0"/>
    <xf numFmtId="208" fontId="121" fillId="0" borderId="26" applyFont="0"/>
    <xf numFmtId="3" fontId="26" fillId="0" borderId="36"/>
    <xf numFmtId="174" fontId="26" fillId="0" borderId="0" applyBorder="0">
      <alignment horizontal="left" vertical="center"/>
    </xf>
    <xf numFmtId="38" fontId="131" fillId="0" borderId="0" applyFont="0" applyFill="0" applyBorder="0" applyAlignment="0" applyProtection="0"/>
    <xf numFmtId="40" fontId="131"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0" fontId="203" fillId="0" borderId="33"/>
    <xf numFmtId="227" fontId="7" fillId="0" borderId="25"/>
    <xf numFmtId="186" fontId="131" fillId="0" borderId="0" applyFont="0" applyFill="0" applyBorder="0" applyAlignment="0" applyProtection="0"/>
    <xf numFmtId="187" fontId="131" fillId="0" borderId="0" applyFont="0" applyFill="0" applyBorder="0" applyAlignment="0" applyProtection="0"/>
    <xf numFmtId="198" fontId="116" fillId="0" borderId="0" applyFont="0" applyFill="0" applyBorder="0" applyAlignment="0" applyProtection="0"/>
    <xf numFmtId="194" fontId="116" fillId="0" borderId="0" applyFont="0" applyFill="0" applyBorder="0" applyAlignment="0" applyProtection="0"/>
    <xf numFmtId="0" fontId="132" fillId="0" borderId="0" applyNumberFormat="0" applyFont="0" applyFill="0" applyAlignment="0"/>
    <xf numFmtId="0" fontId="194" fillId="0" borderId="0">
      <alignment horizontal="justify" vertical="top"/>
    </xf>
    <xf numFmtId="0" fontId="154" fillId="60" borderId="0" applyNumberFormat="0" applyBorder="0" applyAlignment="0" applyProtection="0"/>
    <xf numFmtId="0" fontId="114" fillId="0" borderId="0"/>
    <xf numFmtId="37" fontId="204" fillId="0" borderId="0"/>
    <xf numFmtId="0" fontId="205" fillId="0" borderId="6" applyNumberFormat="0" applyFont="0" applyFill="0" applyBorder="0" applyAlignment="0">
      <alignment horizontal="center"/>
    </xf>
    <xf numFmtId="188" fontId="133" fillId="0" borderId="0"/>
    <xf numFmtId="0" fontId="26" fillId="0" borderId="0"/>
    <xf numFmtId="0" fontId="92" fillId="0" borderId="0"/>
    <xf numFmtId="225" fontId="159" fillId="0" borderId="0">
      <protection locked="0"/>
    </xf>
    <xf numFmtId="0" fontId="3" fillId="0" borderId="0"/>
    <xf numFmtId="0" fontId="27" fillId="61" borderId="37" applyNumberFormat="0" applyFont="0" applyAlignment="0" applyProtection="0"/>
    <xf numFmtId="43" fontId="176" fillId="0" borderId="0" applyFont="0" applyFill="0" applyBorder="0" applyAlignment="0" applyProtection="0"/>
    <xf numFmtId="41" fontId="176" fillId="0" borderId="0" applyFon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9" fillId="0" borderId="0" applyNumberFormat="0" applyFill="0" applyBorder="0" applyAlignment="0" applyProtection="0"/>
    <xf numFmtId="0" fontId="3" fillId="0" borderId="0" applyNumberFormat="0" applyFill="0" applyBorder="0" applyAlignment="0" applyProtection="0"/>
    <xf numFmtId="0" fontId="26" fillId="0" borderId="0" applyFont="0" applyFill="0" applyBorder="0" applyAlignment="0" applyProtection="0"/>
    <xf numFmtId="0" fontId="114" fillId="0" borderId="0"/>
    <xf numFmtId="0" fontId="155" fillId="54" borderId="38" applyNumberFormat="0" applyAlignment="0" applyProtection="0"/>
    <xf numFmtId="14" fontId="117" fillId="0" borderId="0">
      <alignment horizontal="center" wrapText="1"/>
      <protection locked="0"/>
    </xf>
    <xf numFmtId="9" fontId="92" fillId="0" borderId="0" applyFont="0" applyFill="0" applyBorder="0" applyAlignment="0" applyProtection="0"/>
    <xf numFmtId="189" fontId="26" fillId="0" borderId="0" applyFont="0" applyFill="0" applyBorder="0" applyAlignment="0" applyProtection="0"/>
    <xf numFmtId="171" fontId="116" fillId="0" borderId="0" applyFont="0" applyFill="0" applyBorder="0" applyAlignment="0" applyProtection="0"/>
    <xf numFmtId="192" fontId="116" fillId="0" borderId="0" applyFont="0" applyFill="0" applyBorder="0" applyAlignment="0" applyProtection="0"/>
    <xf numFmtId="10" fontId="26" fillId="0" borderId="0" applyFont="0" applyFill="0" applyBorder="0" applyAlignment="0" applyProtection="0"/>
    <xf numFmtId="9" fontId="131" fillId="0" borderId="39" applyNumberFormat="0" applyBorder="0"/>
    <xf numFmtId="220" fontId="26" fillId="0" borderId="0" applyFont="0" applyFill="0" applyBorder="0" applyAlignment="0" applyProtection="0"/>
    <xf numFmtId="221" fontId="26" fillId="0" borderId="0" applyFont="0" applyFill="0" applyBorder="0" applyAlignment="0" applyProtection="0"/>
    <xf numFmtId="180" fontId="185" fillId="0" borderId="0" applyFill="0" applyBorder="0" applyAlignment="0"/>
    <xf numFmtId="203" fontId="116" fillId="0" borderId="0" applyFill="0" applyBorder="0" applyAlignment="0"/>
    <xf numFmtId="180" fontId="185" fillId="0" borderId="0" applyFill="0" applyBorder="0" applyAlignment="0"/>
    <xf numFmtId="205" fontId="116" fillId="0" borderId="0" applyFill="0" applyBorder="0" applyAlignment="0"/>
    <xf numFmtId="203" fontId="116" fillId="0" borderId="0" applyFill="0" applyBorder="0" applyAlignment="0"/>
    <xf numFmtId="4" fontId="106" fillId="0" borderId="0">
      <alignment horizontal="right"/>
    </xf>
    <xf numFmtId="0" fontId="206" fillId="0" borderId="0"/>
    <xf numFmtId="0" fontId="131" fillId="0" borderId="0" applyNumberFormat="0" applyFont="0" applyFill="0" applyBorder="0" applyAlignment="0" applyProtection="0">
      <alignment horizontal="left"/>
    </xf>
    <xf numFmtId="0" fontId="207" fillId="0" borderId="33">
      <alignment horizontal="center"/>
    </xf>
    <xf numFmtId="0" fontId="208" fillId="62" borderId="0" applyNumberFormat="0" applyFont="0" applyBorder="0" applyAlignment="0">
      <alignment horizontal="center"/>
    </xf>
    <xf numFmtId="4" fontId="209" fillId="0" borderId="0">
      <alignment horizontal="right"/>
    </xf>
    <xf numFmtId="14" fontId="210" fillId="0" borderId="0" applyNumberFormat="0" applyFill="0" applyBorder="0" applyAlignment="0" applyProtection="0">
      <alignment horizontal="left"/>
    </xf>
    <xf numFmtId="240" fontId="174" fillId="0" borderId="0" applyFont="0" applyFill="0" applyBorder="0" applyAlignment="0" applyProtection="0"/>
    <xf numFmtId="0" fontId="3" fillId="0" borderId="0" applyNumberFormat="0" applyFill="0" applyBorder="0" applyAlignment="0" applyProtection="0"/>
    <xf numFmtId="0" fontId="118" fillId="0" borderId="0">
      <alignment horizontal="left"/>
    </xf>
    <xf numFmtId="0" fontId="208" fillId="1" borderId="32" applyNumberFormat="0" applyFont="0" applyAlignment="0">
      <alignment horizontal="center"/>
    </xf>
    <xf numFmtId="0" fontId="211" fillId="0" borderId="0" applyNumberFormat="0" applyFill="0" applyBorder="0" applyAlignment="0">
      <alignment horizontal="center"/>
    </xf>
    <xf numFmtId="0" fontId="26" fillId="0" borderId="0"/>
    <xf numFmtId="0" fontId="26" fillId="0" borderId="0"/>
    <xf numFmtId="220" fontId="173" fillId="0" borderId="0" applyFont="0" applyFill="0" applyBorder="0" applyAlignment="0" applyProtection="0"/>
    <xf numFmtId="41" fontId="173" fillId="0" borderId="0" applyFont="0" applyFill="0" applyBorder="0" applyAlignment="0" applyProtection="0"/>
    <xf numFmtId="167" fontId="173" fillId="0" borderId="0" applyFont="0" applyFill="0" applyBorder="0" applyAlignment="0" applyProtection="0"/>
    <xf numFmtId="246" fontId="173" fillId="0" borderId="0" applyFont="0" applyFill="0" applyBorder="0" applyAlignment="0" applyProtection="0"/>
    <xf numFmtId="251" fontId="174" fillId="0" borderId="0" applyFont="0" applyFill="0" applyBorder="0" applyAlignment="0" applyProtection="0"/>
    <xf numFmtId="256" fontId="173" fillId="0" borderId="0" applyFont="0" applyFill="0" applyBorder="0" applyAlignment="0" applyProtection="0"/>
    <xf numFmtId="256" fontId="173" fillId="0" borderId="0" applyFont="0" applyFill="0" applyBorder="0" applyAlignment="0" applyProtection="0"/>
    <xf numFmtId="41" fontId="173"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41" fontId="173" fillId="0" borderId="0" applyFont="0" applyFill="0" applyBorder="0" applyAlignment="0" applyProtection="0"/>
    <xf numFmtId="220" fontId="173" fillId="0" borderId="0" applyFont="0" applyFill="0" applyBorder="0" applyAlignment="0" applyProtection="0"/>
    <xf numFmtId="256" fontId="173" fillId="0" borderId="0" applyFont="0" applyFill="0" applyBorder="0" applyAlignment="0" applyProtection="0"/>
    <xf numFmtId="41" fontId="173" fillId="0" borderId="0" applyFont="0" applyFill="0" applyBorder="0" applyAlignment="0" applyProtection="0"/>
    <xf numFmtId="220" fontId="173" fillId="0" borderId="0" applyFont="0" applyFill="0" applyBorder="0" applyAlignment="0" applyProtection="0"/>
    <xf numFmtId="199" fontId="174" fillId="0" borderId="0" applyFont="0" applyFill="0" applyBorder="0" applyAlignment="0" applyProtection="0"/>
    <xf numFmtId="256" fontId="173" fillId="0" borderId="0" applyFont="0" applyFill="0" applyBorder="0" applyAlignment="0" applyProtection="0"/>
    <xf numFmtId="199" fontId="174" fillId="0" borderId="0" applyFont="0" applyFill="0" applyBorder="0" applyAlignment="0" applyProtection="0"/>
    <xf numFmtId="199" fontId="174" fillId="0" borderId="0" applyFont="0" applyFill="0" applyBorder="0" applyAlignment="0" applyProtection="0"/>
    <xf numFmtId="256" fontId="173"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240"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0" fontId="173" fillId="0" borderId="0" applyFont="0" applyFill="0" applyBorder="0" applyAlignment="0" applyProtection="0"/>
    <xf numFmtId="41" fontId="173" fillId="0" borderId="0" applyFont="0" applyFill="0" applyBorder="0" applyAlignment="0" applyProtection="0"/>
    <xf numFmtId="41" fontId="173" fillId="0" borderId="0" applyFont="0" applyFill="0" applyBorder="0" applyAlignment="0" applyProtection="0"/>
    <xf numFmtId="240" fontId="173" fillId="0" borderId="0" applyFont="0" applyFill="0" applyBorder="0" applyAlignment="0" applyProtection="0"/>
    <xf numFmtId="250" fontId="174"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246" fontId="173" fillId="0" borderId="0" applyFont="0" applyFill="0" applyBorder="0" applyAlignment="0" applyProtection="0"/>
    <xf numFmtId="256" fontId="173" fillId="0" borderId="0" applyFont="0" applyFill="0" applyBorder="0" applyAlignment="0" applyProtection="0"/>
    <xf numFmtId="240" fontId="174" fillId="0" borderId="0" applyFont="0" applyFill="0" applyBorder="0" applyAlignment="0" applyProtection="0"/>
    <xf numFmtId="240" fontId="174"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0"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0" fontId="173" fillId="0" borderId="0" applyFont="0" applyFill="0" applyBorder="0" applyAlignment="0" applyProtection="0"/>
    <xf numFmtId="246" fontId="173" fillId="0" borderId="0" applyFont="0" applyFill="0" applyBorder="0" applyAlignment="0" applyProtection="0"/>
    <xf numFmtId="179" fontId="175" fillId="0" borderId="0" applyFont="0" applyFill="0" applyBorder="0" applyAlignment="0" applyProtection="0"/>
    <xf numFmtId="248" fontId="174" fillId="0" borderId="0" applyFont="0" applyFill="0" applyBorder="0" applyAlignment="0" applyProtection="0"/>
    <xf numFmtId="252" fontId="174" fillId="0" borderId="0" applyFont="0" applyFill="0" applyBorder="0" applyAlignment="0" applyProtection="0"/>
    <xf numFmtId="260" fontId="173" fillId="0" borderId="0" applyFont="0" applyFill="0" applyBorder="0" applyAlignment="0" applyProtection="0"/>
    <xf numFmtId="180" fontId="175" fillId="0" borderId="0" applyFont="0" applyFill="0" applyBorder="0" applyAlignment="0" applyProtection="0"/>
    <xf numFmtId="252" fontId="174" fillId="0" borderId="0" applyFont="0" applyFill="0" applyBorder="0" applyAlignment="0" applyProtection="0"/>
    <xf numFmtId="260" fontId="173" fillId="0" borderId="0" applyFont="0" applyFill="0" applyBorder="0" applyAlignment="0" applyProtection="0"/>
    <xf numFmtId="240" fontId="174" fillId="0" borderId="0" applyFont="0" applyFill="0" applyBorder="0" applyAlignment="0" applyProtection="0"/>
    <xf numFmtId="246" fontId="173" fillId="0" borderId="0" applyFont="0" applyFill="0" applyBorder="0" applyAlignment="0" applyProtection="0"/>
    <xf numFmtId="246" fontId="173" fillId="0" borderId="0" applyFont="0" applyFill="0" applyBorder="0" applyAlignment="0" applyProtection="0"/>
    <xf numFmtId="41" fontId="173" fillId="0" borderId="0" applyFont="0" applyFill="0" applyBorder="0" applyAlignment="0" applyProtection="0"/>
    <xf numFmtId="41" fontId="173" fillId="0" borderId="0" applyFont="0" applyFill="0" applyBorder="0" applyAlignment="0" applyProtection="0"/>
    <xf numFmtId="240" fontId="159" fillId="0" borderId="0" applyFont="0" applyFill="0" applyBorder="0" applyAlignment="0" applyProtection="0"/>
    <xf numFmtId="167" fontId="173"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41" fontId="173" fillId="0" borderId="0" applyFont="0" applyFill="0" applyBorder="0" applyAlignment="0" applyProtection="0"/>
    <xf numFmtId="240" fontId="174" fillId="0" borderId="0" applyFont="0" applyFill="0" applyBorder="0" applyAlignment="0" applyProtection="0"/>
    <xf numFmtId="166" fontId="173" fillId="0" borderId="0" applyFont="0" applyFill="0" applyBorder="0" applyAlignment="0" applyProtection="0"/>
    <xf numFmtId="195" fontId="159" fillId="0" borderId="0" applyFont="0" applyFill="0" applyBorder="0" applyAlignment="0" applyProtection="0"/>
    <xf numFmtId="195" fontId="173" fillId="0" borderId="0" applyFont="0" applyFill="0" applyBorder="0" applyAlignment="0" applyProtection="0"/>
    <xf numFmtId="195" fontId="173" fillId="0" borderId="0" applyFont="0" applyFill="0" applyBorder="0" applyAlignment="0" applyProtection="0"/>
    <xf numFmtId="240" fontId="173" fillId="0" borderId="0" applyFont="0" applyFill="0" applyBorder="0" applyAlignment="0" applyProtection="0"/>
    <xf numFmtId="255" fontId="173" fillId="0" borderId="0" applyFont="0" applyFill="0" applyBorder="0" applyAlignment="0" applyProtection="0"/>
    <xf numFmtId="195" fontId="173" fillId="0" borderId="0" applyFont="0" applyFill="0" applyBorder="0" applyAlignment="0" applyProtection="0"/>
    <xf numFmtId="195" fontId="173" fillId="0" borderId="0" applyFont="0" applyFill="0" applyBorder="0" applyAlignment="0" applyProtection="0"/>
    <xf numFmtId="245" fontId="173" fillId="0" borderId="0" applyFont="0" applyFill="0" applyBorder="0" applyAlignment="0" applyProtection="0"/>
    <xf numFmtId="253" fontId="174" fillId="0" borderId="0" applyFont="0" applyFill="0" applyBorder="0" applyAlignment="0" applyProtection="0"/>
    <xf numFmtId="255" fontId="173" fillId="0" borderId="0" applyFont="0" applyFill="0" applyBorder="0" applyAlignment="0" applyProtection="0"/>
    <xf numFmtId="255" fontId="173" fillId="0" borderId="0" applyFont="0" applyFill="0" applyBorder="0" applyAlignment="0" applyProtection="0"/>
    <xf numFmtId="245" fontId="173" fillId="0" borderId="0" applyFont="0" applyFill="0" applyBorder="0" applyAlignment="0" applyProtection="0"/>
    <xf numFmtId="245" fontId="173" fillId="0" borderId="0" applyFont="0" applyFill="0" applyBorder="0" applyAlignment="0" applyProtection="0"/>
    <xf numFmtId="255" fontId="173" fillId="0" borderId="0" applyFont="0" applyFill="0" applyBorder="0" applyAlignment="0" applyProtection="0"/>
    <xf numFmtId="240" fontId="173" fillId="0" borderId="0" applyFont="0" applyFill="0" applyBorder="0" applyAlignment="0" applyProtection="0"/>
    <xf numFmtId="229" fontId="174" fillId="0" borderId="0" applyFont="0" applyFill="0" applyBorder="0" applyAlignment="0" applyProtection="0"/>
    <xf numFmtId="206" fontId="174" fillId="0" borderId="0" applyFont="0" applyFill="0" applyBorder="0" applyAlignment="0" applyProtection="0"/>
    <xf numFmtId="255" fontId="173" fillId="0" borderId="0" applyFont="0" applyFill="0" applyBorder="0" applyAlignment="0" applyProtection="0"/>
    <xf numFmtId="206" fontId="174" fillId="0" borderId="0" applyFont="0" applyFill="0" applyBorder="0" applyAlignment="0" applyProtection="0"/>
    <xf numFmtId="206" fontId="174" fillId="0" borderId="0" applyFont="0" applyFill="0" applyBorder="0" applyAlignment="0" applyProtection="0"/>
    <xf numFmtId="255" fontId="173" fillId="0" borderId="0" applyFont="0" applyFill="0" applyBorder="0" applyAlignment="0" applyProtection="0"/>
    <xf numFmtId="245" fontId="173" fillId="0" borderId="0" applyFont="0" applyFill="0" applyBorder="0" applyAlignment="0" applyProtection="0"/>
    <xf numFmtId="245" fontId="173" fillId="0" borderId="0" applyFont="0" applyFill="0" applyBorder="0" applyAlignment="0" applyProtection="0"/>
    <xf numFmtId="245" fontId="173" fillId="0" borderId="0" applyFont="0" applyFill="0" applyBorder="0" applyAlignment="0" applyProtection="0"/>
    <xf numFmtId="245" fontId="173" fillId="0" borderId="0" applyFont="0" applyFill="0" applyBorder="0" applyAlignment="0" applyProtection="0"/>
    <xf numFmtId="240" fontId="159" fillId="0" borderId="0" applyFont="0" applyFill="0" applyBorder="0" applyAlignment="0" applyProtection="0"/>
    <xf numFmtId="245" fontId="173" fillId="0" borderId="0" applyFont="0" applyFill="0" applyBorder="0" applyAlignment="0" applyProtection="0"/>
    <xf numFmtId="233" fontId="173" fillId="0" borderId="0" applyFont="0" applyFill="0" applyBorder="0" applyAlignment="0" applyProtection="0"/>
    <xf numFmtId="195" fontId="159" fillId="0" borderId="0" applyFont="0" applyFill="0" applyBorder="0" applyAlignment="0" applyProtection="0"/>
    <xf numFmtId="177" fontId="175" fillId="0" borderId="0" applyFont="0" applyFill="0" applyBorder="0" applyAlignment="0" applyProtection="0"/>
    <xf numFmtId="190" fontId="174" fillId="0" borderId="0" applyFont="0" applyFill="0" applyBorder="0" applyAlignment="0" applyProtection="0"/>
    <xf numFmtId="233" fontId="173" fillId="0" borderId="0" applyFont="0" applyFill="0" applyBorder="0" applyAlignment="0" applyProtection="0"/>
    <xf numFmtId="178" fontId="175" fillId="0" borderId="0" applyFont="0" applyFill="0" applyBorder="0" applyAlignment="0" applyProtection="0"/>
    <xf numFmtId="190" fontId="174" fillId="0" borderId="0" applyFont="0" applyFill="0" applyBorder="0" applyAlignment="0" applyProtection="0"/>
    <xf numFmtId="233" fontId="173" fillId="0" borderId="0" applyFont="0" applyFill="0" applyBorder="0" applyAlignment="0" applyProtection="0"/>
    <xf numFmtId="195" fontId="173" fillId="0" borderId="0" applyFont="0" applyFill="0" applyBorder="0" applyAlignment="0" applyProtection="0"/>
    <xf numFmtId="246" fontId="173" fillId="0" borderId="0" applyFont="0" applyFill="0" applyBorder="0" applyAlignment="0" applyProtection="0"/>
    <xf numFmtId="195" fontId="173" fillId="0" borderId="0" applyFont="0" applyFill="0" applyBorder="0" applyAlignment="0" applyProtection="0"/>
    <xf numFmtId="233" fontId="173" fillId="0" borderId="0" applyFont="0" applyFill="0" applyBorder="0" applyAlignment="0" applyProtection="0"/>
    <xf numFmtId="178" fontId="175" fillId="0" borderId="0" applyFont="0" applyFill="0" applyBorder="0" applyAlignment="0" applyProtection="0"/>
    <xf numFmtId="224" fontId="174" fillId="0" borderId="0" applyFont="0" applyFill="0" applyBorder="0" applyAlignment="0" applyProtection="0"/>
    <xf numFmtId="259" fontId="173" fillId="0" borderId="0" applyFont="0" applyFill="0" applyBorder="0" applyAlignment="0" applyProtection="0"/>
    <xf numFmtId="41" fontId="175" fillId="0" borderId="0" applyFont="0" applyFill="0" applyBorder="0" applyAlignment="0" applyProtection="0"/>
    <xf numFmtId="224" fontId="174" fillId="0" borderId="0" applyFont="0" applyFill="0" applyBorder="0" applyAlignment="0" applyProtection="0"/>
    <xf numFmtId="259" fontId="173" fillId="0" borderId="0" applyFont="0" applyFill="0" applyBorder="0" applyAlignment="0" applyProtection="0"/>
    <xf numFmtId="245" fontId="173" fillId="0" borderId="0" applyFont="0" applyFill="0" applyBorder="0" applyAlignment="0" applyProtection="0"/>
    <xf numFmtId="166" fontId="173" fillId="0" borderId="0" applyFont="0" applyFill="0" applyBorder="0" applyAlignment="0" applyProtection="0"/>
    <xf numFmtId="41" fontId="173" fillId="0" borderId="0" applyFont="0" applyFill="0" applyBorder="0" applyAlignment="0" applyProtection="0"/>
    <xf numFmtId="41" fontId="173"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41" fontId="173" fillId="0" borderId="0" applyFont="0" applyFill="0" applyBorder="0" applyAlignment="0" applyProtection="0"/>
    <xf numFmtId="167" fontId="173" fillId="0" borderId="0" applyFont="0" applyFill="0" applyBorder="0" applyAlignment="0" applyProtection="0"/>
    <xf numFmtId="246" fontId="173" fillId="0" borderId="0" applyFont="0" applyFill="0" applyBorder="0" applyAlignment="0" applyProtection="0"/>
    <xf numFmtId="251" fontId="174" fillId="0" borderId="0" applyFont="0" applyFill="0" applyBorder="0" applyAlignment="0" applyProtection="0"/>
    <xf numFmtId="256" fontId="173" fillId="0" borderId="0" applyFont="0" applyFill="0" applyBorder="0" applyAlignment="0" applyProtection="0"/>
    <xf numFmtId="256" fontId="173" fillId="0" borderId="0" applyFont="0" applyFill="0" applyBorder="0" applyAlignment="0" applyProtection="0"/>
    <xf numFmtId="41" fontId="173" fillId="0" borderId="0" applyFont="0" applyFill="0" applyBorder="0" applyAlignment="0" applyProtection="0"/>
    <xf numFmtId="220" fontId="173"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41" fontId="173" fillId="0" borderId="0" applyFont="0" applyFill="0" applyBorder="0" applyAlignment="0" applyProtection="0"/>
    <xf numFmtId="256" fontId="173" fillId="0" borderId="0" applyFont="0" applyFill="0" applyBorder="0" applyAlignment="0" applyProtection="0"/>
    <xf numFmtId="41" fontId="173" fillId="0" borderId="0" applyFont="0" applyFill="0" applyBorder="0" applyAlignment="0" applyProtection="0"/>
    <xf numFmtId="220" fontId="173" fillId="0" borderId="0" applyFont="0" applyFill="0" applyBorder="0" applyAlignment="0" applyProtection="0"/>
    <xf numFmtId="199" fontId="174" fillId="0" borderId="0" applyFont="0" applyFill="0" applyBorder="0" applyAlignment="0" applyProtection="0"/>
    <xf numFmtId="256" fontId="173" fillId="0" borderId="0" applyFont="0" applyFill="0" applyBorder="0" applyAlignment="0" applyProtection="0"/>
    <xf numFmtId="199" fontId="174" fillId="0" borderId="0" applyFont="0" applyFill="0" applyBorder="0" applyAlignment="0" applyProtection="0"/>
    <xf numFmtId="199" fontId="174" fillId="0" borderId="0" applyFont="0" applyFill="0" applyBorder="0" applyAlignment="0" applyProtection="0"/>
    <xf numFmtId="240" fontId="174" fillId="0" borderId="0" applyFont="0" applyFill="0" applyBorder="0" applyAlignment="0" applyProtection="0"/>
    <xf numFmtId="256" fontId="173"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0" fontId="173" fillId="0" borderId="0" applyFont="0" applyFill="0" applyBorder="0" applyAlignment="0" applyProtection="0"/>
    <xf numFmtId="41" fontId="173" fillId="0" borderId="0" applyFont="0" applyFill="0" applyBorder="0" applyAlignment="0" applyProtection="0"/>
    <xf numFmtId="41" fontId="173" fillId="0" borderId="0" applyFont="0" applyFill="0" applyBorder="0" applyAlignment="0" applyProtection="0"/>
    <xf numFmtId="240" fontId="173" fillId="0" borderId="0" applyFont="0" applyFill="0" applyBorder="0" applyAlignment="0" applyProtection="0"/>
    <xf numFmtId="250" fontId="174" fillId="0" borderId="0" applyFont="0" applyFill="0" applyBorder="0" applyAlignment="0" applyProtection="0"/>
    <xf numFmtId="240" fontId="173"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0" fontId="174"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0"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6" fontId="173" fillId="0" borderId="0" applyFont="0" applyFill="0" applyBorder="0" applyAlignment="0" applyProtection="0"/>
    <xf numFmtId="240" fontId="173" fillId="0" borderId="0" applyFont="0" applyFill="0" applyBorder="0" applyAlignment="0" applyProtection="0"/>
    <xf numFmtId="246" fontId="173" fillId="0" borderId="0" applyFont="0" applyFill="0" applyBorder="0" applyAlignment="0" applyProtection="0"/>
    <xf numFmtId="179" fontId="175" fillId="0" borderId="0" applyFont="0" applyFill="0" applyBorder="0" applyAlignment="0" applyProtection="0"/>
    <xf numFmtId="252" fontId="174" fillId="0" borderId="0" applyFont="0" applyFill="0" applyBorder="0" applyAlignment="0" applyProtection="0"/>
    <xf numFmtId="260" fontId="173" fillId="0" borderId="0" applyFont="0" applyFill="0" applyBorder="0" applyAlignment="0" applyProtection="0"/>
    <xf numFmtId="180" fontId="175" fillId="0" borderId="0" applyFont="0" applyFill="0" applyBorder="0" applyAlignment="0" applyProtection="0"/>
    <xf numFmtId="252" fontId="174" fillId="0" borderId="0" applyFont="0" applyFill="0" applyBorder="0" applyAlignment="0" applyProtection="0"/>
    <xf numFmtId="260" fontId="173" fillId="0" borderId="0" applyFont="0" applyFill="0" applyBorder="0" applyAlignment="0" applyProtection="0"/>
    <xf numFmtId="240" fontId="174"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6" fontId="173" fillId="0" borderId="0" applyFont="0" applyFill="0" applyBorder="0" applyAlignment="0" applyProtection="0"/>
    <xf numFmtId="41" fontId="173" fillId="0" borderId="0" applyFont="0" applyFill="0" applyBorder="0" applyAlignment="0" applyProtection="0"/>
    <xf numFmtId="41" fontId="173" fillId="0" borderId="0" applyFont="0" applyFill="0" applyBorder="0" applyAlignment="0" applyProtection="0"/>
    <xf numFmtId="167" fontId="173"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41" fontId="173" fillId="0" borderId="0" applyFont="0" applyFill="0" applyBorder="0" applyAlignment="0" applyProtection="0"/>
    <xf numFmtId="240" fontId="174"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220" fontId="173" fillId="0" borderId="0" applyFont="0" applyFill="0" applyBorder="0" applyAlignment="0" applyProtection="0"/>
    <xf numFmtId="240" fontId="174" fillId="0" borderId="0" applyFont="0" applyFill="0" applyBorder="0" applyAlignment="0" applyProtection="0"/>
    <xf numFmtId="240" fontId="173" fillId="0" borderId="0" applyFont="0" applyFill="0" applyBorder="0" applyAlignment="0" applyProtection="0"/>
    <xf numFmtId="246" fontId="173" fillId="0" borderId="0" applyFont="0" applyFill="0" applyBorder="0" applyAlignment="0" applyProtection="0"/>
    <xf numFmtId="240" fontId="174" fillId="0" borderId="0" applyFont="0" applyFill="0" applyBorder="0" applyAlignment="0" applyProtection="0"/>
    <xf numFmtId="246" fontId="173" fillId="0" borderId="0" applyFont="0" applyFill="0" applyBorder="0" applyAlignment="0" applyProtection="0"/>
    <xf numFmtId="240" fontId="173" fillId="0" borderId="0" applyFont="0" applyFill="0" applyBorder="0" applyAlignment="0" applyProtection="0"/>
    <xf numFmtId="220" fontId="173" fillId="0" borderId="0" applyFont="0" applyFill="0" applyBorder="0" applyAlignment="0" applyProtection="0"/>
    <xf numFmtId="220" fontId="173" fillId="0" borderId="0" applyFont="0" applyFill="0" applyBorder="0" applyAlignment="0" applyProtection="0"/>
    <xf numFmtId="240" fontId="173" fillId="0" borderId="0" applyFont="0" applyFill="0" applyBorder="0" applyAlignment="0" applyProtection="0"/>
    <xf numFmtId="240" fontId="173" fillId="0" borderId="0" applyFont="0" applyFill="0" applyBorder="0" applyAlignment="0" applyProtection="0"/>
    <xf numFmtId="256" fontId="173" fillId="0" borderId="0" applyFont="0" applyFill="0" applyBorder="0" applyAlignment="0" applyProtection="0"/>
    <xf numFmtId="248" fontId="174" fillId="0" borderId="0" applyFont="0" applyFill="0" applyBorder="0" applyAlignment="0" applyProtection="0"/>
    <xf numFmtId="240" fontId="159" fillId="0" borderId="0" applyFont="0" applyFill="0" applyBorder="0" applyAlignment="0" applyProtection="0"/>
    <xf numFmtId="240" fontId="173" fillId="0" borderId="0" applyFont="0" applyFill="0" applyBorder="0" applyAlignment="0" applyProtection="0"/>
    <xf numFmtId="240" fontId="173" fillId="0" borderId="0" applyFont="0" applyFill="0" applyBorder="0" applyAlignment="0" applyProtection="0"/>
    <xf numFmtId="240" fontId="159" fillId="0" borderId="0" applyFont="0" applyFill="0" applyBorder="0" applyAlignment="0" applyProtection="0"/>
    <xf numFmtId="246" fontId="173" fillId="0" borderId="0" applyFont="0" applyFill="0" applyBorder="0" applyAlignment="0" applyProtection="0"/>
    <xf numFmtId="41" fontId="173" fillId="0" borderId="0" applyFont="0" applyFill="0" applyBorder="0" applyAlignment="0" applyProtection="0"/>
    <xf numFmtId="41" fontId="173" fillId="0" borderId="0" applyFont="0" applyFill="0" applyBorder="0" applyAlignment="0" applyProtection="0"/>
    <xf numFmtId="246" fontId="173" fillId="0" borderId="0" applyFont="0" applyFill="0" applyBorder="0" applyAlignment="0" applyProtection="0"/>
    <xf numFmtId="14" fontId="212" fillId="0" borderId="0"/>
    <xf numFmtId="0" fontId="203" fillId="0" borderId="0"/>
    <xf numFmtId="40" fontId="213" fillId="0" borderId="0" applyBorder="0">
      <alignment horizontal="right"/>
    </xf>
    <xf numFmtId="0" fontId="214" fillId="0" borderId="0"/>
    <xf numFmtId="201" fontId="9" fillId="0" borderId="40">
      <alignment horizontal="right" vertical="center"/>
    </xf>
    <xf numFmtId="201" fontId="9" fillId="0" borderId="40">
      <alignment horizontal="right" vertical="center"/>
    </xf>
    <xf numFmtId="202" fontId="173" fillId="0" borderId="40">
      <alignment horizontal="right" vertical="center"/>
    </xf>
    <xf numFmtId="201" fontId="9" fillId="0" borderId="40">
      <alignment horizontal="right" vertical="center"/>
    </xf>
    <xf numFmtId="201" fontId="9" fillId="0" borderId="40">
      <alignment horizontal="right" vertical="center"/>
    </xf>
    <xf numFmtId="201" fontId="9" fillId="0" borderId="40">
      <alignment horizontal="right" vertical="center"/>
    </xf>
    <xf numFmtId="6" fontId="7" fillId="0" borderId="40">
      <alignment horizontal="right" vertical="center"/>
    </xf>
    <xf numFmtId="201" fontId="9" fillId="0" borderId="40">
      <alignment horizontal="right" vertical="center"/>
    </xf>
    <xf numFmtId="201" fontId="9" fillId="0" borderId="40">
      <alignment horizontal="right" vertical="center"/>
    </xf>
    <xf numFmtId="201" fontId="9" fillId="0" borderId="40">
      <alignment horizontal="right" vertical="center"/>
    </xf>
    <xf numFmtId="6" fontId="7" fillId="0" borderId="40">
      <alignment horizontal="right" vertical="center"/>
    </xf>
    <xf numFmtId="208" fontId="194" fillId="0" borderId="12">
      <protection hidden="1"/>
    </xf>
    <xf numFmtId="49" fontId="115" fillId="0" borderId="0" applyFill="0" applyBorder="0" applyAlignment="0"/>
    <xf numFmtId="206" fontId="26" fillId="0" borderId="0" applyFill="0" applyBorder="0" applyAlignment="0"/>
    <xf numFmtId="199" fontId="26" fillId="0" borderId="0" applyFill="0" applyBorder="0" applyAlignment="0"/>
    <xf numFmtId="195" fontId="9" fillId="0" borderId="40">
      <alignment horizontal="center"/>
    </xf>
    <xf numFmtId="0" fontId="215" fillId="0" borderId="41"/>
    <xf numFmtId="0" fontId="9" fillId="0" borderId="0" applyNumberFormat="0" applyFill="0" applyBorder="0" applyAlignment="0" applyProtection="0"/>
    <xf numFmtId="0" fontId="158" fillId="0" borderId="0" applyNumberFormat="0" applyFill="0" applyBorder="0" applyAlignment="0" applyProtection="0"/>
    <xf numFmtId="0" fontId="134" fillId="0" borderId="0" applyFill="0" applyBorder="0" applyProtection="0">
      <alignment horizontal="left" vertical="top"/>
    </xf>
    <xf numFmtId="231" fontId="26" fillId="0" borderId="0" applyFont="0" applyFill="0" applyBorder="0" applyAlignment="0" applyProtection="0"/>
    <xf numFmtId="232" fontId="26" fillId="0" borderId="0" applyFont="0" applyFill="0" applyBorder="0" applyAlignment="0" applyProtection="0"/>
    <xf numFmtId="0" fontId="156" fillId="0" borderId="0" applyNumberFormat="0" applyFill="0" applyBorder="0" applyAlignment="0" applyProtection="0"/>
    <xf numFmtId="0" fontId="26" fillId="0" borderId="42" applyNumberFormat="0" applyFont="0" applyFill="0" applyAlignment="0" applyProtection="0"/>
    <xf numFmtId="199" fontId="9" fillId="0" borderId="0"/>
    <xf numFmtId="200" fontId="9" fillId="0" borderId="6"/>
    <xf numFmtId="0" fontId="216" fillId="0" borderId="0"/>
    <xf numFmtId="0" fontId="216" fillId="0" borderId="0"/>
    <xf numFmtId="0" fontId="22" fillId="63" borderId="6">
      <alignment horizontal="left" vertical="center"/>
    </xf>
    <xf numFmtId="164" fontId="135" fillId="0" borderId="43">
      <alignment horizontal="left" vertical="top"/>
    </xf>
    <xf numFmtId="0" fontId="215" fillId="0" borderId="44" applyBorder="0">
      <alignment horizontal="fill"/>
    </xf>
    <xf numFmtId="164" fontId="28" fillId="0" borderId="7">
      <alignment horizontal="left" vertical="top"/>
    </xf>
    <xf numFmtId="0" fontId="136" fillId="0" borderId="7">
      <alignment horizontal="left" vertical="center"/>
    </xf>
    <xf numFmtId="218" fontId="26" fillId="0" borderId="0" applyFont="0" applyFill="0" applyBorder="0" applyAlignment="0" applyProtection="0"/>
    <xf numFmtId="219" fontId="26" fillId="0" borderId="0" applyFont="0" applyFill="0" applyBorder="0" applyAlignment="0" applyProtection="0"/>
    <xf numFmtId="0" fontId="157" fillId="0" borderId="0" applyNumberFormat="0" applyFill="0" applyBorder="0" applyAlignment="0" applyProtection="0"/>
    <xf numFmtId="0" fontId="137" fillId="0" borderId="0" applyNumberFormat="0" applyFill="0" applyBorder="0" applyAlignment="0" applyProtection="0"/>
    <xf numFmtId="166" fontId="164" fillId="0" borderId="0" applyFont="0" applyFill="0" applyBorder="0" applyAlignment="0" applyProtection="0"/>
    <xf numFmtId="168" fontId="164" fillId="0" borderId="0" applyFont="0" applyFill="0" applyBorder="0" applyAlignment="0" applyProtection="0"/>
    <xf numFmtId="0" fontId="164" fillId="0" borderId="0"/>
    <xf numFmtId="0" fontId="143" fillId="0" borderId="0" applyFont="0" applyFill="0" applyBorder="0" applyAlignment="0" applyProtection="0"/>
    <xf numFmtId="0" fontId="143" fillId="0" borderId="0" applyFont="0" applyFill="0" applyBorder="0" applyAlignment="0" applyProtection="0"/>
    <xf numFmtId="0" fontId="50" fillId="0" borderId="0">
      <alignment vertical="center"/>
    </xf>
    <xf numFmtId="40" fontId="138" fillId="0" borderId="0" applyFont="0" applyFill="0" applyBorder="0" applyAlignment="0" applyProtection="0"/>
    <xf numFmtId="38" fontId="138" fillId="0" borderId="0" applyFont="0" applyFill="0" applyBorder="0" applyAlignment="0" applyProtection="0"/>
    <xf numFmtId="0" fontId="138" fillId="0" borderId="0" applyFont="0" applyFill="0" applyBorder="0" applyAlignment="0" applyProtection="0"/>
    <xf numFmtId="0" fontId="138" fillId="0" borderId="0" applyFont="0" applyFill="0" applyBorder="0" applyAlignment="0" applyProtection="0"/>
    <xf numFmtId="9" fontId="139" fillId="0" borderId="0" applyFont="0" applyFill="0" applyBorder="0" applyAlignment="0" applyProtection="0"/>
    <xf numFmtId="0" fontId="140" fillId="0" borderId="0"/>
    <xf numFmtId="0" fontId="141" fillId="0" borderId="0" applyFont="0" applyFill="0" applyBorder="0" applyAlignment="0" applyProtection="0"/>
    <xf numFmtId="0" fontId="141" fillId="0" borderId="0" applyFont="0" applyFill="0" applyBorder="0" applyAlignment="0" applyProtection="0"/>
    <xf numFmtId="222" fontId="141" fillId="0" borderId="0" applyFont="0" applyFill="0" applyBorder="0" applyAlignment="0" applyProtection="0"/>
    <xf numFmtId="223" fontId="141" fillId="0" borderId="0" applyFont="0" applyFill="0" applyBorder="0" applyAlignment="0" applyProtection="0"/>
    <xf numFmtId="0" fontId="141" fillId="0" borderId="0"/>
    <xf numFmtId="0" fontId="132" fillId="0" borderId="0"/>
    <xf numFmtId="0" fontId="217" fillId="0" borderId="12"/>
    <xf numFmtId="205" fontId="218" fillId="0" borderId="0" applyFont="0" applyFill="0" applyBorder="0" applyAlignment="0" applyProtection="0"/>
    <xf numFmtId="41" fontId="120" fillId="0" borderId="0" applyFont="0" applyFill="0" applyBorder="0" applyAlignment="0" applyProtection="0"/>
    <xf numFmtId="43" fontId="120" fillId="0" borderId="0" applyFont="0" applyFill="0" applyBorder="0" applyAlignment="0" applyProtection="0"/>
    <xf numFmtId="0" fontId="218" fillId="0" borderId="0"/>
    <xf numFmtId="4" fontId="219" fillId="0" borderId="0" applyFont="0" applyFill="0" applyBorder="0" applyAlignment="0" applyProtection="0"/>
    <xf numFmtId="220" fontId="26" fillId="0" borderId="0" applyFont="0" applyFill="0" applyBorder="0" applyAlignment="0" applyProtection="0"/>
    <xf numFmtId="0" fontId="26" fillId="0" borderId="0"/>
    <xf numFmtId="179" fontId="120" fillId="0" borderId="0" applyFont="0" applyFill="0" applyBorder="0" applyAlignment="0" applyProtection="0"/>
    <xf numFmtId="177" fontId="142" fillId="0" borderId="0" applyFont="0" applyFill="0" applyBorder="0" applyAlignment="0" applyProtection="0"/>
    <xf numFmtId="180" fontId="120" fillId="0" borderId="0" applyFont="0" applyFill="0" applyBorder="0" applyAlignment="0" applyProtection="0"/>
    <xf numFmtId="243" fontId="217" fillId="0" borderId="0" applyFont="0" applyFill="0" applyBorder="0" applyAlignment="0" applyProtection="0"/>
    <xf numFmtId="244" fontId="217" fillId="0" borderId="0" applyFont="0" applyFill="0" applyBorder="0" applyAlignment="0" applyProtection="0"/>
    <xf numFmtId="169" fontId="26" fillId="0" borderId="0" applyFont="0" applyFill="0" applyBorder="0" applyAlignment="0" applyProtection="0"/>
    <xf numFmtId="0" fontId="92" fillId="0" borderId="0"/>
    <xf numFmtId="3" fontId="160" fillId="0" borderId="53"/>
    <xf numFmtId="9" fontId="92" fillId="0" borderId="0" applyFont="0" applyFill="0" applyBorder="0" applyAlignment="0" applyProtection="0"/>
    <xf numFmtId="0" fontId="152" fillId="41" borderId="54" applyNumberFormat="0" applyAlignment="0" applyProtection="0"/>
    <xf numFmtId="169" fontId="92" fillId="0" borderId="0" applyFont="0" applyFill="0" applyBorder="0" applyAlignment="0" applyProtection="0"/>
    <xf numFmtId="3" fontId="160" fillId="0" borderId="53"/>
    <xf numFmtId="3" fontId="160" fillId="0" borderId="53"/>
    <xf numFmtId="0" fontId="147" fillId="54" borderId="54" applyNumberFormat="0" applyAlignment="0" applyProtection="0"/>
    <xf numFmtId="169" fontId="92" fillId="0" borderId="0" applyFont="0" applyFill="0" applyBorder="0" applyAlignment="0" applyProtection="0"/>
    <xf numFmtId="0" fontId="122" fillId="0" borderId="55">
      <alignment horizontal="left" vertical="center"/>
    </xf>
    <xf numFmtId="0" fontId="152" fillId="41" borderId="54" applyNumberFormat="0" applyAlignment="0" applyProtection="0"/>
    <xf numFmtId="10" fontId="121" fillId="59" borderId="53" applyNumberFormat="0" applyBorder="0" applyAlignment="0" applyProtection="0"/>
    <xf numFmtId="227" fontId="7" fillId="0" borderId="56"/>
    <xf numFmtId="0" fontId="205" fillId="0" borderId="53" applyNumberFormat="0" applyFont="0" applyFill="0" applyBorder="0" applyAlignment="0">
      <alignment horizontal="center"/>
    </xf>
    <xf numFmtId="9" fontId="92" fillId="0" borderId="0" applyFont="0" applyFill="0" applyBorder="0" applyAlignment="0" applyProtection="0"/>
    <xf numFmtId="0" fontId="208" fillId="1" borderId="55" applyNumberFormat="0" applyFont="0" applyAlignment="0">
      <alignment horizontal="center"/>
    </xf>
    <xf numFmtId="0" fontId="92" fillId="0" borderId="0"/>
    <xf numFmtId="200" fontId="9" fillId="0" borderId="53"/>
    <xf numFmtId="0" fontId="22" fillId="63" borderId="53">
      <alignment horizontal="left" vertical="center"/>
    </xf>
    <xf numFmtId="0" fontId="3" fillId="0" borderId="0"/>
    <xf numFmtId="169" fontId="3" fillId="0" borderId="0" applyFont="0" applyFill="0" applyBorder="0" applyAlignment="0" applyProtection="0"/>
    <xf numFmtId="0" fontId="87" fillId="0" borderId="0">
      <alignment vertical="top"/>
    </xf>
    <xf numFmtId="9" fontId="3" fillId="0" borderId="0" applyFont="0" applyFill="0" applyBorder="0" applyAlignment="0" applyProtection="0"/>
    <xf numFmtId="169" fontId="3" fillId="0" borderId="0" applyFont="0" applyFill="0" applyBorder="0" applyAlignment="0" applyProtection="0"/>
  </cellStyleXfs>
  <cellXfs count="612">
    <xf numFmtId="0" fontId="0" fillId="0" borderId="0" xfId="0"/>
    <xf numFmtId="0" fontId="4" fillId="0" borderId="0" xfId="0" applyFont="1"/>
    <xf numFmtId="0" fontId="6" fillId="0" borderId="0" xfId="0" applyFont="1"/>
    <xf numFmtId="0" fontId="6" fillId="0" borderId="0" xfId="0" applyFont="1" applyBorder="1"/>
    <xf numFmtId="0" fontId="4" fillId="0" borderId="0" xfId="0" applyFont="1" applyAlignment="1">
      <alignment horizontal="left"/>
    </xf>
    <xf numFmtId="3" fontId="0" fillId="0" borderId="0" xfId="0" applyNumberFormat="1"/>
    <xf numFmtId="0" fontId="7" fillId="0" borderId="0" xfId="0" applyFont="1"/>
    <xf numFmtId="3" fontId="10" fillId="0" borderId="1" xfId="0" applyNumberFormat="1" applyFont="1" applyBorder="1"/>
    <xf numFmtId="0" fontId="15" fillId="0" borderId="0" xfId="0" applyFont="1"/>
    <xf numFmtId="0" fontId="8" fillId="0" borderId="3" xfId="0" applyFont="1" applyBorder="1" applyAlignment="1"/>
    <xf numFmtId="0" fontId="16" fillId="0" borderId="4" xfId="0" applyFont="1" applyBorder="1"/>
    <xf numFmtId="0" fontId="16" fillId="0" borderId="1" xfId="0" applyFont="1" applyBorder="1"/>
    <xf numFmtId="0" fontId="16" fillId="0" borderId="2" xfId="0" applyFont="1" applyBorder="1"/>
    <xf numFmtId="0" fontId="17" fillId="0" borderId="0" xfId="0" applyFont="1" applyAlignment="1">
      <alignment horizontal="left"/>
    </xf>
    <xf numFmtId="0" fontId="14" fillId="0" borderId="0" xfId="0" quotePrefix="1" applyFont="1" applyAlignment="1">
      <alignment horizontal="left"/>
    </xf>
    <xf numFmtId="0" fontId="4" fillId="0" borderId="0" xfId="0" quotePrefix="1" applyFont="1" applyAlignment="1">
      <alignment horizontal="left"/>
    </xf>
    <xf numFmtId="0" fontId="19" fillId="0" borderId="1" xfId="0" applyFont="1" applyBorder="1"/>
    <xf numFmtId="0" fontId="16" fillId="0" borderId="1" xfId="0" applyFont="1" applyBorder="1" applyAlignment="1">
      <alignment horizontal="center"/>
    </xf>
    <xf numFmtId="0" fontId="19" fillId="0" borderId="1" xfId="0" applyFont="1" applyBorder="1" applyAlignment="1">
      <alignment horizontal="center"/>
    </xf>
    <xf numFmtId="0" fontId="16" fillId="0" borderId="2" xfId="0" applyFont="1" applyBorder="1" applyAlignment="1">
      <alignment horizontal="center"/>
    </xf>
    <xf numFmtId="0" fontId="11" fillId="0" borderId="5" xfId="0" applyFont="1" applyBorder="1"/>
    <xf numFmtId="0" fontId="20" fillId="0" borderId="0" xfId="0" applyFont="1"/>
    <xf numFmtId="170" fontId="0" fillId="0" borderId="0" xfId="0" applyNumberFormat="1"/>
    <xf numFmtId="0" fontId="6" fillId="0" borderId="0" xfId="0" quotePrefix="1" applyFont="1" applyAlignment="1">
      <alignment horizontal="left"/>
    </xf>
    <xf numFmtId="0" fontId="17" fillId="0" borderId="0" xfId="0" applyFont="1"/>
    <xf numFmtId="170" fontId="22" fillId="0" borderId="9" xfId="1" applyNumberFormat="1" applyFont="1" applyBorder="1" applyAlignment="1">
      <alignment horizontal="center"/>
    </xf>
    <xf numFmtId="0" fontId="12" fillId="0" borderId="0" xfId="0" applyFont="1"/>
    <xf numFmtId="0" fontId="22" fillId="0" borderId="0" xfId="0" applyFont="1"/>
    <xf numFmtId="170" fontId="0" fillId="0" borderId="0" xfId="1" applyNumberFormat="1" applyFont="1"/>
    <xf numFmtId="3" fontId="10" fillId="0" borderId="10" xfId="0" applyNumberFormat="1" applyFont="1" applyBorder="1"/>
    <xf numFmtId="0" fontId="10" fillId="0" borderId="1" xfId="0" applyFont="1" applyBorder="1"/>
    <xf numFmtId="0" fontId="9" fillId="0" borderId="4" xfId="0" applyFont="1" applyBorder="1"/>
    <xf numFmtId="0" fontId="9" fillId="0" borderId="1" xfId="0" applyFont="1" applyBorder="1"/>
    <xf numFmtId="0" fontId="9" fillId="0" borderId="1" xfId="0" quotePrefix="1" applyFont="1" applyBorder="1" applyAlignment="1">
      <alignment horizontal="center"/>
    </xf>
    <xf numFmtId="0" fontId="9" fillId="0" borderId="1" xfId="0" applyFont="1" applyBorder="1" applyAlignment="1">
      <alignment horizontal="center"/>
    </xf>
    <xf numFmtId="0" fontId="9" fillId="0" borderId="5" xfId="0" applyFont="1" applyBorder="1"/>
    <xf numFmtId="0" fontId="9" fillId="0" borderId="5" xfId="0" applyFont="1" applyBorder="1" applyAlignment="1">
      <alignment horizontal="center"/>
    </xf>
    <xf numFmtId="0" fontId="9" fillId="0" borderId="4" xfId="0" applyFont="1" applyBorder="1" applyAlignment="1">
      <alignment horizontal="center"/>
    </xf>
    <xf numFmtId="0" fontId="9" fillId="0" borderId="1" xfId="0" applyFont="1" applyBorder="1" applyAlignment="1">
      <alignment wrapText="1"/>
    </xf>
    <xf numFmtId="0" fontId="9" fillId="0" borderId="2" xfId="0" applyFont="1" applyBorder="1" applyAlignment="1">
      <alignment horizontal="center"/>
    </xf>
    <xf numFmtId="0" fontId="9" fillId="0" borderId="6" xfId="0" applyFont="1" applyBorder="1" applyAlignment="1">
      <alignment horizontal="center"/>
    </xf>
    <xf numFmtId="170" fontId="22" fillId="0" borderId="0" xfId="1" applyNumberFormat="1" applyFont="1"/>
    <xf numFmtId="170" fontId="15" fillId="0" borderId="0" xfId="1" applyNumberFormat="1" applyFont="1"/>
    <xf numFmtId="170" fontId="6" fillId="0" borderId="8" xfId="1" applyNumberFormat="1" applyFont="1" applyBorder="1" applyAlignment="1">
      <alignment horizontal="right"/>
    </xf>
    <xf numFmtId="3" fontId="10" fillId="0" borderId="11" xfId="0" applyNumberFormat="1" applyFont="1" applyBorder="1"/>
    <xf numFmtId="173" fontId="0" fillId="0" borderId="0" xfId="1" applyNumberFormat="1" applyFont="1"/>
    <xf numFmtId="0" fontId="35" fillId="0" borderId="0" xfId="3" applyFont="1"/>
    <xf numFmtId="0" fontId="42" fillId="0" borderId="0" xfId="3" applyFont="1"/>
    <xf numFmtId="0" fontId="43" fillId="0" borderId="0" xfId="3" applyFont="1"/>
    <xf numFmtId="0" fontId="35" fillId="0" borderId="8" xfId="4" applyNumberFormat="1" applyFont="1" applyFill="1" applyBorder="1" applyAlignment="1">
      <alignment horizontal="center" vertical="top"/>
    </xf>
    <xf numFmtId="167" fontId="35" fillId="0" borderId="8" xfId="4" applyNumberFormat="1" applyFont="1" applyFill="1" applyBorder="1" applyAlignment="1">
      <alignment horizontal="center" vertical="top"/>
    </xf>
    <xf numFmtId="172" fontId="0" fillId="0" borderId="0" xfId="1" applyNumberFormat="1" applyFont="1"/>
    <xf numFmtId="171" fontId="22" fillId="0" borderId="0" xfId="1" applyNumberFormat="1" applyFont="1"/>
    <xf numFmtId="170" fontId="22" fillId="0" borderId="0" xfId="0" applyNumberFormat="1" applyFont="1"/>
    <xf numFmtId="1" fontId="0" fillId="0" borderId="0" xfId="0" applyNumberFormat="1"/>
    <xf numFmtId="0" fontId="30" fillId="0" borderId="5" xfId="0" applyFont="1" applyBorder="1" applyAlignment="1">
      <alignment horizontal="justify" vertical="center" wrapText="1"/>
    </xf>
    <xf numFmtId="0" fontId="30" fillId="0" borderId="8" xfId="0" applyFont="1" applyBorder="1" applyAlignment="1">
      <alignment horizontal="left" wrapText="1"/>
    </xf>
    <xf numFmtId="3" fontId="30" fillId="0" borderId="8" xfId="0" applyNumberFormat="1" applyFont="1" applyBorder="1"/>
    <xf numFmtId="0" fontId="31" fillId="0" borderId="12" xfId="0" quotePrefix="1" applyFont="1" applyBorder="1" applyAlignment="1">
      <alignment horizontal="left" wrapText="1"/>
    </xf>
    <xf numFmtId="3" fontId="31" fillId="0" borderId="12" xfId="0" applyNumberFormat="1" applyFont="1" applyBorder="1"/>
    <xf numFmtId="0" fontId="31" fillId="0" borderId="12" xfId="0" quotePrefix="1" applyFont="1" applyBorder="1"/>
    <xf numFmtId="0" fontId="30" fillId="0" borderId="12" xfId="0" applyFont="1" applyBorder="1" applyAlignment="1">
      <alignment horizontal="left" wrapText="1"/>
    </xf>
    <xf numFmtId="3" fontId="30" fillId="0" borderId="12" xfId="0" applyNumberFormat="1" applyFont="1" applyBorder="1"/>
    <xf numFmtId="0" fontId="0" fillId="2" borderId="0" xfId="0" applyFill="1"/>
    <xf numFmtId="0" fontId="28" fillId="2" borderId="0" xfId="0" applyFont="1" applyFill="1"/>
    <xf numFmtId="3" fontId="28" fillId="2" borderId="0" xfId="0" applyNumberFormat="1" applyFont="1" applyFill="1"/>
    <xf numFmtId="0" fontId="46" fillId="2" borderId="0" xfId="0" applyFont="1" applyFill="1"/>
    <xf numFmtId="0" fontId="34" fillId="2" borderId="0" xfId="0" applyFont="1" applyFill="1"/>
    <xf numFmtId="0" fontId="47" fillId="2" borderId="0" xfId="0" applyFont="1" applyFill="1"/>
    <xf numFmtId="0" fontId="34" fillId="2" borderId="0" xfId="0" applyFont="1" applyFill="1" applyAlignment="1">
      <alignment horizontal="center"/>
    </xf>
    <xf numFmtId="0" fontId="9" fillId="2" borderId="0" xfId="0" applyFont="1" applyFill="1"/>
    <xf numFmtId="0" fontId="9" fillId="2" borderId="0" xfId="0" applyFont="1" applyFill="1" applyAlignment="1">
      <alignment horizontal="center"/>
    </xf>
    <xf numFmtId="0" fontId="9" fillId="2" borderId="10" xfId="0" applyFont="1" applyFill="1" applyBorder="1"/>
    <xf numFmtId="0" fontId="9" fillId="2" borderId="7" xfId="0" applyFont="1" applyFill="1" applyBorder="1"/>
    <xf numFmtId="0" fontId="48" fillId="3" borderId="0" xfId="0" applyFont="1" applyFill="1"/>
    <xf numFmtId="0" fontId="50" fillId="0" borderId="0" xfId="0" applyFont="1"/>
    <xf numFmtId="0" fontId="53" fillId="0" borderId="0" xfId="0" applyFont="1"/>
    <xf numFmtId="0" fontId="50" fillId="0" borderId="0" xfId="0" quotePrefix="1" applyFont="1" applyAlignment="1">
      <alignment horizontal="left"/>
    </xf>
    <xf numFmtId="0" fontId="56" fillId="0" borderId="0" xfId="0" applyFont="1"/>
    <xf numFmtId="0" fontId="51" fillId="0" borderId="6" xfId="0" applyFont="1" applyBorder="1" applyAlignment="1">
      <alignment horizontal="center" vertical="center"/>
    </xf>
    <xf numFmtId="0" fontId="57" fillId="0" borderId="6" xfId="0" applyFont="1" applyBorder="1" applyAlignment="1">
      <alignment horizontal="center" vertical="center" wrapText="1"/>
    </xf>
    <xf numFmtId="0" fontId="51" fillId="0" borderId="6" xfId="0" applyFont="1" applyBorder="1" applyAlignment="1">
      <alignment horizontal="center"/>
    </xf>
    <xf numFmtId="0" fontId="58" fillId="0" borderId="6" xfId="0" applyFont="1" applyBorder="1" applyAlignment="1">
      <alignment horizontal="center"/>
    </xf>
    <xf numFmtId="0" fontId="49" fillId="0" borderId="6" xfId="0" applyFont="1" applyBorder="1" applyAlignment="1">
      <alignment horizontal="center"/>
    </xf>
    <xf numFmtId="170" fontId="59" fillId="0" borderId="7" xfId="1" quotePrefix="1" applyNumberFormat="1" applyFont="1" applyBorder="1" applyAlignment="1">
      <alignment horizontal="left"/>
    </xf>
    <xf numFmtId="0" fontId="59" fillId="0" borderId="8" xfId="0" applyFont="1" applyBorder="1" applyAlignment="1">
      <alignment horizontal="center"/>
    </xf>
    <xf numFmtId="170" fontId="59" fillId="0" borderId="8" xfId="1" applyNumberFormat="1" applyFont="1" applyBorder="1"/>
    <xf numFmtId="0" fontId="3" fillId="0" borderId="0" xfId="0" applyFont="1"/>
    <xf numFmtId="170" fontId="3" fillId="0" borderId="0" xfId="0" applyNumberFormat="1" applyFont="1"/>
    <xf numFmtId="0" fontId="50" fillId="0" borderId="0" xfId="0" applyFont="1" applyBorder="1"/>
    <xf numFmtId="0" fontId="56" fillId="0" borderId="0" xfId="0" quotePrefix="1" applyFont="1" applyBorder="1" applyAlignment="1"/>
    <xf numFmtId="170" fontId="50" fillId="0" borderId="0" xfId="0" applyNumberFormat="1" applyFont="1"/>
    <xf numFmtId="0" fontId="52" fillId="0" borderId="0" xfId="0" applyFont="1" applyBorder="1" applyAlignment="1">
      <alignment horizontal="center"/>
    </xf>
    <xf numFmtId="0" fontId="52" fillId="0" borderId="0" xfId="0" applyFont="1" applyAlignment="1">
      <alignment horizontal="center"/>
    </xf>
    <xf numFmtId="170" fontId="52" fillId="0" borderId="0" xfId="1" applyNumberFormat="1" applyFont="1"/>
    <xf numFmtId="0" fontId="59" fillId="0" borderId="10" xfId="0" applyFont="1" applyBorder="1" applyAlignment="1">
      <alignment horizontal="center" wrapText="1"/>
    </xf>
    <xf numFmtId="0" fontId="59" fillId="0" borderId="10" xfId="0" applyFont="1" applyBorder="1" applyAlignment="1">
      <alignment wrapText="1"/>
    </xf>
    <xf numFmtId="0" fontId="59" fillId="0" borderId="11" xfId="0" applyFont="1" applyBorder="1" applyAlignment="1">
      <alignment horizontal="center"/>
    </xf>
    <xf numFmtId="0" fontId="59" fillId="0" borderId="11" xfId="0" applyFont="1" applyBorder="1"/>
    <xf numFmtId="0" fontId="59" fillId="0" borderId="11" xfId="0" applyFont="1" applyBorder="1" applyAlignment="1">
      <alignment horizontal="center" wrapText="1"/>
    </xf>
    <xf numFmtId="0" fontId="59" fillId="0" borderId="11" xfId="0" applyFont="1" applyBorder="1" applyAlignment="1">
      <alignment wrapText="1"/>
    </xf>
    <xf numFmtId="0" fontId="50" fillId="0" borderId="11" xfId="0" applyFont="1" applyBorder="1" applyAlignment="1">
      <alignment horizontal="center"/>
    </xf>
    <xf numFmtId="0" fontId="50" fillId="0" borderId="11" xfId="0" applyFont="1" applyBorder="1"/>
    <xf numFmtId="0" fontId="59" fillId="0" borderId="8" xfId="0" applyFont="1" applyBorder="1"/>
    <xf numFmtId="0" fontId="52" fillId="0" borderId="0" xfId="0" quotePrefix="1" applyFont="1" applyAlignment="1">
      <alignment horizontal="left"/>
    </xf>
    <xf numFmtId="0" fontId="51" fillId="0" borderId="0" xfId="0" applyFont="1" applyBorder="1" applyAlignment="1">
      <alignment horizontal="center"/>
    </xf>
    <xf numFmtId="170" fontId="61" fillId="0" borderId="3" xfId="1" applyNumberFormat="1" applyFont="1" applyBorder="1" applyAlignment="1"/>
    <xf numFmtId="170" fontId="50" fillId="0" borderId="3" xfId="1" applyNumberFormat="1" applyFont="1" applyBorder="1" applyAlignment="1"/>
    <xf numFmtId="0" fontId="54" fillId="0" borderId="11" xfId="0" applyFont="1" applyBorder="1" applyAlignment="1"/>
    <xf numFmtId="0" fontId="52" fillId="0" borderId="6" xfId="0" applyFont="1" applyBorder="1" applyAlignment="1">
      <alignment horizontal="center"/>
    </xf>
    <xf numFmtId="0" fontId="60" fillId="0" borderId="7" xfId="0" applyFont="1" applyBorder="1"/>
    <xf numFmtId="0" fontId="57" fillId="0" borderId="8" xfId="0" applyFont="1" applyBorder="1" applyAlignment="1">
      <alignment horizontal="center"/>
    </xf>
    <xf numFmtId="0" fontId="60" fillId="0" borderId="8" xfId="0" applyFont="1" applyBorder="1" applyAlignment="1">
      <alignment horizontal="center"/>
    </xf>
    <xf numFmtId="3" fontId="57" fillId="0" borderId="8" xfId="0" applyNumberFormat="1" applyFont="1" applyBorder="1"/>
    <xf numFmtId="0" fontId="57" fillId="0" borderId="7" xfId="0" applyFont="1" applyBorder="1"/>
    <xf numFmtId="0" fontId="57" fillId="0" borderId="8" xfId="0" applyFont="1" applyBorder="1"/>
    <xf numFmtId="0" fontId="51" fillId="0" borderId="0" xfId="0" quotePrefix="1" applyFont="1" applyBorder="1" applyAlignment="1">
      <alignment horizontal="left"/>
    </xf>
    <xf numFmtId="0" fontId="51" fillId="0" borderId="0" xfId="0" applyFont="1" applyBorder="1" applyAlignment="1">
      <alignment horizontal="left"/>
    </xf>
    <xf numFmtId="0" fontId="52" fillId="0" borderId="0" xfId="0" applyFont="1"/>
    <xf numFmtId="0" fontId="51" fillId="0" borderId="3" xfId="0" applyFont="1" applyBorder="1" applyAlignment="1"/>
    <xf numFmtId="0" fontId="64" fillId="0" borderId="3" xfId="0" applyFont="1" applyBorder="1" applyAlignment="1"/>
    <xf numFmtId="0" fontId="59" fillId="0" borderId="0" xfId="0" applyFont="1"/>
    <xf numFmtId="0" fontId="59" fillId="0" borderId="0" xfId="0" quotePrefix="1" applyFont="1" applyAlignment="1">
      <alignment horizontal="left"/>
    </xf>
    <xf numFmtId="0" fontId="59" fillId="0" borderId="0" xfId="0" quotePrefix="1" applyFont="1" applyAlignment="1"/>
    <xf numFmtId="0" fontId="67" fillId="0" borderId="0" xfId="0" applyFont="1" applyAlignment="1">
      <alignment horizontal="left"/>
    </xf>
    <xf numFmtId="0" fontId="5" fillId="0" borderId="0" xfId="0" applyFont="1"/>
    <xf numFmtId="3" fontId="22" fillId="0" borderId="0" xfId="0" applyNumberFormat="1" applyFont="1"/>
    <xf numFmtId="3" fontId="30" fillId="0" borderId="5" xfId="0" applyNumberFormat="1" applyFont="1" applyBorder="1"/>
    <xf numFmtId="3" fontId="30" fillId="0" borderId="7" xfId="0" applyNumberFormat="1" applyFont="1" applyBorder="1"/>
    <xf numFmtId="174" fontId="50" fillId="0" borderId="0" xfId="0" applyNumberFormat="1" applyFont="1"/>
    <xf numFmtId="0" fontId="10" fillId="0" borderId="11" xfId="0" applyFont="1" applyBorder="1"/>
    <xf numFmtId="3" fontId="68" fillId="0" borderId="11" xfId="0" applyNumberFormat="1" applyFont="1" applyBorder="1"/>
    <xf numFmtId="0" fontId="26" fillId="0" borderId="0" xfId="3"/>
    <xf numFmtId="167" fontId="26" fillId="0" borderId="0" xfId="3" applyNumberFormat="1"/>
    <xf numFmtId="0" fontId="26" fillId="0" borderId="0" xfId="3" applyFill="1"/>
    <xf numFmtId="0" fontId="69" fillId="0" borderId="11" xfId="0" applyFont="1" applyBorder="1" applyAlignment="1">
      <alignment horizontal="left" vertical="center" wrapText="1"/>
    </xf>
    <xf numFmtId="172" fontId="50" fillId="0" borderId="0" xfId="0" applyNumberFormat="1" applyFont="1"/>
    <xf numFmtId="0" fontId="60" fillId="0" borderId="12" xfId="0" applyFont="1" applyBorder="1"/>
    <xf numFmtId="0" fontId="60" fillId="0" borderId="12" xfId="0" quotePrefix="1" applyFont="1" applyBorder="1" applyAlignment="1">
      <alignment horizontal="center"/>
    </xf>
    <xf numFmtId="0" fontId="60" fillId="0" borderId="12" xfId="0" applyFont="1" applyBorder="1" applyAlignment="1">
      <alignment horizontal="center"/>
    </xf>
    <xf numFmtId="3" fontId="60" fillId="0" borderId="12" xfId="0" applyNumberFormat="1" applyFont="1" applyBorder="1"/>
    <xf numFmtId="3" fontId="62" fillId="0" borderId="12" xfId="0" applyNumberFormat="1" applyFont="1" applyBorder="1"/>
    <xf numFmtId="0" fontId="63" fillId="0" borderId="12" xfId="0" applyFont="1" applyBorder="1"/>
    <xf numFmtId="0" fontId="63" fillId="0" borderId="12" xfId="0" applyFont="1" applyBorder="1" applyAlignment="1">
      <alignment horizontal="center"/>
    </xf>
    <xf numFmtId="3" fontId="57" fillId="0" borderId="12" xfId="0" applyNumberFormat="1" applyFont="1" applyBorder="1"/>
    <xf numFmtId="0" fontId="57" fillId="0" borderId="12" xfId="0" applyFont="1" applyBorder="1"/>
    <xf numFmtId="0" fontId="60" fillId="0" borderId="12" xfId="0" applyFont="1" applyBorder="1" applyAlignment="1">
      <alignment wrapText="1"/>
    </xf>
    <xf numFmtId="0" fontId="57" fillId="0" borderId="12" xfId="0" applyFont="1" applyBorder="1" applyAlignment="1">
      <alignment horizontal="center"/>
    </xf>
    <xf numFmtId="175" fontId="0" fillId="0" borderId="0" xfId="0" applyNumberFormat="1"/>
    <xf numFmtId="0" fontId="88" fillId="0" borderId="0" xfId="0" applyFont="1"/>
    <xf numFmtId="0" fontId="50" fillId="0" borderId="7" xfId="0" applyFont="1" applyBorder="1" applyAlignment="1">
      <alignment horizontal="center"/>
    </xf>
    <xf numFmtId="170" fontId="50" fillId="0" borderId="7" xfId="0" quotePrefix="1" applyNumberFormat="1" applyFont="1" applyBorder="1" applyAlignment="1">
      <alignment horizontal="left"/>
    </xf>
    <xf numFmtId="0" fontId="50" fillId="0" borderId="12" xfId="0" applyFont="1" applyBorder="1"/>
    <xf numFmtId="0" fontId="50" fillId="0" borderId="12" xfId="0" applyFont="1" applyBorder="1" applyAlignment="1">
      <alignment horizontal="center"/>
    </xf>
    <xf numFmtId="170" fontId="50" fillId="0" borderId="12" xfId="0" quotePrefix="1" applyNumberFormat="1" applyFont="1" applyBorder="1" applyAlignment="1">
      <alignment horizontal="left"/>
    </xf>
    <xf numFmtId="170" fontId="59" fillId="0" borderId="25" xfId="1" quotePrefix="1" applyNumberFormat="1" applyFont="1" applyBorder="1" applyAlignment="1">
      <alignment horizontal="left"/>
    </xf>
    <xf numFmtId="0" fontId="59" fillId="0" borderId="25" xfId="0" applyFont="1" applyBorder="1" applyAlignment="1">
      <alignment horizontal="center"/>
    </xf>
    <xf numFmtId="170" fontId="59" fillId="0" borderId="25" xfId="1" quotePrefix="1" applyNumberFormat="1" applyFont="1" applyBorder="1" applyAlignment="1">
      <alignment horizontal="right"/>
    </xf>
    <xf numFmtId="170" fontId="59" fillId="0" borderId="11" xfId="1" quotePrefix="1" applyNumberFormat="1" applyFont="1" applyBorder="1" applyAlignment="1">
      <alignment horizontal="right"/>
    </xf>
    <xf numFmtId="170" fontId="59" fillId="0" borderId="11" xfId="1" quotePrefix="1" applyNumberFormat="1" applyFont="1" applyBorder="1" applyAlignment="1">
      <alignment horizontal="left"/>
    </xf>
    <xf numFmtId="0" fontId="50" fillId="0" borderId="11" xfId="0" quotePrefix="1" applyFont="1" applyBorder="1" applyAlignment="1">
      <alignment horizontal="left"/>
    </xf>
    <xf numFmtId="170" fontId="50" fillId="0" borderId="11" xfId="0" quotePrefix="1" applyNumberFormat="1" applyFont="1" applyBorder="1" applyAlignment="1">
      <alignment horizontal="left"/>
    </xf>
    <xf numFmtId="170" fontId="59" fillId="0" borderId="11" xfId="1" quotePrefix="1" applyNumberFormat="1" applyFont="1" applyBorder="1" applyAlignment="1">
      <alignment horizontal="center"/>
    </xf>
    <xf numFmtId="170" fontId="59" fillId="0" borderId="11" xfId="1" applyNumberFormat="1" applyFont="1" applyBorder="1" applyAlignment="1">
      <alignment horizontal="center"/>
    </xf>
    <xf numFmtId="170" fontId="59" fillId="0" borderId="11" xfId="0" applyNumberFormat="1" applyFont="1" applyBorder="1" applyAlignment="1">
      <alignment horizontal="left"/>
    </xf>
    <xf numFmtId="0" fontId="50" fillId="0" borderId="11" xfId="0" applyFont="1" applyBorder="1" applyAlignment="1">
      <alignment horizontal="left"/>
    </xf>
    <xf numFmtId="170" fontId="59" fillId="0" borderId="11" xfId="0" quotePrefix="1" applyNumberFormat="1" applyFont="1" applyBorder="1" applyAlignment="1">
      <alignment horizontal="left"/>
    </xf>
    <xf numFmtId="170" fontId="59" fillId="0" borderId="11" xfId="1" applyNumberFormat="1" applyFont="1" applyBorder="1"/>
    <xf numFmtId="170" fontId="50" fillId="0" borderId="11" xfId="1" applyNumberFormat="1" applyFont="1" applyBorder="1"/>
    <xf numFmtId="170" fontId="50" fillId="0" borderId="11" xfId="1" applyNumberFormat="1" applyFont="1" applyBorder="1" applyAlignment="1">
      <alignment horizontal="center"/>
    </xf>
    <xf numFmtId="0" fontId="59" fillId="0" borderId="11" xfId="0" quotePrefix="1" applyFont="1" applyBorder="1" applyAlignment="1">
      <alignment horizontal="center"/>
    </xf>
    <xf numFmtId="0" fontId="57" fillId="0" borderId="11" xfId="0" applyFont="1" applyBorder="1" applyAlignment="1">
      <alignment horizontal="center" vertical="center" wrapText="1"/>
    </xf>
    <xf numFmtId="0" fontId="51" fillId="0" borderId="11" xfId="0" applyFont="1" applyBorder="1" applyAlignment="1">
      <alignment horizontal="center" vertical="center"/>
    </xf>
    <xf numFmtId="0" fontId="59" fillId="0" borderId="11" xfId="0" quotePrefix="1" applyFont="1" applyBorder="1" applyAlignment="1">
      <alignment horizontal="left"/>
    </xf>
    <xf numFmtId="0" fontId="41" fillId="0" borderId="11" xfId="0" quotePrefix="1" applyFont="1" applyBorder="1" applyAlignment="1">
      <alignment horizontal="left"/>
    </xf>
    <xf numFmtId="0" fontId="41" fillId="0" borderId="11" xfId="0" applyFont="1" applyBorder="1" applyAlignment="1">
      <alignment horizontal="left"/>
    </xf>
    <xf numFmtId="0" fontId="41" fillId="0" borderId="11" xfId="0" applyFont="1" applyBorder="1"/>
    <xf numFmtId="3" fontId="90" fillId="0" borderId="0" xfId="0" applyNumberFormat="1" applyFont="1"/>
    <xf numFmtId="0" fontId="51" fillId="0" borderId="8" xfId="0" applyFont="1" applyBorder="1" applyAlignment="1">
      <alignment horizontal="center" vertical="center" wrapText="1"/>
    </xf>
    <xf numFmtId="170" fontId="57" fillId="0" borderId="8" xfId="1" applyNumberFormat="1" applyFont="1" applyBorder="1" applyAlignment="1">
      <alignment horizontal="center" vertical="center" wrapText="1"/>
    </xf>
    <xf numFmtId="0" fontId="51" fillId="0" borderId="6" xfId="0" applyFont="1" applyBorder="1" applyAlignment="1">
      <alignment horizontal="center" vertical="center" wrapText="1"/>
    </xf>
    <xf numFmtId="170" fontId="57" fillId="0" borderId="6" xfId="1" applyNumberFormat="1" applyFont="1" applyBorder="1" applyAlignment="1">
      <alignment horizontal="center" vertical="center" wrapText="1"/>
    </xf>
    <xf numFmtId="0" fontId="105" fillId="0" borderId="0" xfId="0" applyFont="1"/>
    <xf numFmtId="170" fontId="106" fillId="0" borderId="0" xfId="0" applyNumberFormat="1" applyFont="1"/>
    <xf numFmtId="0" fontId="107" fillId="0" borderId="0" xfId="0" applyFont="1"/>
    <xf numFmtId="0" fontId="106" fillId="0" borderId="0" xfId="0" applyFont="1"/>
    <xf numFmtId="0" fontId="108" fillId="0" borderId="0" xfId="0" applyFont="1" applyBorder="1"/>
    <xf numFmtId="0" fontId="69" fillId="0" borderId="0" xfId="0" applyFont="1" applyBorder="1" applyAlignment="1"/>
    <xf numFmtId="0" fontId="108" fillId="0" borderId="0" xfId="0" applyFont="1" applyBorder="1" applyAlignment="1">
      <alignment horizontal="left"/>
    </xf>
    <xf numFmtId="0" fontId="51" fillId="0" borderId="0" xfId="0" quotePrefix="1" applyFont="1" applyAlignment="1">
      <alignment horizontal="left"/>
    </xf>
    <xf numFmtId="0" fontId="92" fillId="0" borderId="0" xfId="0" applyFont="1"/>
    <xf numFmtId="0" fontId="108" fillId="0" borderId="0" xfId="0" applyFont="1" applyAlignment="1"/>
    <xf numFmtId="170" fontId="50" fillId="0" borderId="0" xfId="1" applyNumberFormat="1" applyFont="1"/>
    <xf numFmtId="0" fontId="111" fillId="0" borderId="0" xfId="0" applyFont="1"/>
    <xf numFmtId="3" fontId="111" fillId="0" borderId="0" xfId="0" applyNumberFormat="1" applyFont="1"/>
    <xf numFmtId="0" fontId="112" fillId="0" borderId="0" xfId="0" applyFont="1"/>
    <xf numFmtId="0" fontId="119" fillId="0" borderId="0" xfId="2" applyNumberFormat="1" applyFont="1" applyFill="1" applyAlignment="1">
      <alignment vertical="center"/>
    </xf>
    <xf numFmtId="0" fontId="59" fillId="0" borderId="8" xfId="0" applyFont="1" applyBorder="1" applyAlignment="1">
      <alignment horizontal="center" vertical="center" wrapText="1"/>
    </xf>
    <xf numFmtId="0" fontId="123" fillId="0" borderId="0" xfId="2" applyNumberFormat="1" applyFont="1" applyFill="1" applyAlignment="1">
      <alignment horizontal="left"/>
    </xf>
    <xf numFmtId="191" fontId="109" fillId="0" borderId="8" xfId="2" applyNumberFormat="1" applyFont="1" applyFill="1" applyBorder="1" applyAlignment="1">
      <alignment horizontal="center" vertical="center" wrapText="1"/>
    </xf>
    <xf numFmtId="0" fontId="109" fillId="0" borderId="8" xfId="4" applyNumberFormat="1" applyFont="1" applyFill="1" applyBorder="1" applyAlignment="1">
      <alignment horizontal="center" vertical="center" wrapText="1"/>
    </xf>
    <xf numFmtId="0" fontId="110" fillId="0" borderId="0" xfId="2" applyNumberFormat="1" applyFont="1" applyFill="1" applyAlignment="1"/>
    <xf numFmtId="0" fontId="0" fillId="0" borderId="0" xfId="0" applyAlignment="1"/>
    <xf numFmtId="0" fontId="109" fillId="0" borderId="0" xfId="4" applyNumberFormat="1" applyFont="1" applyFill="1" applyAlignment="1">
      <alignment vertical="center"/>
    </xf>
    <xf numFmtId="3" fontId="109" fillId="0" borderId="53" xfId="2" applyNumberFormat="1" applyFont="1" applyFill="1" applyBorder="1" applyAlignment="1">
      <alignment horizontal="right" vertical="center"/>
    </xf>
    <xf numFmtId="167" fontId="0" fillId="0" borderId="0" xfId="0" applyNumberFormat="1" applyAlignment="1"/>
    <xf numFmtId="3" fontId="10" fillId="0" borderId="43" xfId="0" applyNumberFormat="1" applyFont="1" applyBorder="1"/>
    <xf numFmtId="3" fontId="6" fillId="0" borderId="11" xfId="0" applyNumberFormat="1" applyFont="1" applyBorder="1" applyAlignment="1"/>
    <xf numFmtId="0" fontId="52" fillId="0" borderId="0" xfId="1314" quotePrefix="1" applyFont="1" applyAlignment="1">
      <alignment horizontal="left"/>
    </xf>
    <xf numFmtId="0" fontId="105" fillId="0" borderId="0" xfId="1314" applyFont="1"/>
    <xf numFmtId="170" fontId="106" fillId="0" borderId="0" xfId="1314" applyNumberFormat="1" applyFont="1"/>
    <xf numFmtId="0" fontId="222" fillId="0" borderId="0" xfId="1314" applyFont="1"/>
    <xf numFmtId="0" fontId="6" fillId="0" borderId="0" xfId="1314" applyFont="1"/>
    <xf numFmtId="0" fontId="50" fillId="0" borderId="0" xfId="1314" quotePrefix="1" applyFont="1" applyAlignment="1">
      <alignment horizontal="left"/>
    </xf>
    <xf numFmtId="0" fontId="107" fillId="0" borderId="0" xfId="1314" applyFont="1"/>
    <xf numFmtId="0" fontId="106" fillId="0" borderId="0" xfId="1314" applyFont="1"/>
    <xf numFmtId="0" fontId="223" fillId="0" borderId="0" xfId="1314" applyFont="1"/>
    <xf numFmtId="0" fontId="50" fillId="0" borderId="0" xfId="1314" applyFont="1"/>
    <xf numFmtId="0" fontId="57" fillId="0" borderId="0" xfId="1314" applyFont="1" applyAlignment="1">
      <alignment vertical="center"/>
    </xf>
    <xf numFmtId="0" fontId="94" fillId="0" borderId="0" xfId="1314" applyFont="1"/>
    <xf numFmtId="0" fontId="90" fillId="0" borderId="0" xfId="1314" applyFont="1"/>
    <xf numFmtId="0" fontId="9" fillId="0" borderId="0" xfId="1314" applyFont="1"/>
    <xf numFmtId="0" fontId="90" fillId="0" borderId="0" xfId="1314" applyFont="1" applyAlignment="1">
      <alignment horizontal="left"/>
    </xf>
    <xf numFmtId="0" fontId="9" fillId="0" borderId="0" xfId="1314" applyFont="1" applyAlignment="1">
      <alignment horizontal="left"/>
    </xf>
    <xf numFmtId="0" fontId="57" fillId="0" borderId="0" xfId="1314" applyFont="1" applyAlignment="1">
      <alignment horizontal="justify" vertical="justify"/>
    </xf>
    <xf numFmtId="0" fontId="94" fillId="0" borderId="0" xfId="1314" applyFont="1" applyAlignment="1">
      <alignment horizontal="justify" vertical="justify"/>
    </xf>
    <xf numFmtId="0" fontId="60" fillId="0" borderId="0" xfId="1314" applyFont="1" applyAlignment="1">
      <alignment horizontal="justify" vertical="justify"/>
    </xf>
    <xf numFmtId="0" fontId="23" fillId="0" borderId="0" xfId="1314" applyFont="1"/>
    <xf numFmtId="0" fontId="60" fillId="0" borderId="0" xfId="1314" quotePrefix="1" applyFont="1" applyAlignment="1">
      <alignment horizontal="justify" vertical="justify"/>
    </xf>
    <xf numFmtId="0" fontId="60" fillId="0" borderId="0" xfId="1314" quotePrefix="1" applyFont="1" applyAlignment="1">
      <alignment horizontal="justify" vertical="justify" wrapText="1"/>
    </xf>
    <xf numFmtId="0" fontId="90" fillId="0" borderId="0" xfId="1314" applyFont="1" applyAlignment="1">
      <alignment vertical="center"/>
    </xf>
    <xf numFmtId="0" fontId="23" fillId="0" borderId="0" xfId="1314" applyFont="1" applyAlignment="1">
      <alignment vertical="center"/>
    </xf>
    <xf numFmtId="0" fontId="90" fillId="0" borderId="0" xfId="1314" applyFont="1" applyAlignment="1"/>
    <xf numFmtId="0" fontId="23" fillId="0" borderId="0" xfId="1314" applyFont="1" applyAlignment="1"/>
    <xf numFmtId="0" fontId="96" fillId="0" borderId="0" xfId="1314" applyFont="1" applyAlignment="1">
      <alignment horizontal="justify" vertical="justify"/>
    </xf>
    <xf numFmtId="0" fontId="60" fillId="0" borderId="0" xfId="1314" applyFont="1" applyAlignment="1">
      <alignment horizontal="justify" vertical="center" wrapText="1"/>
    </xf>
    <xf numFmtId="0" fontId="94" fillId="0" borderId="0" xfId="1314" applyFont="1" applyAlignment="1">
      <alignment horizontal="justify" vertical="justify" wrapText="1"/>
    </xf>
    <xf numFmtId="0" fontId="57" fillId="0" borderId="0" xfId="1314" applyFont="1" applyAlignment="1">
      <alignment horizontal="justify" wrapText="1"/>
    </xf>
    <xf numFmtId="0" fontId="94" fillId="0" borderId="0" xfId="1314" applyFont="1" applyAlignment="1">
      <alignment horizontal="justify"/>
    </xf>
    <xf numFmtId="0" fontId="60" fillId="0" borderId="0" xfId="1314" applyFont="1"/>
    <xf numFmtId="0" fontId="224" fillId="0" borderId="0" xfId="1314" applyFont="1"/>
    <xf numFmtId="0" fontId="16" fillId="0" borderId="0" xfId="1314" applyFont="1"/>
    <xf numFmtId="0" fontId="60" fillId="0" borderId="0" xfId="1314" quotePrefix="1" applyFont="1"/>
    <xf numFmtId="0" fontId="57" fillId="0" borderId="0" xfId="1314" applyFont="1" applyAlignment="1">
      <alignment horizontal="center"/>
    </xf>
    <xf numFmtId="0" fontId="63" fillId="0" borderId="0" xfId="1314" applyFont="1"/>
    <xf numFmtId="0" fontId="57" fillId="0" borderId="0" xfId="1314" applyFont="1"/>
    <xf numFmtId="0" fontId="60" fillId="0" borderId="0" xfId="1314" quotePrefix="1" applyFont="1" applyAlignment="1">
      <alignment horizontal="left" vertical="center" wrapText="1"/>
    </xf>
    <xf numFmtId="0" fontId="57" fillId="0" borderId="0" xfId="1314" applyFont="1" applyAlignment="1">
      <alignment horizontal="left" vertical="center" wrapText="1"/>
    </xf>
    <xf numFmtId="0" fontId="57" fillId="0" borderId="0" xfId="1314" applyFont="1" applyAlignment="1">
      <alignment horizontal="center" wrapText="1"/>
    </xf>
    <xf numFmtId="0" fontId="53" fillId="0" borderId="0" xfId="1314" quotePrefix="1" applyFont="1" applyAlignment="1">
      <alignment horizontal="left" wrapText="1"/>
    </xf>
    <xf numFmtId="0" fontId="9" fillId="0" borderId="0" xfId="1314" applyFont="1" applyAlignment="1"/>
    <xf numFmtId="0" fontId="53" fillId="0" borderId="0" xfId="1314" quotePrefix="1" applyFont="1" applyAlignment="1"/>
    <xf numFmtId="0" fontId="53" fillId="0" borderId="0" xfId="1314" quotePrefix="1" applyFont="1"/>
    <xf numFmtId="3" fontId="9" fillId="0" borderId="0" xfId="1314" applyNumberFormat="1" applyFont="1"/>
    <xf numFmtId="0" fontId="57" fillId="0" borderId="0" xfId="1314" quotePrefix="1" applyFont="1" applyAlignment="1">
      <alignment horizontal="left" vertical="center" wrapText="1"/>
    </xf>
    <xf numFmtId="0" fontId="60" fillId="0" borderId="0" xfId="1314" applyFont="1" applyAlignment="1">
      <alignment horizontal="left"/>
    </xf>
    <xf numFmtId="0" fontId="63" fillId="0" borderId="0" xfId="1314" applyFont="1" applyAlignment="1">
      <alignment horizontal="left"/>
    </xf>
    <xf numFmtId="0" fontId="60" fillId="0" borderId="0" xfId="1314" quotePrefix="1" applyFont="1" applyAlignment="1">
      <alignment horizontal="left" wrapText="1"/>
    </xf>
    <xf numFmtId="0" fontId="60" fillId="0" borderId="0" xfId="1314" quotePrefix="1" applyFont="1" applyAlignment="1">
      <alignment horizontal="left"/>
    </xf>
    <xf numFmtId="3" fontId="90" fillId="0" borderId="0" xfId="1314" applyNumberFormat="1" applyFont="1"/>
    <xf numFmtId="0" fontId="91" fillId="0" borderId="0" xfId="1314" applyFont="1" applyAlignment="1">
      <alignment horizontal="left" wrapText="1"/>
    </xf>
    <xf numFmtId="0" fontId="62" fillId="0" borderId="0" xfId="1314" applyFont="1" applyAlignment="1">
      <alignment horizontal="left" wrapText="1"/>
    </xf>
    <xf numFmtId="0" fontId="89" fillId="0" borderId="0" xfId="1314" applyFont="1" applyAlignment="1">
      <alignment horizontal="center"/>
    </xf>
    <xf numFmtId="0" fontId="62" fillId="0" borderId="0" xfId="1314" quotePrefix="1" applyFont="1" applyAlignment="1">
      <alignment horizontal="left" wrapText="1"/>
    </xf>
    <xf numFmtId="170" fontId="90" fillId="0" borderId="0" xfId="1315" applyNumberFormat="1" applyFont="1"/>
    <xf numFmtId="170" fontId="9" fillId="0" borderId="0" xfId="1315" applyNumberFormat="1" applyFont="1"/>
    <xf numFmtId="0" fontId="60" fillId="0" borderId="0" xfId="1314" quotePrefix="1" applyFont="1" applyAlignment="1"/>
    <xf numFmtId="170" fontId="90" fillId="0" borderId="0" xfId="1315" applyNumberFormat="1" applyFont="1" applyAlignment="1"/>
    <xf numFmtId="170" fontId="9" fillId="0" borderId="0" xfId="1315" applyNumberFormat="1" applyFont="1" applyAlignment="1"/>
    <xf numFmtId="170" fontId="90" fillId="0" borderId="0" xfId="1314" applyNumberFormat="1" applyFont="1"/>
    <xf numFmtId="0" fontId="57" fillId="0" borderId="0" xfId="1314" quotePrefix="1" applyFont="1" applyAlignment="1">
      <alignment horizontal="center"/>
    </xf>
    <xf numFmtId="0" fontId="90" fillId="2" borderId="0" xfId="1314" applyFont="1" applyFill="1"/>
    <xf numFmtId="0" fontId="9" fillId="2" borderId="0" xfId="1314" applyFont="1" applyFill="1"/>
    <xf numFmtId="0" fontId="63" fillId="0" borderId="0" xfId="1314" quotePrefix="1" applyFont="1"/>
    <xf numFmtId="0" fontId="220" fillId="0" borderId="0" xfId="1314" quotePrefix="1" applyFont="1"/>
    <xf numFmtId="3" fontId="94" fillId="0" borderId="0" xfId="1314" applyNumberFormat="1" applyFont="1" applyAlignment="1">
      <alignment horizontal="center"/>
    </xf>
    <xf numFmtId="0" fontId="63" fillId="0" borderId="0" xfId="1314" applyFont="1" applyBorder="1" applyAlignment="1"/>
    <xf numFmtId="0" fontId="60" fillId="0" borderId="0" xfId="1314" applyFont="1" applyBorder="1"/>
    <xf numFmtId="0" fontId="53" fillId="0" borderId="0" xfId="1314" quotePrefix="1" applyFont="1" applyBorder="1" applyAlignment="1">
      <alignment horizontal="left" wrapText="1"/>
    </xf>
    <xf numFmtId="0" fontId="66" fillId="0" borderId="0" xfId="1314" quotePrefix="1" applyFont="1" applyBorder="1" applyAlignment="1">
      <alignment horizontal="left" vertical="center" wrapText="1"/>
    </xf>
    <xf numFmtId="0" fontId="60" fillId="0" borderId="0" xfId="1314" applyFont="1" applyBorder="1" applyAlignment="1">
      <alignment horizontal="left" wrapText="1"/>
    </xf>
    <xf numFmtId="3" fontId="94" fillId="0" borderId="0" xfId="1314" applyNumberFormat="1" applyFont="1"/>
    <xf numFmtId="0" fontId="91" fillId="0" borderId="0" xfId="1314" quotePrefix="1" applyFont="1" applyAlignment="1">
      <alignment horizontal="left" wrapText="1"/>
    </xf>
    <xf numFmtId="0" fontId="90" fillId="2" borderId="0" xfId="1314" applyFont="1" applyFill="1" applyAlignment="1"/>
    <xf numFmtId="0" fontId="9" fillId="2" borderId="0" xfId="1314" applyFont="1" applyFill="1" applyAlignment="1"/>
    <xf numFmtId="0" fontId="41" fillId="0" borderId="0" xfId="1314" applyFont="1" applyAlignment="1">
      <alignment horizontal="justify" wrapText="1"/>
    </xf>
    <xf numFmtId="0" fontId="62" fillId="0" borderId="0" xfId="1314" quotePrefix="1" applyFont="1"/>
    <xf numFmtId="0" fontId="62" fillId="0" borderId="0" xfId="1314" quotePrefix="1" applyFont="1" applyAlignment="1">
      <alignment horizontal="left" vertical="center" wrapText="1"/>
    </xf>
    <xf numFmtId="0" fontId="89" fillId="0" borderId="0" xfId="1314" applyFont="1" applyBorder="1" applyAlignment="1">
      <alignment horizontal="center"/>
    </xf>
    <xf numFmtId="0" fontId="62" fillId="0" borderId="0" xfId="1314" applyFont="1"/>
    <xf numFmtId="0" fontId="60" fillId="0" borderId="0" xfId="1314" applyFont="1" applyAlignment="1">
      <alignment horizontal="justify" wrapText="1"/>
    </xf>
    <xf numFmtId="0" fontId="60" fillId="0" borderId="0" xfId="1314" quotePrefix="1" applyFont="1" applyAlignment="1">
      <alignment horizontal="justify" wrapText="1"/>
    </xf>
    <xf numFmtId="0" fontId="57" fillId="0" borderId="0" xfId="1314" applyFont="1" applyBorder="1" applyAlignment="1">
      <alignment horizontal="center"/>
    </xf>
    <xf numFmtId="0" fontId="63" fillId="0" borderId="0" xfId="1314" applyFont="1" applyAlignment="1">
      <alignment horizontal="justify" wrapText="1"/>
    </xf>
    <xf numFmtId="0" fontId="20" fillId="0" borderId="0" xfId="1314" applyFont="1"/>
    <xf numFmtId="0" fontId="60" fillId="0" borderId="0" xfId="1314" applyFont="1" applyAlignment="1">
      <alignment horizontal="left" vertical="center" wrapText="1"/>
    </xf>
    <xf numFmtId="0" fontId="60" fillId="2" borderId="0" xfId="1314" applyFont="1" applyFill="1"/>
    <xf numFmtId="3" fontId="94" fillId="2" borderId="0" xfId="1314" applyNumberFormat="1" applyFont="1" applyFill="1"/>
    <xf numFmtId="0" fontId="60" fillId="2" borderId="0" xfId="1314" quotePrefix="1" applyFont="1" applyFill="1"/>
    <xf numFmtId="0" fontId="53" fillId="0" borderId="0" xfId="1314" applyFont="1"/>
    <xf numFmtId="0" fontId="24" fillId="0" borderId="0" xfId="1314" applyFont="1"/>
    <xf numFmtId="0" fontId="60" fillId="0" borderId="0" xfId="1314" applyFont="1" applyAlignment="1">
      <alignment horizontal="left" wrapText="1"/>
    </xf>
    <xf numFmtId="0" fontId="53" fillId="0" borderId="0" xfId="1314" applyFont="1" applyAlignment="1">
      <alignment horizontal="justify" wrapText="1"/>
    </xf>
    <xf numFmtId="0" fontId="225" fillId="0" borderId="0" xfId="1314" applyFont="1"/>
    <xf numFmtId="0" fontId="21" fillId="0" borderId="0" xfId="1314" applyFont="1"/>
    <xf numFmtId="0" fontId="60" fillId="0" borderId="0" xfId="1314" applyFont="1" applyAlignment="1">
      <alignment horizontal="justify" vertical="justify" wrapText="1"/>
    </xf>
    <xf numFmtId="0" fontId="63" fillId="2" borderId="0" xfId="1314" applyFont="1" applyFill="1" applyAlignment="1">
      <alignment horizontal="left" vertical="center" wrapText="1"/>
    </xf>
    <xf numFmtId="0" fontId="63" fillId="0" borderId="0" xfId="1314" applyFont="1" applyAlignment="1">
      <alignment vertical="center"/>
    </xf>
    <xf numFmtId="0" fontId="60" fillId="0" borderId="0" xfId="1314" applyFont="1" applyAlignment="1">
      <alignment vertical="justify" wrapText="1"/>
    </xf>
    <xf numFmtId="170" fontId="9" fillId="0" borderId="0" xfId="1314" applyNumberFormat="1" applyFont="1"/>
    <xf numFmtId="0" fontId="63" fillId="0" borderId="0" xfId="1314" applyFont="1" applyBorder="1" applyAlignment="1">
      <alignment horizontal="left" vertical="center"/>
    </xf>
    <xf numFmtId="0" fontId="60" fillId="0" borderId="0" xfId="1314" quotePrefix="1" applyFont="1" applyBorder="1" applyAlignment="1">
      <alignment horizontal="left"/>
    </xf>
    <xf numFmtId="0" fontId="63" fillId="0" borderId="0" xfId="1314" applyFont="1" applyAlignment="1">
      <alignment horizontal="justify" vertical="center" wrapText="1"/>
    </xf>
    <xf numFmtId="0" fontId="57" fillId="0" borderId="0" xfId="1314" applyFont="1" applyAlignment="1">
      <alignment wrapText="1"/>
    </xf>
    <xf numFmtId="0" fontId="60" fillId="2" borderId="0" xfId="1314" quotePrefix="1" applyFont="1" applyFill="1" applyAlignment="1">
      <alignment horizontal="justify" wrapText="1"/>
    </xf>
    <xf numFmtId="0" fontId="57" fillId="0" borderId="0" xfId="1314" applyFont="1" applyAlignment="1">
      <alignment horizontal="left" wrapText="1"/>
    </xf>
    <xf numFmtId="0" fontId="94" fillId="0" borderId="0" xfId="1314" applyFont="1" applyAlignment="1">
      <alignment horizontal="left" wrapText="1"/>
    </xf>
    <xf numFmtId="0" fontId="53" fillId="0" borderId="0" xfId="1314" applyFont="1" applyAlignment="1"/>
    <xf numFmtId="0" fontId="95" fillId="0" borderId="0" xfId="1314" applyFont="1" applyAlignment="1"/>
    <xf numFmtId="0" fontId="57" fillId="0" borderId="0" xfId="1314" applyFont="1" applyAlignment="1"/>
    <xf numFmtId="0" fontId="93" fillId="0" borderId="0" xfId="1314" applyFont="1" applyAlignment="1"/>
    <xf numFmtId="0" fontId="100" fillId="0" borderId="0" xfId="1314" applyFont="1"/>
    <xf numFmtId="0" fontId="3" fillId="0" borderId="0" xfId="1314" applyFont="1"/>
    <xf numFmtId="0" fontId="102" fillId="0" borderId="0" xfId="1314" applyFont="1"/>
    <xf numFmtId="2" fontId="0" fillId="2" borderId="0" xfId="0" applyNumberFormat="1" applyFill="1"/>
    <xf numFmtId="171" fontId="61" fillId="0" borderId="3" xfId="1" applyNumberFormat="1" applyFont="1" applyBorder="1" applyAlignment="1"/>
    <xf numFmtId="0" fontId="60" fillId="0" borderId="0" xfId="0" quotePrefix="1" applyFont="1"/>
    <xf numFmtId="3" fontId="226" fillId="0" borderId="0" xfId="1314" applyNumberFormat="1" applyFont="1"/>
    <xf numFmtId="0" fontId="92" fillId="0" borderId="0" xfId="983"/>
    <xf numFmtId="167" fontId="129" fillId="0" borderId="0" xfId="983" applyNumberFormat="1" applyFont="1" applyAlignment="1">
      <alignment horizontal="center"/>
    </xf>
    <xf numFmtId="0" fontId="129" fillId="0" borderId="0" xfId="983" applyFont="1"/>
    <xf numFmtId="0" fontId="92" fillId="0" borderId="0" xfId="983" applyFont="1"/>
    <xf numFmtId="0" fontId="92" fillId="0" borderId="0" xfId="2" applyNumberFormat="1" applyFont="1" applyFill="1" applyAlignment="1">
      <alignment vertical="center"/>
    </xf>
    <xf numFmtId="167" fontId="92" fillId="0" borderId="0" xfId="983" applyNumberFormat="1"/>
    <xf numFmtId="170" fontId="0" fillId="0" borderId="0" xfId="884" applyNumberFormat="1" applyFont="1"/>
    <xf numFmtId="0" fontId="69" fillId="0" borderId="0" xfId="2" applyNumberFormat="1" applyFont="1" applyFill="1" applyAlignment="1">
      <alignment vertical="center"/>
    </xf>
    <xf numFmtId="167" fontId="129" fillId="0" borderId="0" xfId="983" applyNumberFormat="1" applyFont="1"/>
    <xf numFmtId="0" fontId="69" fillId="0" borderId="0" xfId="983" applyFont="1"/>
    <xf numFmtId="170" fontId="103" fillId="0" borderId="0" xfId="1294" applyNumberFormat="1" applyFont="1" applyBorder="1" applyAlignment="1"/>
    <xf numFmtId="0" fontId="70" fillId="0" borderId="0" xfId="1314" applyFont="1"/>
    <xf numFmtId="170" fontId="9" fillId="0" borderId="0" xfId="1" applyNumberFormat="1" applyFont="1"/>
    <xf numFmtId="170" fontId="52" fillId="0" borderId="0" xfId="1" applyNumberFormat="1" applyFont="1" applyAlignment="1">
      <alignment horizontal="center"/>
    </xf>
    <xf numFmtId="170" fontId="42" fillId="0" borderId="0" xfId="1315" applyNumberFormat="1" applyFont="1"/>
    <xf numFmtId="0" fontId="35" fillId="0" borderId="43" xfId="4" applyNumberFormat="1" applyFont="1" applyFill="1" applyBorder="1" applyAlignment="1">
      <alignment horizontal="center" vertical="top"/>
    </xf>
    <xf numFmtId="167" fontId="35" fillId="0" borderId="43" xfId="4" applyNumberFormat="1" applyFont="1" applyFill="1" applyBorder="1" applyAlignment="1">
      <alignment horizontal="center" vertical="top"/>
    </xf>
    <xf numFmtId="170" fontId="26" fillId="0" borderId="0" xfId="1315" applyNumberFormat="1" applyFont="1" applyFill="1"/>
    <xf numFmtId="170" fontId="3" fillId="0" borderId="0" xfId="1315" applyNumberFormat="1" applyFont="1"/>
    <xf numFmtId="0" fontId="44" fillId="0" borderId="0" xfId="1314" applyFont="1" applyAlignment="1"/>
    <xf numFmtId="170" fontId="45" fillId="0" borderId="0" xfId="1315" applyNumberFormat="1" applyFont="1" applyAlignment="1"/>
    <xf numFmtId="170" fontId="40" fillId="0" borderId="0" xfId="1315" applyNumberFormat="1" applyFont="1" applyBorder="1" applyAlignment="1">
      <alignment vertical="center"/>
    </xf>
    <xf numFmtId="170" fontId="3" fillId="0" borderId="0" xfId="1314" applyNumberFormat="1" applyFont="1"/>
    <xf numFmtId="198" fontId="0" fillId="0" borderId="0" xfId="0" applyNumberFormat="1"/>
    <xf numFmtId="3" fontId="10" fillId="0" borderId="29" xfId="0" applyNumberFormat="1" applyFont="1" applyFill="1" applyBorder="1"/>
    <xf numFmtId="170" fontId="54" fillId="0" borderId="3" xfId="1" applyNumberFormat="1" applyFont="1" applyBorder="1" applyAlignment="1">
      <alignment horizontal="right"/>
    </xf>
    <xf numFmtId="3" fontId="6" fillId="0" borderId="11" xfId="0" applyNumberFormat="1" applyFont="1" applyBorder="1"/>
    <xf numFmtId="4" fontId="70" fillId="2" borderId="0" xfId="0" applyNumberFormat="1" applyFont="1" applyFill="1"/>
    <xf numFmtId="0" fontId="227" fillId="0" borderId="0" xfId="0" applyFont="1"/>
    <xf numFmtId="0" fontId="60" fillId="0" borderId="0" xfId="1314" applyFont="1" applyAlignment="1">
      <alignment horizontal="justify" wrapText="1"/>
    </xf>
    <xf numFmtId="0" fontId="60" fillId="0" borderId="0" xfId="1314" applyFont="1" applyAlignment="1">
      <alignment horizontal="justify" vertical="justify" wrapText="1"/>
    </xf>
    <xf numFmtId="0" fontId="60" fillId="0" borderId="0" xfId="1314" quotePrefix="1" applyFont="1" applyAlignment="1">
      <alignment horizontal="justify" vertical="justify" wrapText="1"/>
    </xf>
    <xf numFmtId="0" fontId="43" fillId="0" borderId="0" xfId="3" applyFont="1" applyAlignment="1">
      <alignment horizontal="right"/>
    </xf>
    <xf numFmtId="0" fontId="35" fillId="2" borderId="43" xfId="4" applyNumberFormat="1" applyFont="1" applyFill="1" applyBorder="1" applyAlignment="1">
      <alignment horizontal="center" vertical="top"/>
    </xf>
    <xf numFmtId="167" fontId="35" fillId="2" borderId="43" xfId="4" applyNumberFormat="1" applyFont="1" applyFill="1" applyBorder="1" applyAlignment="1">
      <alignment horizontal="center" vertical="top"/>
    </xf>
    <xf numFmtId="0" fontId="35" fillId="2" borderId="8" xfId="4" applyNumberFormat="1" applyFont="1" applyFill="1" applyBorder="1" applyAlignment="1">
      <alignment horizontal="center" vertical="top"/>
    </xf>
    <xf numFmtId="167" fontId="35" fillId="2" borderId="8" xfId="4" applyNumberFormat="1" applyFont="1" applyFill="1" applyBorder="1" applyAlignment="1">
      <alignment horizontal="center" vertical="top"/>
    </xf>
    <xf numFmtId="0" fontId="35" fillId="0" borderId="53" xfId="5" applyNumberFormat="1" applyFont="1" applyFill="1" applyBorder="1" applyAlignment="1">
      <alignment vertical="top"/>
    </xf>
    <xf numFmtId="0" fontId="36" fillId="0" borderId="53" xfId="4" applyNumberFormat="1" applyFont="1" applyFill="1" applyBorder="1" applyAlignment="1">
      <alignment vertical="top"/>
    </xf>
    <xf numFmtId="0" fontId="36" fillId="0" borderId="53" xfId="4" applyNumberFormat="1" applyFont="1" applyFill="1" applyBorder="1" applyAlignment="1">
      <alignment vertical="top" shrinkToFit="1"/>
    </xf>
    <xf numFmtId="167" fontId="36" fillId="0" borderId="53" xfId="4" applyNumberFormat="1" applyFont="1" applyFill="1" applyBorder="1" applyAlignment="1">
      <alignment vertical="top" shrinkToFit="1"/>
    </xf>
    <xf numFmtId="167" fontId="35" fillId="0" borderId="53" xfId="4" applyNumberFormat="1" applyFont="1" applyFill="1" applyBorder="1" applyAlignment="1">
      <alignment vertical="top" shrinkToFit="1"/>
    </xf>
    <xf numFmtId="0" fontId="69" fillId="0" borderId="7" xfId="5" applyNumberFormat="1" applyFont="1" applyFill="1" applyBorder="1" applyAlignment="1">
      <alignment vertical="top"/>
    </xf>
    <xf numFmtId="167" fontId="69" fillId="0" borderId="8" xfId="4" applyNumberFormat="1" applyFont="1" applyFill="1" applyBorder="1" applyAlignment="1">
      <alignment vertical="top"/>
    </xf>
    <xf numFmtId="0" fontId="35" fillId="0" borderId="1" xfId="5" applyNumberFormat="1" applyFont="1" applyFill="1" applyBorder="1" applyAlignment="1">
      <alignment vertical="top"/>
    </xf>
    <xf numFmtId="167" fontId="36" fillId="0" borderId="4" xfId="4" applyNumberFormat="1" applyFont="1" applyFill="1" applyBorder="1" applyAlignment="1">
      <alignment vertical="top"/>
    </xf>
    <xf numFmtId="167" fontId="69" fillId="0" borderId="4" xfId="4" applyNumberFormat="1" applyFont="1" applyFill="1" applyBorder="1" applyAlignment="1">
      <alignment vertical="top"/>
    </xf>
    <xf numFmtId="0" fontId="37" fillId="0" borderId="1" xfId="5" applyNumberFormat="1" applyFont="1" applyFill="1" applyBorder="1" applyAlignment="1">
      <alignment vertical="top"/>
    </xf>
    <xf numFmtId="167" fontId="37" fillId="0" borderId="1" xfId="4" applyNumberFormat="1" applyFont="1" applyFill="1" applyBorder="1" applyAlignment="1">
      <alignment vertical="top"/>
    </xf>
    <xf numFmtId="167" fontId="228" fillId="0" borderId="1" xfId="4" applyNumberFormat="1" applyFont="1" applyFill="1" applyBorder="1" applyAlignment="1">
      <alignment vertical="top"/>
    </xf>
    <xf numFmtId="0" fontId="37" fillId="0" borderId="1" xfId="5" applyNumberFormat="1" applyFont="1" applyFill="1" applyBorder="1" applyAlignment="1">
      <alignment vertical="top" wrapText="1"/>
    </xf>
    <xf numFmtId="167" fontId="36" fillId="0" borderId="1" xfId="4" applyNumberFormat="1" applyFont="1" applyFill="1" applyBorder="1" applyAlignment="1">
      <alignment vertical="top"/>
    </xf>
    <xf numFmtId="167" fontId="39" fillId="0" borderId="1" xfId="4" applyNumberFormat="1" applyFont="1" applyFill="1" applyBorder="1" applyAlignment="1">
      <alignment vertical="top"/>
    </xf>
    <xf numFmtId="167" fontId="35" fillId="0" borderId="1" xfId="4" applyNumberFormat="1" applyFont="1" applyFill="1" applyBorder="1" applyAlignment="1">
      <alignment vertical="top"/>
    </xf>
    <xf numFmtId="0" fontId="38" fillId="0" borderId="1" xfId="5" applyNumberFormat="1" applyFont="1" applyFill="1" applyBorder="1" applyAlignment="1">
      <alignment vertical="top"/>
    </xf>
    <xf numFmtId="0" fontId="36" fillId="0" borderId="7" xfId="5" applyNumberFormat="1" applyFont="1" applyFill="1" applyBorder="1" applyAlignment="1">
      <alignment vertical="top"/>
    </xf>
    <xf numFmtId="167" fontId="35" fillId="0" borderId="8" xfId="4" applyNumberFormat="1" applyFont="1" applyFill="1" applyBorder="1" applyAlignment="1">
      <alignment vertical="top"/>
    </xf>
    <xf numFmtId="167" fontId="35" fillId="0" borderId="53" xfId="0" applyNumberFormat="1" applyFont="1" applyBorder="1" applyAlignment="1">
      <alignment vertical="center"/>
    </xf>
    <xf numFmtId="167" fontId="39" fillId="0" borderId="53" xfId="2" applyNumberFormat="1" applyFont="1" applyFill="1" applyBorder="1" applyAlignment="1">
      <alignment vertical="center"/>
    </xf>
    <xf numFmtId="167" fontId="35" fillId="0" borderId="43" xfId="4" applyNumberFormat="1" applyFont="1" applyFill="1" applyBorder="1" applyAlignment="1">
      <alignment vertical="center"/>
    </xf>
    <xf numFmtId="167" fontId="36" fillId="0" borderId="1" xfId="4" applyNumberFormat="1" applyFont="1" applyFill="1" applyBorder="1" applyAlignment="1">
      <alignment vertical="center"/>
    </xf>
    <xf numFmtId="167" fontId="35" fillId="0" borderId="1" xfId="4" applyNumberFormat="1" applyFont="1" applyFill="1" applyBorder="1" applyAlignment="1">
      <alignment vertical="center"/>
    </xf>
    <xf numFmtId="0" fontId="39" fillId="0" borderId="1" xfId="5" applyNumberFormat="1" applyFont="1" applyFill="1" applyBorder="1" applyAlignment="1">
      <alignment vertical="top"/>
    </xf>
    <xf numFmtId="167" fontId="37" fillId="0" borderId="1" xfId="4" applyNumberFormat="1" applyFont="1" applyFill="1" applyBorder="1" applyAlignment="1">
      <alignment vertical="center"/>
    </xf>
    <xf numFmtId="167" fontId="39" fillId="0" borderId="1" xfId="4" applyNumberFormat="1" applyFont="1" applyFill="1" applyBorder="1" applyAlignment="1">
      <alignment vertical="center"/>
    </xf>
    <xf numFmtId="0" fontId="35" fillId="0" borderId="7" xfId="5" applyNumberFormat="1" applyFont="1" applyFill="1" applyBorder="1" applyAlignment="1">
      <alignment vertical="top"/>
    </xf>
    <xf numFmtId="167" fontId="35" fillId="0" borderId="8" xfId="4" applyNumberFormat="1" applyFont="1" applyFill="1" applyBorder="1" applyAlignment="1">
      <alignment vertical="center"/>
    </xf>
    <xf numFmtId="167" fontId="36" fillId="0" borderId="53" xfId="4" applyNumberFormat="1" applyFont="1" applyFill="1" applyBorder="1" applyAlignment="1">
      <alignment vertical="center"/>
    </xf>
    <xf numFmtId="167" fontId="36" fillId="0" borderId="53" xfId="0" applyNumberFormat="1" applyFont="1" applyBorder="1" applyAlignment="1">
      <alignment vertical="center"/>
    </xf>
    <xf numFmtId="0" fontId="35" fillId="0" borderId="13" xfId="5" applyNumberFormat="1" applyFont="1" applyFill="1" applyBorder="1" applyAlignment="1">
      <alignment vertical="top"/>
    </xf>
    <xf numFmtId="167" fontId="35" fillId="0" borderId="13" xfId="4" applyNumberFormat="1" applyFont="1" applyFill="1" applyBorder="1" applyAlignment="1">
      <alignment vertical="center"/>
    </xf>
    <xf numFmtId="0" fontId="40" fillId="0" borderId="4" xfId="0" applyFont="1" applyBorder="1" applyAlignment="1">
      <alignment horizontal="center"/>
    </xf>
    <xf numFmtId="170" fontId="41" fillId="0" borderId="4" xfId="1" applyNumberFormat="1" applyFont="1" applyBorder="1"/>
    <xf numFmtId="0" fontId="41" fillId="0" borderId="1" xfId="0" applyFont="1" applyBorder="1"/>
    <xf numFmtId="170" fontId="41" fillId="0" borderId="1" xfId="1" applyNumberFormat="1" applyFont="1" applyBorder="1"/>
    <xf numFmtId="170" fontId="40" fillId="0" borderId="11" xfId="1" applyNumberFormat="1" applyFont="1" applyBorder="1" applyAlignment="1">
      <alignment vertical="center"/>
    </xf>
    <xf numFmtId="0" fontId="41" fillId="0" borderId="1" xfId="0" quotePrefix="1" applyFont="1" applyBorder="1"/>
    <xf numFmtId="170" fontId="40" fillId="0" borderId="1" xfId="1" applyNumberFormat="1" applyFont="1" applyBorder="1" applyAlignment="1">
      <alignment vertical="center"/>
    </xf>
    <xf numFmtId="0" fontId="40" fillId="0" borderId="1" xfId="0" applyFont="1" applyBorder="1" applyAlignment="1">
      <alignment horizontal="center"/>
    </xf>
    <xf numFmtId="170" fontId="41" fillId="0" borderId="1" xfId="1" applyNumberFormat="1" applyFont="1" applyBorder="1" applyAlignment="1">
      <alignment vertical="center"/>
    </xf>
    <xf numFmtId="170" fontId="40" fillId="0" borderId="1" xfId="1" applyNumberFormat="1" applyFont="1" applyBorder="1"/>
    <xf numFmtId="0" fontId="40" fillId="0" borderId="1" xfId="0" quotePrefix="1" applyFont="1" applyBorder="1"/>
    <xf numFmtId="0" fontId="40" fillId="0" borderId="2" xfId="0" quotePrefix="1" applyFont="1" applyBorder="1"/>
    <xf numFmtId="170" fontId="40" fillId="0" borderId="2" xfId="1" applyNumberFormat="1" applyFont="1" applyBorder="1" applyAlignment="1">
      <alignment vertical="center"/>
    </xf>
    <xf numFmtId="0" fontId="109" fillId="2" borderId="45" xfId="2" applyNumberFormat="1" applyFont="1" applyFill="1" applyBorder="1" applyAlignment="1">
      <alignment horizontal="left" vertical="center"/>
    </xf>
    <xf numFmtId="0" fontId="123" fillId="2" borderId="46" xfId="2" quotePrefix="1" applyNumberFormat="1" applyFont="1" applyFill="1" applyBorder="1" applyAlignment="1">
      <alignment horizontal="left" vertical="center"/>
    </xf>
    <xf numFmtId="0" fontId="110" fillId="2" borderId="48" xfId="2" applyNumberFormat="1" applyFont="1" applyFill="1" applyBorder="1" applyAlignment="1">
      <alignment horizontal="left" vertical="center"/>
    </xf>
    <xf numFmtId="0" fontId="110" fillId="2" borderId="52" xfId="2" applyNumberFormat="1" applyFont="1" applyFill="1" applyBorder="1" applyAlignment="1">
      <alignment horizontal="left" vertical="center"/>
    </xf>
    <xf numFmtId="3" fontId="103" fillId="2" borderId="56" xfId="2" applyNumberFormat="1" applyFont="1" applyFill="1" applyBorder="1" applyAlignment="1">
      <alignment horizontal="right" vertical="center"/>
    </xf>
    <xf numFmtId="3" fontId="114" fillId="2" borderId="11" xfId="2" applyNumberFormat="1" applyFont="1" applyFill="1" applyBorder="1" applyAlignment="1">
      <alignment horizontal="right" vertical="center"/>
    </xf>
    <xf numFmtId="170" fontId="103" fillId="2" borderId="11" xfId="1" applyNumberFormat="1" applyFont="1" applyFill="1" applyBorder="1" applyAlignment="1">
      <alignment horizontal="right" vertical="center"/>
    </xf>
    <xf numFmtId="0" fontId="110" fillId="2" borderId="50" xfId="2" quotePrefix="1" applyNumberFormat="1" applyFont="1" applyFill="1" applyBorder="1" applyAlignment="1">
      <alignment vertical="center"/>
    </xf>
    <xf numFmtId="0" fontId="110" fillId="2" borderId="57" xfId="2" quotePrefix="1" applyNumberFormat="1" applyFont="1" applyFill="1" applyBorder="1" applyAlignment="1">
      <alignment horizontal="left" vertical="center"/>
    </xf>
    <xf numFmtId="0" fontId="110" fillId="2" borderId="51" xfId="2" quotePrefix="1" applyNumberFormat="1" applyFont="1" applyFill="1" applyBorder="1" applyAlignment="1">
      <alignment horizontal="left" vertical="center"/>
    </xf>
    <xf numFmtId="0" fontId="110" fillId="2" borderId="50" xfId="2" applyNumberFormat="1" applyFont="1" applyFill="1" applyBorder="1" applyAlignment="1">
      <alignment vertical="center"/>
    </xf>
    <xf numFmtId="0" fontId="123" fillId="2" borderId="50" xfId="2" applyNumberFormat="1" applyFont="1" applyFill="1" applyBorder="1" applyAlignment="1">
      <alignment horizontal="left" vertical="center"/>
    </xf>
    <xf numFmtId="0" fontId="110" fillId="2" borderId="50" xfId="2" applyNumberFormat="1" applyFont="1" applyFill="1" applyBorder="1" applyAlignment="1">
      <alignment horizontal="left" vertical="center"/>
    </xf>
    <xf numFmtId="0" fontId="110" fillId="2" borderId="57" xfId="2" applyNumberFormat="1" applyFont="1" applyFill="1" applyBorder="1" applyAlignment="1">
      <alignment horizontal="left" vertical="center"/>
    </xf>
    <xf numFmtId="0" fontId="110" fillId="2" borderId="51" xfId="2" applyNumberFormat="1" applyFont="1" applyFill="1" applyBorder="1" applyAlignment="1">
      <alignment horizontal="left" vertical="center"/>
    </xf>
    <xf numFmtId="3" fontId="104" fillId="2" borderId="8" xfId="2" applyNumberFormat="1" applyFont="1" applyFill="1" applyBorder="1" applyAlignment="1">
      <alignment horizontal="right" vertical="center"/>
    </xf>
    <xf numFmtId="167" fontId="104" fillId="2" borderId="8" xfId="2" applyNumberFormat="1" applyFont="1" applyFill="1" applyBorder="1" applyAlignment="1">
      <alignment horizontal="right" vertical="center"/>
    </xf>
    <xf numFmtId="169" fontId="0" fillId="0" borderId="0" xfId="1" applyFont="1" applyAlignment="1"/>
    <xf numFmtId="170" fontId="0" fillId="0" borderId="0" xfId="1" applyNumberFormat="1" applyFont="1" applyAlignment="1"/>
    <xf numFmtId="170" fontId="28" fillId="0" borderId="0" xfId="1" applyNumberFormat="1" applyFont="1"/>
    <xf numFmtId="170" fontId="231" fillId="0" borderId="0" xfId="1" applyNumberFormat="1" applyFont="1"/>
    <xf numFmtId="0" fontId="119" fillId="0" borderId="0" xfId="0" applyFont="1"/>
    <xf numFmtId="0" fontId="232" fillId="0" borderId="0" xfId="0" applyFont="1"/>
    <xf numFmtId="0" fontId="50" fillId="0" borderId="7" xfId="0" applyFont="1" applyBorder="1"/>
    <xf numFmtId="0" fontId="50" fillId="0" borderId="8" xfId="0" applyFont="1" applyBorder="1"/>
    <xf numFmtId="170" fontId="50" fillId="0" borderId="8" xfId="1" applyNumberFormat="1" applyFont="1" applyBorder="1"/>
    <xf numFmtId="3" fontId="0" fillId="0" borderId="0" xfId="0" applyNumberFormat="1" applyAlignment="1"/>
    <xf numFmtId="170" fontId="25" fillId="0" borderId="0" xfId="0" applyNumberFormat="1" applyFont="1"/>
    <xf numFmtId="170" fontId="123" fillId="2" borderId="56" xfId="1" applyNumberFormat="1" applyFont="1" applyFill="1" applyBorder="1" applyAlignment="1">
      <alignment horizontal="right" vertical="center"/>
    </xf>
    <xf numFmtId="170" fontId="123" fillId="2" borderId="56" xfId="1" applyNumberFormat="1" applyFont="1" applyFill="1" applyBorder="1" applyAlignment="1">
      <alignment horizontal="left" vertical="center"/>
    </xf>
    <xf numFmtId="170" fontId="109" fillId="2" borderId="53" xfId="1" applyNumberFormat="1" applyFont="1" applyFill="1" applyBorder="1" applyAlignment="1">
      <alignment horizontal="right" vertical="center"/>
    </xf>
    <xf numFmtId="170" fontId="109" fillId="2" borderId="53" xfId="1" applyNumberFormat="1" applyFont="1" applyFill="1" applyBorder="1" applyAlignment="1">
      <alignment horizontal="left" vertical="center"/>
    </xf>
    <xf numFmtId="0" fontId="3" fillId="2" borderId="0" xfId="0" applyFont="1" applyFill="1"/>
    <xf numFmtId="0" fontId="90" fillId="2" borderId="0" xfId="0" applyFont="1" applyFill="1"/>
    <xf numFmtId="3" fontId="90" fillId="2" borderId="0" xfId="0" applyNumberFormat="1" applyFont="1" applyFill="1"/>
    <xf numFmtId="170" fontId="221" fillId="2" borderId="0" xfId="1" applyNumberFormat="1" applyFont="1" applyFill="1"/>
    <xf numFmtId="170" fontId="90" fillId="2" borderId="0" xfId="0" applyNumberFormat="1" applyFont="1" applyFill="1"/>
    <xf numFmtId="170" fontId="233" fillId="0" borderId="0" xfId="1315" applyNumberFormat="1" applyFont="1"/>
    <xf numFmtId="170" fontId="92" fillId="2" borderId="7" xfId="1" applyNumberFormat="1" applyFont="1" applyFill="1" applyBorder="1" applyAlignment="1">
      <alignment horizontal="right"/>
    </xf>
    <xf numFmtId="3" fontId="119" fillId="2" borderId="43" xfId="0" applyNumberFormat="1" applyFont="1" applyFill="1" applyBorder="1" applyAlignment="1">
      <alignment horizontal="right"/>
    </xf>
    <xf numFmtId="196" fontId="92" fillId="2" borderId="7" xfId="1" applyNumberFormat="1" applyFont="1" applyFill="1" applyBorder="1" applyAlignment="1">
      <alignment horizontal="right"/>
    </xf>
    <xf numFmtId="170" fontId="92" fillId="2" borderId="11" xfId="1" applyNumberFormat="1" applyFont="1" applyFill="1" applyBorder="1" applyAlignment="1">
      <alignment horizontal="right"/>
    </xf>
    <xf numFmtId="3" fontId="119" fillId="2" borderId="11" xfId="0" applyNumberFormat="1" applyFont="1" applyFill="1" applyBorder="1" applyAlignment="1">
      <alignment horizontal="right"/>
    </xf>
    <xf numFmtId="170" fontId="114" fillId="2" borderId="11" xfId="1" applyNumberFormat="1" applyFont="1" applyFill="1" applyBorder="1" applyAlignment="1">
      <alignment horizontal="right" vertical="center"/>
    </xf>
    <xf numFmtId="167" fontId="114" fillId="2" borderId="11" xfId="2" applyNumberFormat="1" applyFont="1" applyFill="1" applyBorder="1" applyAlignment="1">
      <alignment horizontal="right" vertical="center"/>
    </xf>
    <xf numFmtId="167" fontId="114" fillId="2" borderId="11" xfId="1" applyNumberFormat="1" applyFont="1" applyFill="1" applyBorder="1" applyAlignment="1">
      <alignment horizontal="right" vertical="center"/>
    </xf>
    <xf numFmtId="3" fontId="103" fillId="2" borderId="11" xfId="2" applyNumberFormat="1" applyFont="1" applyFill="1" applyBorder="1" applyAlignment="1">
      <alignment horizontal="right" vertical="center"/>
    </xf>
    <xf numFmtId="3" fontId="109" fillId="2" borderId="60" xfId="2" applyNumberFormat="1" applyFont="1" applyFill="1" applyBorder="1" applyAlignment="1">
      <alignment horizontal="right" vertical="center"/>
    </xf>
    <xf numFmtId="3" fontId="119" fillId="2" borderId="12" xfId="2" applyNumberFormat="1" applyFont="1" applyFill="1" applyBorder="1" applyAlignment="1">
      <alignment horizontal="right" vertical="center"/>
    </xf>
    <xf numFmtId="167" fontId="119" fillId="2" borderId="12" xfId="2" applyNumberFormat="1" applyFont="1" applyFill="1" applyBorder="1" applyAlignment="1">
      <alignment horizontal="right" vertical="center"/>
    </xf>
    <xf numFmtId="170" fontId="109" fillId="2" borderId="12" xfId="1" applyNumberFormat="1" applyFont="1" applyFill="1" applyBorder="1" applyAlignment="1">
      <alignment horizontal="right" vertical="center"/>
    </xf>
    <xf numFmtId="3" fontId="119" fillId="2" borderId="67" xfId="2" applyNumberFormat="1" applyFont="1" applyFill="1" applyBorder="1" applyAlignment="1">
      <alignment horizontal="right" vertical="center"/>
    </xf>
    <xf numFmtId="167" fontId="119" fillId="2" borderId="67" xfId="2" applyNumberFormat="1" applyFont="1" applyFill="1" applyBorder="1" applyAlignment="1">
      <alignment horizontal="right" vertical="center"/>
    </xf>
    <xf numFmtId="0" fontId="56" fillId="0" borderId="3" xfId="0" applyFont="1" applyBorder="1" applyAlignment="1">
      <alignment horizontal="right"/>
    </xf>
    <xf numFmtId="0" fontId="51" fillId="0" borderId="0" xfId="0" applyFont="1" applyAlignment="1">
      <alignment horizontal="center"/>
    </xf>
    <xf numFmtId="0" fontId="55" fillId="0" borderId="0" xfId="0" quotePrefix="1" applyFont="1" applyAlignment="1">
      <alignment horizontal="center"/>
    </xf>
    <xf numFmtId="0" fontId="103" fillId="0" borderId="0" xfId="0" applyFont="1" applyAlignment="1">
      <alignment horizontal="center"/>
    </xf>
    <xf numFmtId="0" fontId="104" fillId="0" borderId="0" xfId="0" applyFont="1" applyAlignment="1">
      <alignment horizontal="center"/>
    </xf>
    <xf numFmtId="0" fontId="69" fillId="0" borderId="0" xfId="0" applyFont="1" applyBorder="1" applyAlignment="1">
      <alignment horizontal="center"/>
    </xf>
    <xf numFmtId="0" fontId="108" fillId="0" borderId="0" xfId="0" applyFont="1" applyBorder="1" applyAlignment="1">
      <alignment horizontal="center"/>
    </xf>
    <xf numFmtId="0" fontId="59" fillId="0" borderId="0" xfId="0" applyFont="1" applyAlignment="1">
      <alignment horizontal="center"/>
    </xf>
    <xf numFmtId="0" fontId="51" fillId="0" borderId="10" xfId="0" applyFont="1" applyBorder="1" applyAlignment="1">
      <alignment horizontal="center" vertical="center" wrapText="1"/>
    </xf>
    <xf numFmtId="0" fontId="51" fillId="0" borderId="8" xfId="0" applyFont="1" applyBorder="1" applyAlignment="1">
      <alignment horizontal="center" vertical="center" wrapText="1"/>
    </xf>
    <xf numFmtId="0" fontId="49" fillId="0" borderId="0" xfId="0" applyFont="1" applyAlignment="1">
      <alignment horizontal="center"/>
    </xf>
    <xf numFmtId="0" fontId="51" fillId="0" borderId="14" xfId="0" applyFont="1" applyBorder="1" applyAlignment="1">
      <alignment horizontal="center"/>
    </xf>
    <xf numFmtId="0" fontId="51" fillId="0" borderId="15" xfId="0" applyFont="1" applyBorder="1" applyAlignment="1">
      <alignment horizontal="center"/>
    </xf>
    <xf numFmtId="0" fontId="109" fillId="0" borderId="0" xfId="0" applyFont="1" applyAlignment="1">
      <alignment horizontal="center"/>
    </xf>
    <xf numFmtId="0" fontId="110" fillId="0" borderId="0" xfId="0" applyFont="1" applyAlignment="1">
      <alignment horizontal="center"/>
    </xf>
    <xf numFmtId="0" fontId="60" fillId="0" borderId="14" xfId="0" applyFont="1" applyBorder="1" applyAlignment="1">
      <alignment horizontal="center"/>
    </xf>
    <xf numFmtId="0" fontId="60" fillId="0" borderId="15" xfId="0" applyFont="1" applyBorder="1" applyAlignment="1">
      <alignment horizontal="center"/>
    </xf>
    <xf numFmtId="0" fontId="52" fillId="0" borderId="10" xfId="0" applyFont="1" applyBorder="1" applyAlignment="1">
      <alignment horizontal="center" vertical="center" wrapText="1"/>
    </xf>
    <xf numFmtId="0" fontId="52" fillId="0" borderId="8" xfId="0" applyFont="1" applyBorder="1" applyAlignment="1">
      <alignment horizontal="center" vertical="center" wrapText="1"/>
    </xf>
    <xf numFmtId="0" fontId="50" fillId="0" borderId="10" xfId="0" applyFont="1" applyBorder="1" applyAlignment="1">
      <alignment horizontal="center" vertical="center" wrapText="1"/>
    </xf>
    <xf numFmtId="0" fontId="50" fillId="0" borderId="8" xfId="0" applyFont="1" applyBorder="1" applyAlignment="1">
      <alignment horizontal="center" vertical="center" wrapText="1"/>
    </xf>
    <xf numFmtId="0" fontId="64" fillId="0" borderId="0" xfId="0" applyFont="1" applyAlignment="1">
      <alignment horizontal="center"/>
    </xf>
    <xf numFmtId="0" fontId="29" fillId="0" borderId="0" xfId="0" applyFont="1" applyAlignment="1">
      <alignment horizontal="center"/>
    </xf>
    <xf numFmtId="0" fontId="8" fillId="0" borderId="0" xfId="0" applyFont="1" applyAlignment="1">
      <alignment horizontal="center"/>
    </xf>
    <xf numFmtId="0" fontId="13" fillId="0" borderId="0" xfId="0" applyFont="1" applyAlignment="1">
      <alignment horizontal="center"/>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65" fillId="0" borderId="0" xfId="1314" applyFont="1" applyAlignment="1">
      <alignment horizontal="center"/>
    </xf>
    <xf numFmtId="0" fontId="58" fillId="0" borderId="0" xfId="1314" applyFont="1" applyAlignment="1">
      <alignment horizontal="center"/>
    </xf>
    <xf numFmtId="0" fontId="60" fillId="0" borderId="0" xfId="1314" applyFont="1" applyAlignment="1">
      <alignment horizontal="justify" vertical="center" wrapText="1"/>
    </xf>
    <xf numFmtId="0" fontId="60" fillId="0" borderId="0" xfId="1314" applyNumberFormat="1" applyFont="1" applyAlignment="1">
      <alignment horizontal="justify" vertical="justify" wrapText="1"/>
    </xf>
    <xf numFmtId="0" fontId="60" fillId="0" borderId="0" xfId="1314" quotePrefix="1" applyNumberFormat="1" applyFont="1" applyAlignment="1">
      <alignment horizontal="justify" vertical="justify" wrapText="1"/>
    </xf>
    <xf numFmtId="0" fontId="60" fillId="0" borderId="0" xfId="1314" quotePrefix="1" applyFont="1" applyAlignment="1">
      <alignment horizontal="left" vertical="justify"/>
    </xf>
    <xf numFmtId="0" fontId="60" fillId="0" borderId="0" xfId="1314" applyFont="1" applyAlignment="1">
      <alignment horizontal="left" vertical="justify"/>
    </xf>
    <xf numFmtId="0" fontId="60" fillId="0" borderId="0" xfId="1314" applyFont="1" applyAlignment="1">
      <alignment horizontal="justify" vertical="justify" wrapText="1"/>
    </xf>
    <xf numFmtId="0" fontId="60" fillId="0" borderId="0" xfId="1314" quotePrefix="1" applyFont="1" applyAlignment="1">
      <alignment horizontal="justify" vertical="justify" wrapText="1"/>
    </xf>
    <xf numFmtId="0" fontId="62" fillId="0" borderId="0" xfId="1314" applyFont="1" applyAlignment="1">
      <alignment horizontal="justify" vertical="justify" wrapText="1"/>
    </xf>
    <xf numFmtId="0" fontId="62" fillId="0" borderId="0" xfId="1314" quotePrefix="1" applyFont="1" applyAlignment="1">
      <alignment horizontal="justify" vertical="justify" wrapText="1"/>
    </xf>
    <xf numFmtId="0" fontId="60" fillId="2" borderId="0" xfId="1314" quotePrefix="1" applyNumberFormat="1" applyFont="1" applyFill="1" applyAlignment="1">
      <alignment horizontal="justify" vertical="justify" wrapText="1"/>
    </xf>
    <xf numFmtId="0" fontId="60" fillId="2" borderId="0" xfId="1314" applyNumberFormat="1" applyFont="1" applyFill="1" applyAlignment="1">
      <alignment horizontal="justify" vertical="justify" wrapText="1"/>
    </xf>
    <xf numFmtId="0" fontId="53" fillId="0" borderId="0" xfId="1314" applyNumberFormat="1" applyFont="1" applyAlignment="1">
      <alignment horizontal="justify" vertical="justify" wrapText="1"/>
    </xf>
    <xf numFmtId="0" fontId="93" fillId="0" borderId="0" xfId="1314" applyFont="1" applyAlignment="1">
      <alignment horizontal="center"/>
    </xf>
    <xf numFmtId="3" fontId="94" fillId="0" borderId="0" xfId="1314" applyNumberFormat="1" applyFont="1" applyAlignment="1">
      <alignment horizontal="right"/>
    </xf>
    <xf numFmtId="0" fontId="60" fillId="0" borderId="0" xfId="1314" quotePrefix="1" applyNumberFormat="1" applyFont="1" applyAlignment="1">
      <alignment horizontal="justify" vertical="top" wrapText="1"/>
    </xf>
    <xf numFmtId="0" fontId="53" fillId="0" borderId="0" xfId="1314" quotePrefix="1" applyNumberFormat="1" applyFont="1" applyAlignment="1">
      <alignment horizontal="justify" vertical="justify" wrapText="1"/>
    </xf>
    <xf numFmtId="3" fontId="93" fillId="0" borderId="0" xfId="1314" applyNumberFormat="1" applyFont="1" applyAlignment="1">
      <alignment horizontal="right"/>
    </xf>
    <xf numFmtId="3" fontId="93" fillId="0" borderId="0" xfId="1314" applyNumberFormat="1" applyFont="1" applyAlignment="1">
      <alignment horizontal="center"/>
    </xf>
    <xf numFmtId="170" fontId="94" fillId="0" borderId="0" xfId="1315" applyNumberFormat="1" applyFont="1" applyAlignment="1">
      <alignment horizontal="center"/>
    </xf>
    <xf numFmtId="170" fontId="108" fillId="0" borderId="0" xfId="1315" applyNumberFormat="1" applyFont="1" applyAlignment="1">
      <alignment horizontal="center"/>
    </xf>
    <xf numFmtId="170" fontId="92" fillId="0" borderId="0" xfId="1314" applyNumberFormat="1" applyFont="1" applyAlignment="1">
      <alignment horizontal="center"/>
    </xf>
    <xf numFmtId="0" fontId="92" fillId="0" borderId="0" xfId="1314" applyFont="1" applyAlignment="1">
      <alignment horizontal="center"/>
    </xf>
    <xf numFmtId="170" fontId="93" fillId="0" borderId="0" xfId="1314" applyNumberFormat="1" applyFont="1" applyAlignment="1">
      <alignment horizontal="center" wrapText="1"/>
    </xf>
    <xf numFmtId="0" fontId="93" fillId="0" borderId="0" xfId="1314" applyFont="1" applyAlignment="1">
      <alignment horizontal="center" wrapText="1"/>
    </xf>
    <xf numFmtId="170" fontId="93" fillId="0" borderId="0" xfId="1315" applyNumberFormat="1" applyFont="1" applyAlignment="1">
      <alignment horizontal="center"/>
    </xf>
    <xf numFmtId="0" fontId="94" fillId="0" borderId="0" xfId="1314" applyFont="1" applyAlignment="1">
      <alignment horizontal="center"/>
    </xf>
    <xf numFmtId="170" fontId="95" fillId="0" borderId="0" xfId="1315" applyNumberFormat="1" applyFont="1" applyAlignment="1">
      <alignment horizontal="center"/>
    </xf>
    <xf numFmtId="170" fontId="93" fillId="0" borderId="0" xfId="1314" applyNumberFormat="1" applyFont="1" applyAlignment="1">
      <alignment horizontal="center"/>
    </xf>
    <xf numFmtId="170" fontId="94" fillId="0" borderId="0" xfId="1315" applyNumberFormat="1" applyFont="1" applyAlignment="1">
      <alignment horizontal="center" vertical="center"/>
    </xf>
    <xf numFmtId="3" fontId="98" fillId="0" borderId="0" xfId="1314" applyNumberFormat="1" applyFont="1" applyAlignment="1">
      <alignment horizontal="center"/>
    </xf>
    <xf numFmtId="0" fontId="97" fillId="0" borderId="0" xfId="1314" quotePrefix="1" applyFont="1" applyAlignment="1">
      <alignment horizontal="center" wrapText="1"/>
    </xf>
    <xf numFmtId="0" fontId="97" fillId="0" borderId="0" xfId="1314" quotePrefix="1" applyFont="1" applyAlignment="1">
      <alignment horizontal="center" vertical="center" wrapText="1"/>
    </xf>
    <xf numFmtId="0" fontId="98" fillId="0" borderId="0" xfId="1314" applyFont="1" applyAlignment="1">
      <alignment horizontal="center"/>
    </xf>
    <xf numFmtId="0" fontId="59" fillId="0" borderId="0" xfId="1314" applyFont="1" applyAlignment="1">
      <alignment horizontal="center"/>
    </xf>
    <xf numFmtId="170" fontId="94" fillId="0" borderId="0" xfId="1315" applyNumberFormat="1" applyFont="1" applyAlignment="1">
      <alignment horizontal="right"/>
    </xf>
    <xf numFmtId="170" fontId="50" fillId="0" borderId="0" xfId="1314" quotePrefix="1" applyNumberFormat="1" applyFont="1" applyBorder="1" applyAlignment="1">
      <alignment horizontal="center"/>
    </xf>
    <xf numFmtId="170" fontId="94" fillId="0" borderId="0" xfId="1314" applyNumberFormat="1" applyFont="1" applyAlignment="1">
      <alignment horizontal="center"/>
    </xf>
    <xf numFmtId="3" fontId="93" fillId="0" borderId="0" xfId="1314" applyNumberFormat="1" applyFont="1" applyBorder="1" applyAlignment="1">
      <alignment horizontal="right"/>
    </xf>
    <xf numFmtId="3" fontId="95" fillId="0" borderId="0" xfId="1314" applyNumberFormat="1" applyFont="1" applyBorder="1" applyAlignment="1">
      <alignment horizontal="right"/>
    </xf>
    <xf numFmtId="3" fontId="95" fillId="0" borderId="0" xfId="1314" applyNumberFormat="1" applyFont="1" applyBorder="1" applyAlignment="1">
      <alignment horizontal="center"/>
    </xf>
    <xf numFmtId="3" fontId="94" fillId="0" borderId="0" xfId="1314" applyNumberFormat="1" applyFont="1" applyBorder="1" applyAlignment="1">
      <alignment horizontal="right"/>
    </xf>
    <xf numFmtId="170" fontId="54" fillId="0" borderId="0" xfId="1314" quotePrefix="1" applyNumberFormat="1" applyFont="1" applyBorder="1" applyAlignment="1">
      <alignment horizontal="center"/>
    </xf>
    <xf numFmtId="3" fontId="98" fillId="0" borderId="0" xfId="1314" applyNumberFormat="1" applyFont="1" applyAlignment="1">
      <alignment horizontal="center" wrapText="1"/>
    </xf>
    <xf numFmtId="3" fontId="97" fillId="0" borderId="0" xfId="1314" applyNumberFormat="1" applyFont="1" applyAlignment="1">
      <alignment horizontal="right" vertical="center"/>
    </xf>
    <xf numFmtId="167" fontId="97" fillId="0" borderId="0" xfId="4" applyNumberFormat="1" applyFont="1" applyFill="1" applyBorder="1" applyAlignment="1">
      <alignment horizontal="right"/>
    </xf>
    <xf numFmtId="3" fontId="98" fillId="0" borderId="0" xfId="1314" applyNumberFormat="1" applyFont="1" applyAlignment="1">
      <alignment horizontal="right"/>
    </xf>
    <xf numFmtId="167" fontId="113" fillId="0" borderId="0" xfId="4" applyNumberFormat="1" applyFont="1" applyFill="1" applyBorder="1" applyAlignment="1">
      <alignment horizontal="center"/>
    </xf>
    <xf numFmtId="3" fontId="94" fillId="0" borderId="0" xfId="1314" applyNumberFormat="1" applyFont="1" applyAlignment="1">
      <alignment horizontal="center"/>
    </xf>
    <xf numFmtId="3" fontId="94" fillId="2" borderId="0" xfId="1314" applyNumberFormat="1" applyFont="1" applyFill="1" applyAlignment="1">
      <alignment horizontal="right"/>
    </xf>
    <xf numFmtId="176" fontId="99" fillId="0" borderId="0" xfId="1316" applyNumberFormat="1" applyFont="1" applyAlignment="1">
      <alignment horizontal="right" vertical="top"/>
    </xf>
    <xf numFmtId="9" fontId="94" fillId="0" borderId="0" xfId="1317" quotePrefix="1" applyFont="1" applyAlignment="1">
      <alignment horizontal="center"/>
    </xf>
    <xf numFmtId="0" fontId="53" fillId="0" borderId="0" xfId="1314" applyFont="1" applyAlignment="1">
      <alignment horizontal="left" wrapText="1"/>
    </xf>
    <xf numFmtId="0" fontId="53" fillId="0" borderId="0" xfId="1314" quotePrefix="1" applyFont="1" applyAlignment="1">
      <alignment horizontal="justify" vertical="justify" wrapText="1"/>
    </xf>
    <xf numFmtId="0" fontId="53" fillId="0" borderId="0" xfId="1314" applyFont="1" applyAlignment="1">
      <alignment horizontal="justify" vertical="justify" wrapText="1"/>
    </xf>
    <xf numFmtId="0" fontId="63" fillId="0" borderId="0" xfId="1314" applyFont="1" applyAlignment="1">
      <alignment horizontal="left" wrapText="1"/>
    </xf>
    <xf numFmtId="0" fontId="57" fillId="2" borderId="0" xfId="1314" applyFont="1" applyFill="1" applyAlignment="1">
      <alignment horizontal="left" wrapText="1"/>
    </xf>
    <xf numFmtId="0" fontId="94" fillId="0" borderId="0" xfId="1314" applyFont="1" applyAlignment="1">
      <alignment horizontal="center" wrapText="1"/>
    </xf>
    <xf numFmtId="0" fontId="60" fillId="2" borderId="0" xfId="1314" applyFont="1" applyFill="1" applyAlignment="1">
      <alignment horizontal="justify" vertical="justify" wrapText="1"/>
    </xf>
    <xf numFmtId="3" fontId="100" fillId="0" borderId="0" xfId="1314" applyNumberFormat="1" applyFont="1" applyAlignment="1">
      <alignment horizontal="right"/>
    </xf>
    <xf numFmtId="3" fontId="94" fillId="2" borderId="0" xfId="1314" applyNumberFormat="1" applyFont="1" applyFill="1" applyAlignment="1">
      <alignment horizontal="center"/>
    </xf>
    <xf numFmtId="167" fontId="94" fillId="0" borderId="0" xfId="4" applyNumberFormat="1" applyFont="1" applyFill="1" applyBorder="1" applyAlignment="1">
      <alignment horizontal="right"/>
    </xf>
    <xf numFmtId="167" fontId="94" fillId="2" borderId="0" xfId="4" applyNumberFormat="1" applyFont="1" applyFill="1" applyBorder="1" applyAlignment="1">
      <alignment horizontal="right"/>
    </xf>
    <xf numFmtId="3" fontId="93" fillId="2" borderId="0" xfId="1314" applyNumberFormat="1" applyFont="1" applyFill="1" applyAlignment="1">
      <alignment horizontal="right"/>
    </xf>
    <xf numFmtId="0" fontId="101" fillId="0" borderId="0" xfId="1314" applyFont="1" applyAlignment="1">
      <alignment horizontal="center"/>
    </xf>
    <xf numFmtId="0" fontId="93" fillId="0" borderId="0" xfId="1314" applyFont="1" applyAlignment="1">
      <alignment horizontal="right"/>
    </xf>
    <xf numFmtId="0" fontId="57" fillId="0" borderId="0" xfId="1314" applyFont="1" applyAlignment="1">
      <alignment horizontal="left" wrapText="1"/>
    </xf>
    <xf numFmtId="0" fontId="93" fillId="0" borderId="0" xfId="1314" applyFont="1" applyAlignment="1">
      <alignment horizontal="center" vertical="center"/>
    </xf>
    <xf numFmtId="170" fontId="94" fillId="0" borderId="0" xfId="1315" applyNumberFormat="1" applyFont="1" applyAlignment="1">
      <alignment horizontal="center" wrapText="1"/>
    </xf>
    <xf numFmtId="0" fontId="60" fillId="0" borderId="0" xfId="1314" applyFont="1" applyAlignment="1">
      <alignment horizontal="justify" wrapText="1"/>
    </xf>
    <xf numFmtId="0" fontId="35" fillId="0" borderId="43" xfId="4" applyNumberFormat="1" applyFont="1" applyFill="1" applyBorder="1" applyAlignment="1">
      <alignment horizontal="center" vertical="center"/>
    </xf>
    <xf numFmtId="0" fontId="35" fillId="0" borderId="8" xfId="4" applyNumberFormat="1" applyFont="1" applyFill="1" applyBorder="1" applyAlignment="1">
      <alignment horizontal="center" vertical="center"/>
    </xf>
    <xf numFmtId="167" fontId="35" fillId="0" borderId="43" xfId="2" applyNumberFormat="1" applyFont="1" applyFill="1" applyBorder="1" applyAlignment="1">
      <alignment horizontal="center" vertical="center"/>
    </xf>
    <xf numFmtId="167" fontId="35" fillId="0" borderId="8" xfId="2" applyNumberFormat="1" applyFont="1" applyFill="1" applyBorder="1" applyAlignment="1">
      <alignment horizontal="center" vertical="center"/>
    </xf>
    <xf numFmtId="0" fontId="35" fillId="0" borderId="43" xfId="0" applyFont="1" applyBorder="1" applyAlignment="1">
      <alignment horizontal="center" vertical="center" wrapText="1"/>
    </xf>
    <xf numFmtId="0" fontId="35" fillId="0" borderId="8" xfId="0" applyFont="1" applyBorder="1" applyAlignment="1">
      <alignment horizontal="center" vertical="center" wrapText="1"/>
    </xf>
    <xf numFmtId="170" fontId="35" fillId="0" borderId="43" xfId="1" applyNumberFormat="1" applyFont="1" applyBorder="1" applyAlignment="1">
      <alignment horizontal="center" vertical="center" wrapText="1"/>
    </xf>
    <xf numFmtId="170" fontId="35" fillId="0" borderId="8" xfId="1" applyNumberFormat="1" applyFont="1" applyBorder="1" applyAlignment="1">
      <alignment horizontal="center" vertical="center" wrapText="1"/>
    </xf>
    <xf numFmtId="0" fontId="109" fillId="0" borderId="40" xfId="2" applyNumberFormat="1" applyFont="1" applyFill="1" applyBorder="1" applyAlignment="1">
      <alignment horizontal="center" vertical="center"/>
    </xf>
    <xf numFmtId="0" fontId="109" fillId="0" borderId="55" xfId="2" applyNumberFormat="1" applyFont="1" applyFill="1" applyBorder="1" applyAlignment="1">
      <alignment horizontal="center" vertical="center"/>
    </xf>
    <xf numFmtId="0" fontId="109" fillId="0" borderId="44" xfId="2" applyNumberFormat="1" applyFont="1" applyFill="1" applyBorder="1" applyAlignment="1">
      <alignment horizontal="center" vertical="center"/>
    </xf>
    <xf numFmtId="191" fontId="109" fillId="0" borderId="53" xfId="2" quotePrefix="1" applyNumberFormat="1" applyFont="1" applyFill="1" applyBorder="1" applyAlignment="1">
      <alignment horizontal="center" vertical="center" wrapText="1"/>
    </xf>
    <xf numFmtId="191" fontId="109" fillId="0" borderId="53" xfId="2" applyNumberFormat="1" applyFont="1" applyFill="1" applyBorder="1" applyAlignment="1">
      <alignment horizontal="center" vertical="center" wrapText="1"/>
    </xf>
    <xf numFmtId="167" fontId="109" fillId="0" borderId="53" xfId="2" applyNumberFormat="1" applyFont="1" applyFill="1" applyBorder="1" applyAlignment="1">
      <alignment horizontal="center" vertical="center" wrapText="1"/>
    </xf>
    <xf numFmtId="0" fontId="109" fillId="0" borderId="45" xfId="4" applyNumberFormat="1" applyFont="1" applyFill="1" applyBorder="1" applyAlignment="1">
      <alignment horizontal="center" vertical="center"/>
    </xf>
    <xf numFmtId="0" fontId="109" fillId="0" borderId="46" xfId="4" applyNumberFormat="1" applyFont="1" applyFill="1" applyBorder="1" applyAlignment="1">
      <alignment horizontal="center" vertical="center"/>
    </xf>
    <xf numFmtId="0" fontId="109" fillId="0" borderId="47" xfId="4" applyNumberFormat="1" applyFont="1" applyFill="1" applyBorder="1" applyAlignment="1">
      <alignment horizontal="center" vertical="center"/>
    </xf>
    <xf numFmtId="0" fontId="109" fillId="0" borderId="48" xfId="4" applyNumberFormat="1" applyFont="1" applyFill="1" applyBorder="1" applyAlignment="1">
      <alignment horizontal="center" vertical="center"/>
    </xf>
    <xf numFmtId="0" fontId="109" fillId="0" borderId="52" xfId="4" applyNumberFormat="1" applyFont="1" applyFill="1" applyBorder="1" applyAlignment="1">
      <alignment horizontal="center" vertical="center"/>
    </xf>
    <xf numFmtId="0" fontId="109" fillId="0" borderId="49" xfId="4" applyNumberFormat="1" applyFont="1" applyFill="1" applyBorder="1" applyAlignment="1">
      <alignment horizontal="center" vertical="center"/>
    </xf>
    <xf numFmtId="0" fontId="110" fillId="2" borderId="61" xfId="2" quotePrefix="1" applyNumberFormat="1" applyFont="1" applyFill="1" applyBorder="1" applyAlignment="1">
      <alignment horizontal="left" vertical="center"/>
    </xf>
    <xf numFmtId="0" fontId="110" fillId="2" borderId="62" xfId="2" quotePrefix="1" applyNumberFormat="1" applyFont="1" applyFill="1" applyBorder="1" applyAlignment="1">
      <alignment horizontal="left" vertical="center"/>
    </xf>
    <xf numFmtId="0" fontId="110" fillId="2" borderId="63" xfId="2" quotePrefix="1" applyNumberFormat="1" applyFont="1" applyFill="1" applyBorder="1" applyAlignment="1">
      <alignment horizontal="left" vertical="center"/>
    </xf>
    <xf numFmtId="0" fontId="110" fillId="2" borderId="64" xfId="2" quotePrefix="1" applyNumberFormat="1" applyFont="1" applyFill="1" applyBorder="1" applyAlignment="1">
      <alignment horizontal="left" vertical="center"/>
    </xf>
    <xf numFmtId="0" fontId="110" fillId="2" borderId="65" xfId="2" quotePrefix="1" applyNumberFormat="1" applyFont="1" applyFill="1" applyBorder="1" applyAlignment="1">
      <alignment horizontal="left" vertical="center"/>
    </xf>
    <xf numFmtId="0" fontId="110" fillId="2" borderId="66" xfId="2" quotePrefix="1" applyNumberFormat="1" applyFont="1" applyFill="1" applyBorder="1" applyAlignment="1">
      <alignment horizontal="left" vertical="center"/>
    </xf>
    <xf numFmtId="0" fontId="109" fillId="2" borderId="40" xfId="2" applyNumberFormat="1" applyFont="1" applyFill="1" applyBorder="1" applyAlignment="1">
      <alignment horizontal="center" vertical="center"/>
    </xf>
    <xf numFmtId="0" fontId="109" fillId="2" borderId="55" xfId="2" applyNumberFormat="1" applyFont="1" applyFill="1" applyBorder="1" applyAlignment="1">
      <alignment horizontal="center" vertical="center"/>
    </xf>
    <xf numFmtId="0" fontId="109" fillId="2" borderId="44" xfId="2" applyNumberFormat="1" applyFont="1" applyFill="1" applyBorder="1" applyAlignment="1">
      <alignment horizontal="center" vertical="center"/>
    </xf>
    <xf numFmtId="0" fontId="110" fillId="2" borderId="61" xfId="2" quotePrefix="1" applyNumberFormat="1" applyFont="1" applyFill="1" applyBorder="1" applyAlignment="1">
      <alignment horizontal="left" vertical="center" wrapText="1"/>
    </xf>
    <xf numFmtId="0" fontId="110" fillId="2" borderId="62" xfId="2" quotePrefix="1" applyNumberFormat="1" applyFont="1" applyFill="1" applyBorder="1" applyAlignment="1">
      <alignment horizontal="left" vertical="center" wrapText="1"/>
    </xf>
    <xf numFmtId="0" fontId="110" fillId="2" borderId="63" xfId="2" quotePrefix="1" applyNumberFormat="1" applyFont="1" applyFill="1" applyBorder="1" applyAlignment="1">
      <alignment horizontal="left" vertical="center" wrapText="1"/>
    </xf>
    <xf numFmtId="0" fontId="109" fillId="2" borderId="68" xfId="2" quotePrefix="1" applyNumberFormat="1" applyFont="1" applyFill="1" applyBorder="1" applyAlignment="1">
      <alignment horizontal="left" vertical="center"/>
    </xf>
    <xf numFmtId="0" fontId="109" fillId="2" borderId="69" xfId="2" quotePrefix="1" applyNumberFormat="1" applyFont="1" applyFill="1" applyBorder="1" applyAlignment="1">
      <alignment horizontal="left" vertical="center"/>
    </xf>
    <xf numFmtId="0" fontId="109" fillId="2" borderId="70" xfId="2" quotePrefix="1" applyNumberFormat="1" applyFont="1" applyFill="1" applyBorder="1" applyAlignment="1">
      <alignment horizontal="left" vertical="center"/>
    </xf>
    <xf numFmtId="0" fontId="109" fillId="2" borderId="61" xfId="2" quotePrefix="1" applyNumberFormat="1" applyFont="1" applyFill="1" applyBorder="1" applyAlignment="1">
      <alignment horizontal="left" vertical="center"/>
    </xf>
    <xf numFmtId="0" fontId="109" fillId="2" borderId="62" xfId="2" quotePrefix="1" applyNumberFormat="1" applyFont="1" applyFill="1" applyBorder="1" applyAlignment="1">
      <alignment horizontal="left" vertical="center"/>
    </xf>
    <xf numFmtId="0" fontId="109" fillId="2" borderId="63" xfId="2" quotePrefix="1" applyNumberFormat="1" applyFont="1" applyFill="1" applyBorder="1" applyAlignment="1">
      <alignment horizontal="left" vertical="center"/>
    </xf>
    <xf numFmtId="0" fontId="123" fillId="2" borderId="59" xfId="2" applyNumberFormat="1" applyFont="1" applyFill="1" applyBorder="1" applyAlignment="1">
      <alignment vertical="center"/>
    </xf>
    <xf numFmtId="0" fontId="123" fillId="2" borderId="58" xfId="2" applyNumberFormat="1" applyFont="1" applyFill="1" applyBorder="1" applyAlignment="1">
      <alignment vertical="center"/>
    </xf>
    <xf numFmtId="0" fontId="123" fillId="2" borderId="71" xfId="2" applyNumberFormat="1" applyFont="1" applyFill="1" applyBorder="1" applyAlignment="1">
      <alignment vertical="center"/>
    </xf>
    <xf numFmtId="0" fontId="59" fillId="0" borderId="53" xfId="0" applyFont="1" applyBorder="1" applyAlignment="1">
      <alignment horizontal="center"/>
    </xf>
    <xf numFmtId="0" fontId="59" fillId="0" borderId="56" xfId="0" applyFont="1" applyBorder="1" applyAlignment="1">
      <alignment horizontal="center" vertical="center"/>
    </xf>
    <xf numFmtId="0" fontId="59" fillId="0" borderId="13" xfId="0" applyFont="1" applyBorder="1" applyAlignment="1">
      <alignment horizontal="center" vertical="center"/>
    </xf>
    <xf numFmtId="0" fontId="10" fillId="2" borderId="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69" fillId="0" borderId="0" xfId="983" applyFont="1" applyAlignment="1">
      <alignment horizontal="center"/>
    </xf>
  </cellXfs>
  <cellStyles count="1319">
    <cellStyle name="_x0001_" xfId="62"/>
    <cellStyle name="# ##0" xfId="63"/>
    <cellStyle name="#,##0" xfId="64"/>
    <cellStyle name="#,##0 2" xfId="1296"/>
    <cellStyle name="%" xfId="65"/>
    <cellStyle name="??" xfId="66"/>
    <cellStyle name="?? [0.00]_ Att. 1- Cover" xfId="67"/>
    <cellStyle name="?? [0]" xfId="68"/>
    <cellStyle name="?_x001d_??%U©÷u&amp;H©÷9_x0008_?_x0009_s_x000a__x0007__x0001__x0001_" xfId="69"/>
    <cellStyle name="???? [0.00]_BE-BQ" xfId="70"/>
    <cellStyle name="??????" xfId="71"/>
    <cellStyle name="??????????????????? [0]_FTC_OFFER" xfId="72"/>
    <cellStyle name="???????????????????_FTC_OFFER" xfId="73"/>
    <cellStyle name="????[0]_Sheet1" xfId="74"/>
    <cellStyle name="????_BE-BQ" xfId="75"/>
    <cellStyle name="???[0]_?? DI" xfId="76"/>
    <cellStyle name="???_?? DI" xfId="77"/>
    <cellStyle name="??[0]_BRE" xfId="78"/>
    <cellStyle name="??_ ??? ???? " xfId="79"/>
    <cellStyle name="??A? [0]_laroux_1_¢¬???¢â? " xfId="80"/>
    <cellStyle name="??A?_laroux_1_¢¬???¢â? " xfId="81"/>
    <cellStyle name="?¡±¢¥?_?¨ù??¢´¢¥_¢¬???¢â? " xfId="82"/>
    <cellStyle name="?a?????" xfId="83"/>
    <cellStyle name="?ðÇ%U?&amp;H?_x0008_?s_x000a__x0007__x0001__x0001_" xfId="84"/>
    <cellStyle name="_?_BOOKSHIP" xfId="85"/>
    <cellStyle name="__ [0.00]_PRODUCT DETAIL Q1" xfId="86"/>
    <cellStyle name="__ [0]_1202" xfId="87"/>
    <cellStyle name="___(____)______" xfId="88"/>
    <cellStyle name="____ [0.00]_PRODUCT DETAIL Q1" xfId="89"/>
    <cellStyle name="_____PRODUCT DETAIL Q1" xfId="90"/>
    <cellStyle name="____HOBONG" xfId="91"/>
    <cellStyle name="___1202" xfId="92"/>
    <cellStyle name="___1202_KOMORI 1" xfId="93"/>
    <cellStyle name="___kc-elec system check list" xfId="94"/>
    <cellStyle name="___PRODUCT DETAIL Q1" xfId="95"/>
    <cellStyle name="_BHXH nam 04 + 05 moi" xfId="96"/>
    <cellStyle name="_Book1" xfId="97"/>
    <cellStyle name="_Book1_1" xfId="98"/>
    <cellStyle name="_Book1_1_Bang thong  ke dao duong" xfId="99"/>
    <cellStyle name="_Book1_1_Book1" xfId="100"/>
    <cellStyle name="_Book1_1_DTNE" xfId="101"/>
    <cellStyle name="_Book1_1_Tien-do-KHCB-2005 (09-02)" xfId="102"/>
    <cellStyle name="_Book1_2" xfId="103"/>
    <cellStyle name="_Book1_BC-QT-WB-dthao" xfId="104"/>
    <cellStyle name="_Book1_BC-QT-WB-dthao_Book1" xfId="105"/>
    <cellStyle name="_Book1_Book1" xfId="106"/>
    <cellStyle name="_Book1_Book1_1" xfId="107"/>
    <cellStyle name="_Book1_Book1_Book1" xfId="108"/>
    <cellStyle name="_Book1_Book1_Book1_1" xfId="109"/>
    <cellStyle name="_Book1_CHIET-TINH-BCNCKT" xfId="110"/>
    <cellStyle name="_Book1_DATA" xfId="111"/>
    <cellStyle name="_Book1_DTNE" xfId="112"/>
    <cellStyle name="_Book1_GTrinh(CPK)" xfId="113"/>
    <cellStyle name="_Book1_THCPK bs" xfId="114"/>
    <cellStyle name="_Book1_Tien-do-KHCB-2005 (09-02)" xfId="115"/>
    <cellStyle name="_DTNE" xfId="116"/>
    <cellStyle name="_DTOAN(THEO BAN A)" xfId="117"/>
    <cellStyle name="_Gui Cty CK PVFC" xfId="118"/>
    <cellStyle name="_KT (2)" xfId="119"/>
    <cellStyle name="_KT (2)_1" xfId="120"/>
    <cellStyle name="_KT (2)_1_Book1" xfId="121"/>
    <cellStyle name="_KT (2)_1_Book1_DTNE" xfId="122"/>
    <cellStyle name="_KT (2)_1_Book1_Tien-do-KHCB-2005 (09-02)" xfId="123"/>
    <cellStyle name="_KT (2)_1_DTNE" xfId="124"/>
    <cellStyle name="_KT (2)_1_DTOAN(THEO BAN A)" xfId="125"/>
    <cellStyle name="_KT (2)_1_Lora-tungchau" xfId="126"/>
    <cellStyle name="_KT (2)_1_Qt-HT3PQ1(CauKho)" xfId="127"/>
    <cellStyle name="_KT (2)_1_Qt-HT3PQ1(CauKho)_Don gia quy 3 nam 2003 - Ban Dien Luc" xfId="128"/>
    <cellStyle name="_KT (2)_1_Qt-HT3PQ1(CauKho)_Don gia quy 3 nam 2003 - Ban Dien Luc_Book1" xfId="129"/>
    <cellStyle name="_KT (2)_1_Qt-HT3PQ1(CauKho)_NC-VL2-2003" xfId="130"/>
    <cellStyle name="_KT (2)_1_Qt-HT3PQ1(CauKho)_NC-VL2-2003_1" xfId="131"/>
    <cellStyle name="_KT (2)_1_Qt-HT3PQ1(CauKho)_NC-VL2-2003_1_Book1" xfId="132"/>
    <cellStyle name="_KT (2)_1_Tien-do-KHCB-2005 (09-02)" xfId="133"/>
    <cellStyle name="_KT (2)_2" xfId="134"/>
    <cellStyle name="_KT (2)_2_TG-TH" xfId="135"/>
    <cellStyle name="_KT (2)_2_TG-TH_BAO CAO KLCT PT2000" xfId="136"/>
    <cellStyle name="_KT (2)_2_TG-TH_BAO CAO PT2000" xfId="137"/>
    <cellStyle name="_KT (2)_2_TG-TH_BAO CAO PT2000_Book1" xfId="138"/>
    <cellStyle name="_KT (2)_2_TG-TH_BAO CAO PT2000_Book1_1" xfId="139"/>
    <cellStyle name="_KT (2)_2_TG-TH_Bao cao XDCB 2001 - T11 KH dieu chinh 20-11-THAI" xfId="140"/>
    <cellStyle name="_KT (2)_2_TG-TH_Bao cao XDCB 2001 - T11 KH dieu chinh 20-11-THAI_Book1" xfId="141"/>
    <cellStyle name="_KT (2)_2_TG-TH_Book1" xfId="142"/>
    <cellStyle name="_KT (2)_2_TG-TH_Book1_1" xfId="143"/>
    <cellStyle name="_KT (2)_2_TG-TH_Book1_1_Bang thong  ke dao duong" xfId="144"/>
    <cellStyle name="_KT (2)_2_TG-TH_Book1_1_Book1" xfId="145"/>
    <cellStyle name="_KT (2)_2_TG-TH_Book1_1_Book1_1" xfId="146"/>
    <cellStyle name="_KT (2)_2_TG-TH_Book1_1_CHIET-TINH-BCNCKT" xfId="147"/>
    <cellStyle name="_KT (2)_2_TG-TH_Book1_1_DanhMucDonGiaVTTB_Dien_TAM" xfId="148"/>
    <cellStyle name="_KT (2)_2_TG-TH_Book1_1_DTNE" xfId="149"/>
    <cellStyle name="_KT (2)_2_TG-TH_Book1_1_Tien-do-KHCB-2005 (09-02)" xfId="150"/>
    <cellStyle name="_KT (2)_2_TG-TH_Book1_2" xfId="151"/>
    <cellStyle name="_KT (2)_2_TG-TH_Book1_2_Book1" xfId="152"/>
    <cellStyle name="_KT (2)_2_TG-TH_Book1_2_Book1_1" xfId="153"/>
    <cellStyle name="_KT (2)_2_TG-TH_Book1_2_CHIET-TINH-BCNCKT" xfId="154"/>
    <cellStyle name="_KT (2)_2_TG-TH_Book1_3" xfId="155"/>
    <cellStyle name="_KT (2)_2_TG-TH_Book1_3_Book1" xfId="156"/>
    <cellStyle name="_KT (2)_2_TG-TH_Book1_4" xfId="157"/>
    <cellStyle name="_KT (2)_2_TG-TH_Book1_5" xfId="158"/>
    <cellStyle name="_KT (2)_2_TG-TH_Book1_Bang thong  ke dao duong" xfId="159"/>
    <cellStyle name="_KT (2)_2_TG-TH_Book1_Book1" xfId="160"/>
    <cellStyle name="_KT (2)_2_TG-TH_Book1_Book1_1" xfId="161"/>
    <cellStyle name="_KT (2)_2_TG-TH_Book1_Book1_1_Book1" xfId="162"/>
    <cellStyle name="_KT (2)_2_TG-TH_Book1_Book1_2" xfId="163"/>
    <cellStyle name="_KT (2)_2_TG-TH_Book1_Book1_Book1" xfId="164"/>
    <cellStyle name="_KT (2)_2_TG-TH_Book1_Book1_Book1_1" xfId="165"/>
    <cellStyle name="_KT (2)_2_TG-TH_Book1_CHIET-TINH-BCNCKT" xfId="166"/>
    <cellStyle name="_KT (2)_2_TG-TH_Book1_DanhMucDonGiaVTTB_Dien_TAM" xfId="167"/>
    <cellStyle name="_KT (2)_2_TG-TH_Book1_DTNE" xfId="168"/>
    <cellStyle name="_KT (2)_2_TG-TH_Book1_Tien-do-KHCB-2005 (09-02)" xfId="169"/>
    <cellStyle name="_KT (2)_2_TG-TH_Dcdtoan-bcnckt " xfId="170"/>
    <cellStyle name="_KT (2)_2_TG-TH_Dcdtoan-bcnckt _Book1" xfId="171"/>
    <cellStyle name="_KT (2)_2_TG-TH_Dcdtoan-bcnckt _XL4Poppy" xfId="172"/>
    <cellStyle name="_KT (2)_2_TG-TH_Dcdtoan-bcnckt _XL4Test5" xfId="173"/>
    <cellStyle name="_KT (2)_2_TG-TH_DTCDT MR.2N110.HOCMON.TDTOAN.CCUNG" xfId="174"/>
    <cellStyle name="_KT (2)_2_TG-TH_DTNE" xfId="175"/>
    <cellStyle name="_KT (2)_2_TG-TH_DTOAN(THEO BAN A)" xfId="176"/>
    <cellStyle name="_KT (2)_2_TG-TH_Lora-tungchau" xfId="177"/>
    <cellStyle name="_KT (2)_2_TG-TH_LuuNgay26-03-2008LuuNgay25-02-2008Copy of Phuong dong 2007- tram-14-02-08NKC( A Khanh)" xfId="178"/>
    <cellStyle name="_KT (2)_2_TG-TH_moi" xfId="179"/>
    <cellStyle name="_KT (2)_2_TG-TH_moi_Book1" xfId="180"/>
    <cellStyle name="_KT (2)_2_TG-TH_moi_XL4Poppy" xfId="181"/>
    <cellStyle name="_KT (2)_2_TG-TH_moi_XL4Test5" xfId="182"/>
    <cellStyle name="_KT (2)_2_TG-TH_PGIA-phieu tham tra Kho bac" xfId="183"/>
    <cellStyle name="_KT (2)_2_TG-TH_PGIA-phieu tham tra Kho bac_Book1" xfId="184"/>
    <cellStyle name="_KT (2)_2_TG-TH_PT02-02" xfId="185"/>
    <cellStyle name="_KT (2)_2_TG-TH_PT02-02_Book1" xfId="186"/>
    <cellStyle name="_KT (2)_2_TG-TH_PT02-02_Book1_1" xfId="187"/>
    <cellStyle name="_KT (2)_2_TG-TH_PT02-03" xfId="188"/>
    <cellStyle name="_KT (2)_2_TG-TH_PT02-03_Book1" xfId="189"/>
    <cellStyle name="_KT (2)_2_TG-TH_PT02-03_Book1_1" xfId="190"/>
    <cellStyle name="_KT (2)_2_TG-TH_Qt-HT3PQ1(CauKho)" xfId="191"/>
    <cellStyle name="_KT (2)_2_TG-TH_Qt-HT3PQ1(CauKho)_Don gia quy 3 nam 2003 - Ban Dien Luc" xfId="192"/>
    <cellStyle name="_KT (2)_2_TG-TH_Qt-HT3PQ1(CauKho)_Don gia quy 3 nam 2003 - Ban Dien Luc_Book1" xfId="193"/>
    <cellStyle name="_KT (2)_2_TG-TH_Qt-HT3PQ1(CauKho)_NC-VL2-2003" xfId="194"/>
    <cellStyle name="_KT (2)_2_TG-TH_Qt-HT3PQ1(CauKho)_NC-VL2-2003_1" xfId="195"/>
    <cellStyle name="_KT (2)_2_TG-TH_Qt-HT3PQ1(CauKho)_NC-VL2-2003_1_Book1" xfId="196"/>
    <cellStyle name="_KT (2)_2_TG-TH_Sheet2" xfId="197"/>
    <cellStyle name="_KT (2)_2_TG-TH_Sheet2_Book1" xfId="198"/>
    <cellStyle name="_KT (2)_2_TG-TH_Sheet3" xfId="199"/>
    <cellStyle name="_KT (2)_2_TG-TH_Tien-do-KHCB-2005 (09-02)" xfId="200"/>
    <cellStyle name="_KT (2)_2_TG-TH_VT CCDC dung duoc moi nhat" xfId="201"/>
    <cellStyle name="_KT (2)_2_TG-TH_VT CCDC dung duoc moi nhat_Book1" xfId="202"/>
    <cellStyle name="_KT (2)_2_TG-TH_XL4Poppy" xfId="203"/>
    <cellStyle name="_KT (2)_2_TG-TH_XL4Poppy_1" xfId="204"/>
    <cellStyle name="_KT (2)_2_TG-TH_XL4Poppy_XL4Test5" xfId="205"/>
    <cellStyle name="_KT (2)_2_TG-TH_XL4Test5" xfId="206"/>
    <cellStyle name="_KT (2)_2_TG-TH_XL4Test5_1" xfId="207"/>
    <cellStyle name="_KT (2)_3" xfId="208"/>
    <cellStyle name="_KT (2)_3_TG-TH" xfId="209"/>
    <cellStyle name="_KT (2)_3_TG-TH_Book1" xfId="210"/>
    <cellStyle name="_KT (2)_3_TG-TH_Book1_1" xfId="211"/>
    <cellStyle name="_KT (2)_3_TG-TH_Book1_1_Bang thong  ke dao duong" xfId="212"/>
    <cellStyle name="_KT (2)_3_TG-TH_Book1_1_Book1" xfId="213"/>
    <cellStyle name="_KT (2)_3_TG-TH_Book1_1_DTNE" xfId="214"/>
    <cellStyle name="_KT (2)_3_TG-TH_Book1_1_Tien-do-KHCB-2005 (09-02)" xfId="215"/>
    <cellStyle name="_KT (2)_3_TG-TH_Book1_2" xfId="216"/>
    <cellStyle name="_KT (2)_3_TG-TH_Book1_BC-QT-WB-dthao" xfId="217"/>
    <cellStyle name="_KT (2)_3_TG-TH_Book1_BC-QT-WB-dthao_Book1" xfId="218"/>
    <cellStyle name="_KT (2)_3_TG-TH_Book1_Book1" xfId="219"/>
    <cellStyle name="_KT (2)_3_TG-TH_Book1_Book1_1" xfId="220"/>
    <cellStyle name="_KT (2)_3_TG-TH_Book1_Book1_Book1" xfId="221"/>
    <cellStyle name="_KT (2)_3_TG-TH_Book1_Book1_Book1_1" xfId="222"/>
    <cellStyle name="_KT (2)_3_TG-TH_Book1_CHIET-TINH-BCNCKT" xfId="223"/>
    <cellStyle name="_KT (2)_3_TG-TH_Book1_DATA" xfId="224"/>
    <cellStyle name="_KT (2)_3_TG-TH_Book1_DTNE" xfId="225"/>
    <cellStyle name="_KT (2)_3_TG-TH_Book1_GTrinh(CPK)" xfId="226"/>
    <cellStyle name="_KT (2)_3_TG-TH_Book1_THCPK bs" xfId="227"/>
    <cellStyle name="_KT (2)_3_TG-TH_Book1_Tien-do-KHCB-2005 (09-02)" xfId="228"/>
    <cellStyle name="_KT (2)_3_TG-TH_DTNE" xfId="229"/>
    <cellStyle name="_KT (2)_3_TG-TH_DTOAN(THEO BAN A)" xfId="230"/>
    <cellStyle name="_KT (2)_3_TG-TH_Lora-tungchau" xfId="231"/>
    <cellStyle name="_KT (2)_3_TG-TH_Lora-tungchau_Book1" xfId="232"/>
    <cellStyle name="_KT (2)_3_TG-TH_LuuNgay26-03-2008LuuNgay25-02-2008Copy of Phuong dong 2007- tram-14-02-08NKC( A Khanh)" xfId="233"/>
    <cellStyle name="_KT (2)_3_TG-TH_PERSONAL" xfId="234"/>
    <cellStyle name="_KT (2)_3_TG-TH_PERSONAL_Book1" xfId="235"/>
    <cellStyle name="_KT (2)_3_TG-TH_PERSONAL_HTQ.8 GD1" xfId="236"/>
    <cellStyle name="_KT (2)_3_TG-TH_PERSONAL_HTQ.8 GD1_Don gia quy 3 nam 2003 - Ban Dien Luc" xfId="237"/>
    <cellStyle name="_KT (2)_3_TG-TH_PERSONAL_HTQ.8 GD1_Don gia quy 3 nam 2003 - Ban Dien Luc_Book1" xfId="238"/>
    <cellStyle name="_KT (2)_3_TG-TH_PERSONAL_HTQ.8 GD1_NC-VL2-2003" xfId="239"/>
    <cellStyle name="_KT (2)_3_TG-TH_PERSONAL_HTQ.8 GD1_NC-VL2-2003_1" xfId="240"/>
    <cellStyle name="_KT (2)_3_TG-TH_PERSONAL_HTQ.8 GD1_NC-VL2-2003_1_Book1" xfId="241"/>
    <cellStyle name="_KT (2)_3_TG-TH_PERSONAL_LuuNgay26-03-2008LuuNgay25-02-2008Copy of Phuong dong 2007- tram-14-02-08NKC( A Khanh)" xfId="242"/>
    <cellStyle name="_KT (2)_3_TG-TH_PERSONAL_Tong hop KHCB 2001" xfId="243"/>
    <cellStyle name="_KT (2)_3_TG-TH_PERSONAL_VT CCDC dung duoc moi nhat" xfId="244"/>
    <cellStyle name="_KT (2)_3_TG-TH_Qt-HT3PQ1(CauKho)" xfId="245"/>
    <cellStyle name="_KT (2)_3_TG-TH_Qt-HT3PQ1(CauKho)_Don gia quy 3 nam 2003 - Ban Dien Luc" xfId="246"/>
    <cellStyle name="_KT (2)_3_TG-TH_Qt-HT3PQ1(CauKho)_Don gia quy 3 nam 2003 - Ban Dien Luc_Book1" xfId="247"/>
    <cellStyle name="_KT (2)_3_TG-TH_Qt-HT3PQ1(CauKho)_NC-VL2-2003" xfId="248"/>
    <cellStyle name="_KT (2)_3_TG-TH_Qt-HT3PQ1(CauKho)_NC-VL2-2003_1" xfId="249"/>
    <cellStyle name="_KT (2)_3_TG-TH_Qt-HT3PQ1(CauKho)_NC-VL2-2003_1_Book1" xfId="250"/>
    <cellStyle name="_KT (2)_3_TG-TH_Tien-do-KHCB-2005 (09-02)" xfId="251"/>
    <cellStyle name="_KT (2)_3_TG-TH_VT CCDC dung duoc moi nhat" xfId="252"/>
    <cellStyle name="_KT (2)_4" xfId="253"/>
    <cellStyle name="_KT (2)_4_BAO CAO KLCT PT2000" xfId="254"/>
    <cellStyle name="_KT (2)_4_BAO CAO PT2000" xfId="255"/>
    <cellStyle name="_KT (2)_4_BAO CAO PT2000_Book1" xfId="256"/>
    <cellStyle name="_KT (2)_4_BAO CAO PT2000_Book1_1" xfId="257"/>
    <cellStyle name="_KT (2)_4_Bao cao XDCB 2001 - T11 KH dieu chinh 20-11-THAI" xfId="258"/>
    <cellStyle name="_KT (2)_4_Bao cao XDCB 2001 - T11 KH dieu chinh 20-11-THAI_Book1" xfId="259"/>
    <cellStyle name="_KT (2)_4_Book1" xfId="260"/>
    <cellStyle name="_KT (2)_4_Book1_1" xfId="261"/>
    <cellStyle name="_KT (2)_4_Book1_1_Bang thong  ke dao duong" xfId="262"/>
    <cellStyle name="_KT (2)_4_Book1_1_Book1" xfId="263"/>
    <cellStyle name="_KT (2)_4_Book1_1_Book1_1" xfId="264"/>
    <cellStyle name="_KT (2)_4_Book1_1_CHIET-TINH-BCNCKT" xfId="265"/>
    <cellStyle name="_KT (2)_4_Book1_1_DanhMucDonGiaVTTB_Dien_TAM" xfId="266"/>
    <cellStyle name="_KT (2)_4_Book1_1_DTNE" xfId="267"/>
    <cellStyle name="_KT (2)_4_Book1_1_Tien-do-KHCB-2005 (09-02)" xfId="268"/>
    <cellStyle name="_KT (2)_4_Book1_2" xfId="269"/>
    <cellStyle name="_KT (2)_4_Book1_2_Book1" xfId="270"/>
    <cellStyle name="_KT (2)_4_Book1_2_Book1_1" xfId="271"/>
    <cellStyle name="_KT (2)_4_Book1_2_CHIET-TINH-BCNCKT" xfId="272"/>
    <cellStyle name="_KT (2)_4_Book1_3" xfId="273"/>
    <cellStyle name="_KT (2)_4_Book1_3_Book1" xfId="274"/>
    <cellStyle name="_KT (2)_4_Book1_4" xfId="275"/>
    <cellStyle name="_KT (2)_4_Book1_5" xfId="276"/>
    <cellStyle name="_KT (2)_4_Book1_Bang thong  ke dao duong" xfId="277"/>
    <cellStyle name="_KT (2)_4_Book1_Book1" xfId="278"/>
    <cellStyle name="_KT (2)_4_Book1_Book1_1" xfId="279"/>
    <cellStyle name="_KT (2)_4_Book1_Book1_1_Book1" xfId="280"/>
    <cellStyle name="_KT (2)_4_Book1_Book1_2" xfId="281"/>
    <cellStyle name="_KT (2)_4_Book1_Book1_Book1" xfId="282"/>
    <cellStyle name="_KT (2)_4_Book1_Book1_Book1_1" xfId="283"/>
    <cellStyle name="_KT (2)_4_Book1_CHIET-TINH-BCNCKT" xfId="284"/>
    <cellStyle name="_KT (2)_4_Book1_DanhMucDonGiaVTTB_Dien_TAM" xfId="285"/>
    <cellStyle name="_KT (2)_4_Book1_DTNE" xfId="286"/>
    <cellStyle name="_KT (2)_4_Book1_Tien-do-KHCB-2005 (09-02)" xfId="287"/>
    <cellStyle name="_KT (2)_4_Dcdtoan-bcnckt " xfId="288"/>
    <cellStyle name="_KT (2)_4_Dcdtoan-bcnckt _Book1" xfId="289"/>
    <cellStyle name="_KT (2)_4_Dcdtoan-bcnckt _XL4Poppy" xfId="290"/>
    <cellStyle name="_KT (2)_4_Dcdtoan-bcnckt _XL4Test5" xfId="291"/>
    <cellStyle name="_KT (2)_4_DTCDT MR.2N110.HOCMON.TDTOAN.CCUNG" xfId="292"/>
    <cellStyle name="_KT (2)_4_DTNE" xfId="293"/>
    <cellStyle name="_KT (2)_4_DTOAN(THEO BAN A)" xfId="294"/>
    <cellStyle name="_KT (2)_4_Lora-tungchau" xfId="295"/>
    <cellStyle name="_KT (2)_4_LuuNgay26-03-2008LuuNgay25-02-2008Copy of Phuong dong 2007- tram-14-02-08NKC( A Khanh)" xfId="296"/>
    <cellStyle name="_KT (2)_4_moi" xfId="297"/>
    <cellStyle name="_KT (2)_4_moi_Book1" xfId="298"/>
    <cellStyle name="_KT (2)_4_moi_XL4Poppy" xfId="299"/>
    <cellStyle name="_KT (2)_4_moi_XL4Test5" xfId="300"/>
    <cellStyle name="_KT (2)_4_PGIA-phieu tham tra Kho bac" xfId="301"/>
    <cellStyle name="_KT (2)_4_PGIA-phieu tham tra Kho bac_Book1" xfId="302"/>
    <cellStyle name="_KT (2)_4_PT02-02" xfId="303"/>
    <cellStyle name="_KT (2)_4_PT02-02_Book1" xfId="304"/>
    <cellStyle name="_KT (2)_4_PT02-02_Book1_1" xfId="305"/>
    <cellStyle name="_KT (2)_4_PT02-03" xfId="306"/>
    <cellStyle name="_KT (2)_4_PT02-03_Book1" xfId="307"/>
    <cellStyle name="_KT (2)_4_PT02-03_Book1_1" xfId="308"/>
    <cellStyle name="_KT (2)_4_Qt-HT3PQ1(CauKho)" xfId="309"/>
    <cellStyle name="_KT (2)_4_Qt-HT3PQ1(CauKho)_Don gia quy 3 nam 2003 - Ban Dien Luc" xfId="310"/>
    <cellStyle name="_KT (2)_4_Qt-HT3PQ1(CauKho)_Don gia quy 3 nam 2003 - Ban Dien Luc_Book1" xfId="311"/>
    <cellStyle name="_KT (2)_4_Qt-HT3PQ1(CauKho)_NC-VL2-2003" xfId="312"/>
    <cellStyle name="_KT (2)_4_Qt-HT3PQ1(CauKho)_NC-VL2-2003_1" xfId="313"/>
    <cellStyle name="_KT (2)_4_Qt-HT3PQ1(CauKho)_NC-VL2-2003_1_Book1" xfId="314"/>
    <cellStyle name="_KT (2)_4_Sheet2" xfId="315"/>
    <cellStyle name="_KT (2)_4_Sheet2_Book1" xfId="316"/>
    <cellStyle name="_KT (2)_4_Sheet3" xfId="317"/>
    <cellStyle name="_KT (2)_4_TG-TH" xfId="318"/>
    <cellStyle name="_KT (2)_4_Tien-do-KHCB-2005 (09-02)" xfId="319"/>
    <cellStyle name="_KT (2)_4_VT CCDC dung duoc moi nhat" xfId="320"/>
    <cellStyle name="_KT (2)_4_VT CCDC dung duoc moi nhat_Book1" xfId="321"/>
    <cellStyle name="_KT (2)_4_XL4Poppy" xfId="322"/>
    <cellStyle name="_KT (2)_4_XL4Poppy_1" xfId="323"/>
    <cellStyle name="_KT (2)_4_XL4Poppy_XL4Test5" xfId="324"/>
    <cellStyle name="_KT (2)_4_XL4Test5" xfId="325"/>
    <cellStyle name="_KT (2)_4_XL4Test5_1" xfId="326"/>
    <cellStyle name="_KT (2)_5" xfId="327"/>
    <cellStyle name="_KT (2)_5_BAO CAO KLCT PT2000" xfId="328"/>
    <cellStyle name="_KT (2)_5_BAO CAO PT2000" xfId="329"/>
    <cellStyle name="_KT (2)_5_BAO CAO PT2000_Book1" xfId="330"/>
    <cellStyle name="_KT (2)_5_BAO CAO PT2000_Book1_1" xfId="331"/>
    <cellStyle name="_KT (2)_5_Bao cao XDCB 2001 - T11 KH dieu chinh 20-11-THAI" xfId="332"/>
    <cellStyle name="_KT (2)_5_Bao cao XDCB 2001 - T11 KH dieu chinh 20-11-THAI_Book1" xfId="333"/>
    <cellStyle name="_KT (2)_5_Book1" xfId="334"/>
    <cellStyle name="_KT (2)_5_Book1_1" xfId="335"/>
    <cellStyle name="_KT (2)_5_Book1_1_Bang thong  ke dao duong" xfId="336"/>
    <cellStyle name="_KT (2)_5_Book1_1_Book1" xfId="337"/>
    <cellStyle name="_KT (2)_5_Book1_1_Book1_1" xfId="338"/>
    <cellStyle name="_KT (2)_5_Book1_1_CHIET-TINH-BCNCKT" xfId="339"/>
    <cellStyle name="_KT (2)_5_Book1_1_DanhMucDonGiaVTTB_Dien_TAM" xfId="340"/>
    <cellStyle name="_KT (2)_5_Book1_1_DTNE" xfId="341"/>
    <cellStyle name="_KT (2)_5_Book1_1_Tien-do-KHCB-2005 (09-02)" xfId="342"/>
    <cellStyle name="_KT (2)_5_Book1_2" xfId="343"/>
    <cellStyle name="_KT (2)_5_Book1_2_Book1" xfId="344"/>
    <cellStyle name="_KT (2)_5_Book1_2_Book1_1" xfId="345"/>
    <cellStyle name="_KT (2)_5_Book1_3" xfId="346"/>
    <cellStyle name="_KT (2)_5_Book1_3_Book1" xfId="347"/>
    <cellStyle name="_KT (2)_5_Book1_4" xfId="348"/>
    <cellStyle name="_KT (2)_5_Book1_5" xfId="349"/>
    <cellStyle name="_KT (2)_5_Book1_Bang thong  ke dao duong" xfId="350"/>
    <cellStyle name="_KT (2)_5_Book1_BC-QT-WB-dthao" xfId="351"/>
    <cellStyle name="_KT (2)_5_Book1_BC-QT-WB-dthao_Book1" xfId="352"/>
    <cellStyle name="_KT (2)_5_Book1_Book1" xfId="353"/>
    <cellStyle name="_KT (2)_5_Book1_Book1_1" xfId="354"/>
    <cellStyle name="_KT (2)_5_Book1_Book1_1_Book1" xfId="355"/>
    <cellStyle name="_KT (2)_5_Book1_Book1_2" xfId="356"/>
    <cellStyle name="_KT (2)_5_Book1_Book1_Book1" xfId="357"/>
    <cellStyle name="_KT (2)_5_Book1_Book1_Book1_1" xfId="358"/>
    <cellStyle name="_KT (2)_5_Book1_CHIET-TINH-BCNCKT" xfId="359"/>
    <cellStyle name="_KT (2)_5_Book1_DanhMucDonGiaVTTB_Dien_TAM" xfId="360"/>
    <cellStyle name="_KT (2)_5_Book1_DATA" xfId="361"/>
    <cellStyle name="_KT (2)_5_Book1_DTNE" xfId="362"/>
    <cellStyle name="_KT (2)_5_Book1_GTrinh(CPK)" xfId="363"/>
    <cellStyle name="_KT (2)_5_Book1_THCPK bs" xfId="364"/>
    <cellStyle name="_KT (2)_5_Book1_Tien-do-KHCB-2005 (09-02)" xfId="365"/>
    <cellStyle name="_KT (2)_5_Dcdtoan-bcnckt " xfId="366"/>
    <cellStyle name="_KT (2)_5_Dcdtoan-bcnckt _Book1" xfId="367"/>
    <cellStyle name="_KT (2)_5_Dcdtoan-bcnckt _XL4Poppy" xfId="368"/>
    <cellStyle name="_KT (2)_5_Dcdtoan-bcnckt _XL4Test5" xfId="369"/>
    <cellStyle name="_KT (2)_5_DTCDT MR.2N110.HOCMON.TDTOAN.CCUNG" xfId="370"/>
    <cellStyle name="_KT (2)_5_DTNE" xfId="371"/>
    <cellStyle name="_KT (2)_5_DTOAN(THEO BAN A)" xfId="372"/>
    <cellStyle name="_KT (2)_5_Lora-tungchau" xfId="373"/>
    <cellStyle name="_KT (2)_5_LuuNgay26-03-2008LuuNgay25-02-2008Copy of Phuong dong 2007- tram-14-02-08NKC( A Khanh)" xfId="374"/>
    <cellStyle name="_KT (2)_5_moi" xfId="375"/>
    <cellStyle name="_KT (2)_5_moi_Book1" xfId="376"/>
    <cellStyle name="_KT (2)_5_moi_XL4Poppy" xfId="377"/>
    <cellStyle name="_KT (2)_5_moi_XL4Test5" xfId="378"/>
    <cellStyle name="_KT (2)_5_PGIA-phieu tham tra Kho bac" xfId="379"/>
    <cellStyle name="_KT (2)_5_PGIA-phieu tham tra Kho bac_Book1" xfId="380"/>
    <cellStyle name="_KT (2)_5_PT02-02" xfId="381"/>
    <cellStyle name="_KT (2)_5_PT02-02_Book1" xfId="382"/>
    <cellStyle name="_KT (2)_5_PT02-02_Book1_1" xfId="383"/>
    <cellStyle name="_KT (2)_5_PT02-03" xfId="384"/>
    <cellStyle name="_KT (2)_5_PT02-03_Book1" xfId="385"/>
    <cellStyle name="_KT (2)_5_PT02-03_Book1_1" xfId="386"/>
    <cellStyle name="_KT (2)_5_Qt-HT3PQ1(CauKho)" xfId="387"/>
    <cellStyle name="_KT (2)_5_Qt-HT3PQ1(CauKho)_Don gia quy 3 nam 2003 - Ban Dien Luc" xfId="388"/>
    <cellStyle name="_KT (2)_5_Qt-HT3PQ1(CauKho)_Don gia quy 3 nam 2003 - Ban Dien Luc_Book1" xfId="389"/>
    <cellStyle name="_KT (2)_5_Qt-HT3PQ1(CauKho)_NC-VL2-2003" xfId="390"/>
    <cellStyle name="_KT (2)_5_Qt-HT3PQ1(CauKho)_NC-VL2-2003_1" xfId="391"/>
    <cellStyle name="_KT (2)_5_Qt-HT3PQ1(CauKho)_NC-VL2-2003_1_Book1" xfId="392"/>
    <cellStyle name="_KT (2)_5_Sheet2" xfId="393"/>
    <cellStyle name="_KT (2)_5_Sheet2_Book1" xfId="394"/>
    <cellStyle name="_KT (2)_5_Sheet3" xfId="395"/>
    <cellStyle name="_KT (2)_5_Tien-do-KHCB-2005 (09-02)" xfId="396"/>
    <cellStyle name="_KT (2)_5_VT CCDC dung duoc moi nhat" xfId="397"/>
    <cellStyle name="_KT (2)_5_VT CCDC dung duoc moi nhat_Book1" xfId="398"/>
    <cellStyle name="_KT (2)_5_XL4Poppy" xfId="399"/>
    <cellStyle name="_KT (2)_5_XL4Poppy_1" xfId="400"/>
    <cellStyle name="_KT (2)_5_XL4Poppy_XL4Test5" xfId="401"/>
    <cellStyle name="_KT (2)_5_XL4Test5" xfId="402"/>
    <cellStyle name="_KT (2)_5_XL4Test5_1" xfId="403"/>
    <cellStyle name="_KT (2)_Book1" xfId="404"/>
    <cellStyle name="_KT (2)_Book1_1" xfId="405"/>
    <cellStyle name="_KT (2)_Book1_1_Bang thong  ke dao duong" xfId="406"/>
    <cellStyle name="_KT (2)_Book1_1_Book1" xfId="407"/>
    <cellStyle name="_KT (2)_Book1_1_DTNE" xfId="408"/>
    <cellStyle name="_KT (2)_Book1_1_Tien-do-KHCB-2005 (09-02)" xfId="409"/>
    <cellStyle name="_KT (2)_Book1_2" xfId="410"/>
    <cellStyle name="_KT (2)_Book1_BC-QT-WB-dthao" xfId="411"/>
    <cellStyle name="_KT (2)_Book1_BC-QT-WB-dthao_Book1" xfId="412"/>
    <cellStyle name="_KT (2)_Book1_Book1" xfId="413"/>
    <cellStyle name="_KT (2)_Book1_Book1_1" xfId="414"/>
    <cellStyle name="_KT (2)_Book1_Book1_Book1" xfId="415"/>
    <cellStyle name="_KT (2)_Book1_Book1_Book1_1" xfId="416"/>
    <cellStyle name="_KT (2)_Book1_CHIET-TINH-BCNCKT" xfId="417"/>
    <cellStyle name="_KT (2)_Book1_DATA" xfId="418"/>
    <cellStyle name="_KT (2)_Book1_DTNE" xfId="419"/>
    <cellStyle name="_KT (2)_Book1_GTrinh(CPK)" xfId="420"/>
    <cellStyle name="_KT (2)_Book1_THCPK bs" xfId="421"/>
    <cellStyle name="_KT (2)_Book1_Tien-do-KHCB-2005 (09-02)" xfId="422"/>
    <cellStyle name="_KT (2)_DTNE" xfId="423"/>
    <cellStyle name="_KT (2)_DTOAN(THEO BAN A)" xfId="424"/>
    <cellStyle name="_KT (2)_Lora-tungchau" xfId="425"/>
    <cellStyle name="_KT (2)_Lora-tungchau_Book1" xfId="426"/>
    <cellStyle name="_KT (2)_LuuNgay26-03-2008LuuNgay25-02-2008Copy of Phuong dong 2007- tram-14-02-08NKC( A Khanh)" xfId="427"/>
    <cellStyle name="_KT (2)_PERSONAL" xfId="428"/>
    <cellStyle name="_KT (2)_PERSONAL_Book1" xfId="429"/>
    <cellStyle name="_KT (2)_PERSONAL_HTQ.8 GD1" xfId="430"/>
    <cellStyle name="_KT (2)_PERSONAL_HTQ.8 GD1_Don gia quy 3 nam 2003 - Ban Dien Luc" xfId="431"/>
    <cellStyle name="_KT (2)_PERSONAL_HTQ.8 GD1_Don gia quy 3 nam 2003 - Ban Dien Luc_Book1" xfId="432"/>
    <cellStyle name="_KT (2)_PERSONAL_HTQ.8 GD1_NC-VL2-2003" xfId="433"/>
    <cellStyle name="_KT (2)_PERSONAL_HTQ.8 GD1_NC-VL2-2003_1" xfId="434"/>
    <cellStyle name="_KT (2)_PERSONAL_HTQ.8 GD1_NC-VL2-2003_1_Book1" xfId="435"/>
    <cellStyle name="_KT (2)_PERSONAL_LuuNgay26-03-2008LuuNgay25-02-2008Copy of Phuong dong 2007- tram-14-02-08NKC( A Khanh)" xfId="436"/>
    <cellStyle name="_KT (2)_PERSONAL_Tong hop KHCB 2001" xfId="437"/>
    <cellStyle name="_KT (2)_PERSONAL_VT CCDC dung duoc moi nhat" xfId="438"/>
    <cellStyle name="_KT (2)_Qt-HT3PQ1(CauKho)" xfId="439"/>
    <cellStyle name="_KT (2)_Qt-HT3PQ1(CauKho)_Don gia quy 3 nam 2003 - Ban Dien Luc" xfId="440"/>
    <cellStyle name="_KT (2)_Qt-HT3PQ1(CauKho)_Don gia quy 3 nam 2003 - Ban Dien Luc_Book1" xfId="441"/>
    <cellStyle name="_KT (2)_Qt-HT3PQ1(CauKho)_NC-VL2-2003" xfId="442"/>
    <cellStyle name="_KT (2)_Qt-HT3PQ1(CauKho)_NC-VL2-2003_1" xfId="443"/>
    <cellStyle name="_KT (2)_Qt-HT3PQ1(CauKho)_NC-VL2-2003_1_Book1" xfId="444"/>
    <cellStyle name="_KT (2)_TG-TH" xfId="445"/>
    <cellStyle name="_KT (2)_Tien-do-KHCB-2005 (09-02)" xfId="446"/>
    <cellStyle name="_KT (2)_VT CCDC dung duoc moi nhat" xfId="447"/>
    <cellStyle name="_KT_TG" xfId="448"/>
    <cellStyle name="_KT_TG_1" xfId="449"/>
    <cellStyle name="_KT_TG_1_BAO CAO KLCT PT2000" xfId="450"/>
    <cellStyle name="_KT_TG_1_BAO CAO PT2000" xfId="451"/>
    <cellStyle name="_KT_TG_1_BAO CAO PT2000_Book1" xfId="452"/>
    <cellStyle name="_KT_TG_1_BAO CAO PT2000_Book1_1" xfId="453"/>
    <cellStyle name="_KT_TG_1_Bao cao XDCB 2001 - T11 KH dieu chinh 20-11-THAI" xfId="454"/>
    <cellStyle name="_KT_TG_1_Bao cao XDCB 2001 - T11 KH dieu chinh 20-11-THAI_Book1" xfId="455"/>
    <cellStyle name="_KT_TG_1_Book1" xfId="456"/>
    <cellStyle name="_KT_TG_1_Book1_1" xfId="457"/>
    <cellStyle name="_KT_TG_1_Book1_1_Bang thong  ke dao duong" xfId="458"/>
    <cellStyle name="_KT_TG_1_Book1_1_Book1" xfId="459"/>
    <cellStyle name="_KT_TG_1_Book1_1_Book1_1" xfId="460"/>
    <cellStyle name="_KT_TG_1_Book1_1_CHIET-TINH-BCNCKT" xfId="461"/>
    <cellStyle name="_KT_TG_1_Book1_1_DanhMucDonGiaVTTB_Dien_TAM" xfId="462"/>
    <cellStyle name="_KT_TG_1_Book1_1_DTNE" xfId="463"/>
    <cellStyle name="_KT_TG_1_Book1_1_Tien-do-KHCB-2005 (09-02)" xfId="464"/>
    <cellStyle name="_KT_TG_1_Book1_2" xfId="465"/>
    <cellStyle name="_KT_TG_1_Book1_2_Book1" xfId="466"/>
    <cellStyle name="_KT_TG_1_Book1_2_Book1_1" xfId="467"/>
    <cellStyle name="_KT_TG_1_Book1_3" xfId="468"/>
    <cellStyle name="_KT_TG_1_Book1_3_Book1" xfId="469"/>
    <cellStyle name="_KT_TG_1_Book1_4" xfId="470"/>
    <cellStyle name="_KT_TG_1_Book1_5" xfId="471"/>
    <cellStyle name="_KT_TG_1_Book1_Bang thong  ke dao duong" xfId="472"/>
    <cellStyle name="_KT_TG_1_Book1_BC-QT-WB-dthao" xfId="473"/>
    <cellStyle name="_KT_TG_1_Book1_BC-QT-WB-dthao_Book1" xfId="474"/>
    <cellStyle name="_KT_TG_1_Book1_Book1" xfId="475"/>
    <cellStyle name="_KT_TG_1_Book1_Book1_1" xfId="476"/>
    <cellStyle name="_KT_TG_1_Book1_Book1_1_Book1" xfId="477"/>
    <cellStyle name="_KT_TG_1_Book1_Book1_2" xfId="478"/>
    <cellStyle name="_KT_TG_1_Book1_Book1_Book1" xfId="479"/>
    <cellStyle name="_KT_TG_1_Book1_Book1_Book1_1" xfId="480"/>
    <cellStyle name="_KT_TG_1_Book1_CHIET-TINH-BCNCKT" xfId="481"/>
    <cellStyle name="_KT_TG_1_Book1_DanhMucDonGiaVTTB_Dien_TAM" xfId="482"/>
    <cellStyle name="_KT_TG_1_Book1_DATA" xfId="483"/>
    <cellStyle name="_KT_TG_1_Book1_DTNE" xfId="484"/>
    <cellStyle name="_KT_TG_1_Book1_GTrinh(CPK)" xfId="485"/>
    <cellStyle name="_KT_TG_1_Book1_THCPK bs" xfId="486"/>
    <cellStyle name="_KT_TG_1_Book1_Tien-do-KHCB-2005 (09-02)" xfId="487"/>
    <cellStyle name="_KT_TG_1_Dcdtoan-bcnckt " xfId="488"/>
    <cellStyle name="_KT_TG_1_Dcdtoan-bcnckt _Book1" xfId="489"/>
    <cellStyle name="_KT_TG_1_Dcdtoan-bcnckt _XL4Poppy" xfId="490"/>
    <cellStyle name="_KT_TG_1_Dcdtoan-bcnckt _XL4Test5" xfId="491"/>
    <cellStyle name="_KT_TG_1_DTCDT MR.2N110.HOCMON.TDTOAN.CCUNG" xfId="492"/>
    <cellStyle name="_KT_TG_1_DTNE" xfId="493"/>
    <cellStyle name="_KT_TG_1_DTOAN(THEO BAN A)" xfId="494"/>
    <cellStyle name="_KT_TG_1_Lora-tungchau" xfId="495"/>
    <cellStyle name="_KT_TG_1_LuuNgay26-03-2008LuuNgay25-02-2008Copy of Phuong dong 2007- tram-14-02-08NKC( A Khanh)" xfId="496"/>
    <cellStyle name="_KT_TG_1_moi" xfId="497"/>
    <cellStyle name="_KT_TG_1_moi_Book1" xfId="498"/>
    <cellStyle name="_KT_TG_1_moi_XL4Poppy" xfId="499"/>
    <cellStyle name="_KT_TG_1_moi_XL4Test5" xfId="500"/>
    <cellStyle name="_KT_TG_1_PGIA-phieu tham tra Kho bac" xfId="501"/>
    <cellStyle name="_KT_TG_1_PGIA-phieu tham tra Kho bac_Book1" xfId="502"/>
    <cellStyle name="_KT_TG_1_PT02-02" xfId="503"/>
    <cellStyle name="_KT_TG_1_PT02-02_Book1" xfId="504"/>
    <cellStyle name="_KT_TG_1_PT02-02_Book1_1" xfId="505"/>
    <cellStyle name="_KT_TG_1_PT02-03" xfId="506"/>
    <cellStyle name="_KT_TG_1_PT02-03_Book1" xfId="507"/>
    <cellStyle name="_KT_TG_1_PT02-03_Book1_1" xfId="508"/>
    <cellStyle name="_KT_TG_1_Qt-HT3PQ1(CauKho)" xfId="509"/>
    <cellStyle name="_KT_TG_1_Qt-HT3PQ1(CauKho)_Don gia quy 3 nam 2003 - Ban Dien Luc" xfId="510"/>
    <cellStyle name="_KT_TG_1_Qt-HT3PQ1(CauKho)_Don gia quy 3 nam 2003 - Ban Dien Luc_Book1" xfId="511"/>
    <cellStyle name="_KT_TG_1_Qt-HT3PQ1(CauKho)_NC-VL2-2003" xfId="512"/>
    <cellStyle name="_KT_TG_1_Qt-HT3PQ1(CauKho)_NC-VL2-2003_1" xfId="513"/>
    <cellStyle name="_KT_TG_1_Qt-HT3PQ1(CauKho)_NC-VL2-2003_1_Book1" xfId="514"/>
    <cellStyle name="_KT_TG_1_Sheet2" xfId="515"/>
    <cellStyle name="_KT_TG_1_Sheet2_Book1" xfId="516"/>
    <cellStyle name="_KT_TG_1_Sheet3" xfId="517"/>
    <cellStyle name="_KT_TG_1_Tien-do-KHCB-2005 (09-02)" xfId="518"/>
    <cellStyle name="_KT_TG_1_VT CCDC dung duoc moi nhat" xfId="519"/>
    <cellStyle name="_KT_TG_1_VT CCDC dung duoc moi nhat_Book1" xfId="520"/>
    <cellStyle name="_KT_TG_1_XL4Poppy" xfId="521"/>
    <cellStyle name="_KT_TG_1_XL4Poppy_1" xfId="522"/>
    <cellStyle name="_KT_TG_1_XL4Poppy_XL4Test5" xfId="523"/>
    <cellStyle name="_KT_TG_1_XL4Test5" xfId="524"/>
    <cellStyle name="_KT_TG_1_XL4Test5_1" xfId="525"/>
    <cellStyle name="_KT_TG_2" xfId="526"/>
    <cellStyle name="_KT_TG_2_BAO CAO KLCT PT2000" xfId="527"/>
    <cellStyle name="_KT_TG_2_BAO CAO PT2000" xfId="528"/>
    <cellStyle name="_KT_TG_2_BAO CAO PT2000_Book1" xfId="529"/>
    <cellStyle name="_KT_TG_2_BAO CAO PT2000_Book1_1" xfId="530"/>
    <cellStyle name="_KT_TG_2_Bao cao XDCB 2001 - T11 KH dieu chinh 20-11-THAI" xfId="531"/>
    <cellStyle name="_KT_TG_2_Bao cao XDCB 2001 - T11 KH dieu chinh 20-11-THAI_Book1" xfId="532"/>
    <cellStyle name="_KT_TG_2_Book1" xfId="533"/>
    <cellStyle name="_KT_TG_2_Book1_1" xfId="534"/>
    <cellStyle name="_KT_TG_2_Book1_1_Bang thong  ke dao duong" xfId="535"/>
    <cellStyle name="_KT_TG_2_Book1_1_Book1" xfId="536"/>
    <cellStyle name="_KT_TG_2_Book1_1_Book1_1" xfId="537"/>
    <cellStyle name="_KT_TG_2_Book1_1_CHIET-TINH-BCNCKT" xfId="538"/>
    <cellStyle name="_KT_TG_2_Book1_1_DanhMucDonGiaVTTB_Dien_TAM" xfId="539"/>
    <cellStyle name="_KT_TG_2_Book1_1_DTNE" xfId="540"/>
    <cellStyle name="_KT_TG_2_Book1_1_Tien-do-KHCB-2005 (09-02)" xfId="541"/>
    <cellStyle name="_KT_TG_2_Book1_2" xfId="542"/>
    <cellStyle name="_KT_TG_2_Book1_2_Book1" xfId="543"/>
    <cellStyle name="_KT_TG_2_Book1_2_Book1_1" xfId="544"/>
    <cellStyle name="_KT_TG_2_Book1_2_CHIET-TINH-BCNCKT" xfId="545"/>
    <cellStyle name="_KT_TG_2_Book1_3" xfId="546"/>
    <cellStyle name="_KT_TG_2_Book1_3_Book1" xfId="547"/>
    <cellStyle name="_KT_TG_2_Book1_4" xfId="548"/>
    <cellStyle name="_KT_TG_2_Book1_5" xfId="549"/>
    <cellStyle name="_KT_TG_2_Book1_Bang thong  ke dao duong" xfId="550"/>
    <cellStyle name="_KT_TG_2_Book1_Book1" xfId="551"/>
    <cellStyle name="_KT_TG_2_Book1_Book1_1" xfId="552"/>
    <cellStyle name="_KT_TG_2_Book1_Book1_1_Book1" xfId="553"/>
    <cellStyle name="_KT_TG_2_Book1_Book1_2" xfId="554"/>
    <cellStyle name="_KT_TG_2_Book1_Book1_Book1" xfId="555"/>
    <cellStyle name="_KT_TG_2_Book1_Book1_Book1_1" xfId="556"/>
    <cellStyle name="_KT_TG_2_Book1_CHIET-TINH-BCNCKT" xfId="557"/>
    <cellStyle name="_KT_TG_2_Book1_DanhMucDonGiaVTTB_Dien_TAM" xfId="558"/>
    <cellStyle name="_KT_TG_2_Book1_DTNE" xfId="559"/>
    <cellStyle name="_KT_TG_2_Book1_Tien-do-KHCB-2005 (09-02)" xfId="560"/>
    <cellStyle name="_KT_TG_2_Dcdtoan-bcnckt " xfId="561"/>
    <cellStyle name="_KT_TG_2_Dcdtoan-bcnckt _Book1" xfId="562"/>
    <cellStyle name="_KT_TG_2_Dcdtoan-bcnckt _XL4Poppy" xfId="563"/>
    <cellStyle name="_KT_TG_2_Dcdtoan-bcnckt _XL4Test5" xfId="564"/>
    <cellStyle name="_KT_TG_2_DTCDT MR.2N110.HOCMON.TDTOAN.CCUNG" xfId="565"/>
    <cellStyle name="_KT_TG_2_DTNE" xfId="566"/>
    <cellStyle name="_KT_TG_2_DTOAN(THEO BAN A)" xfId="567"/>
    <cellStyle name="_KT_TG_2_Lora-tungchau" xfId="568"/>
    <cellStyle name="_KT_TG_2_LuuNgay26-03-2008LuuNgay25-02-2008Copy of Phuong dong 2007- tram-14-02-08NKC( A Khanh)" xfId="569"/>
    <cellStyle name="_KT_TG_2_moi" xfId="570"/>
    <cellStyle name="_KT_TG_2_moi_Book1" xfId="571"/>
    <cellStyle name="_KT_TG_2_moi_XL4Poppy" xfId="572"/>
    <cellStyle name="_KT_TG_2_moi_XL4Test5" xfId="573"/>
    <cellStyle name="_KT_TG_2_PGIA-phieu tham tra Kho bac" xfId="574"/>
    <cellStyle name="_KT_TG_2_PGIA-phieu tham tra Kho bac_Book1" xfId="575"/>
    <cellStyle name="_KT_TG_2_PT02-02" xfId="576"/>
    <cellStyle name="_KT_TG_2_PT02-02_Book1" xfId="577"/>
    <cellStyle name="_KT_TG_2_PT02-02_Book1_1" xfId="578"/>
    <cellStyle name="_KT_TG_2_PT02-03" xfId="579"/>
    <cellStyle name="_KT_TG_2_PT02-03_Book1" xfId="580"/>
    <cellStyle name="_KT_TG_2_PT02-03_Book1_1" xfId="581"/>
    <cellStyle name="_KT_TG_2_Qt-HT3PQ1(CauKho)" xfId="582"/>
    <cellStyle name="_KT_TG_2_Qt-HT3PQ1(CauKho)_Don gia quy 3 nam 2003 - Ban Dien Luc" xfId="583"/>
    <cellStyle name="_KT_TG_2_Qt-HT3PQ1(CauKho)_Don gia quy 3 nam 2003 - Ban Dien Luc_Book1" xfId="584"/>
    <cellStyle name="_KT_TG_2_Qt-HT3PQ1(CauKho)_NC-VL2-2003" xfId="585"/>
    <cellStyle name="_KT_TG_2_Qt-HT3PQ1(CauKho)_NC-VL2-2003_1" xfId="586"/>
    <cellStyle name="_KT_TG_2_Qt-HT3PQ1(CauKho)_NC-VL2-2003_1_Book1" xfId="587"/>
    <cellStyle name="_KT_TG_2_Sheet2" xfId="588"/>
    <cellStyle name="_KT_TG_2_Sheet2_Book1" xfId="589"/>
    <cellStyle name="_KT_TG_2_Sheet3" xfId="590"/>
    <cellStyle name="_KT_TG_2_Tien-do-KHCB-2005 (09-02)" xfId="591"/>
    <cellStyle name="_KT_TG_2_VT CCDC dung duoc moi nhat" xfId="592"/>
    <cellStyle name="_KT_TG_2_VT CCDC dung duoc moi nhat_Book1" xfId="593"/>
    <cellStyle name="_KT_TG_2_XL4Poppy" xfId="594"/>
    <cellStyle name="_KT_TG_2_XL4Poppy_1" xfId="595"/>
    <cellStyle name="_KT_TG_2_XL4Poppy_XL4Test5" xfId="596"/>
    <cellStyle name="_KT_TG_2_XL4Test5" xfId="597"/>
    <cellStyle name="_KT_TG_2_XL4Test5_1" xfId="598"/>
    <cellStyle name="_KT_TG_3" xfId="599"/>
    <cellStyle name="_KT_TG_4" xfId="600"/>
    <cellStyle name="_KT_TG_4_Book1" xfId="601"/>
    <cellStyle name="_KT_TG_4_Book1_DTNE" xfId="602"/>
    <cellStyle name="_KT_TG_4_Book1_Tien-do-KHCB-2005 (09-02)" xfId="603"/>
    <cellStyle name="_KT_TG_4_DTNE" xfId="604"/>
    <cellStyle name="_KT_TG_4_DTOAN(THEO BAN A)" xfId="605"/>
    <cellStyle name="_KT_TG_4_Lora-tungchau" xfId="606"/>
    <cellStyle name="_KT_TG_4_Qt-HT3PQ1(CauKho)" xfId="607"/>
    <cellStyle name="_KT_TG_4_Qt-HT3PQ1(CauKho)_Don gia quy 3 nam 2003 - Ban Dien Luc" xfId="608"/>
    <cellStyle name="_KT_TG_4_Qt-HT3PQ1(CauKho)_Don gia quy 3 nam 2003 - Ban Dien Luc_Book1" xfId="609"/>
    <cellStyle name="_KT_TG_4_Qt-HT3PQ1(CauKho)_NC-VL2-2003" xfId="610"/>
    <cellStyle name="_KT_TG_4_Qt-HT3PQ1(CauKho)_NC-VL2-2003_1" xfId="611"/>
    <cellStyle name="_KT_TG_4_Qt-HT3PQ1(CauKho)_NC-VL2-2003_1_Book1" xfId="612"/>
    <cellStyle name="_KT_TG_4_Tien-do-KHCB-2005 (09-02)" xfId="613"/>
    <cellStyle name="_Lora-tungchau" xfId="614"/>
    <cellStyle name="_Lora-tungchau_Book1" xfId="615"/>
    <cellStyle name="_PERSONAL" xfId="616"/>
    <cellStyle name="_PERSONAL_Book1" xfId="617"/>
    <cellStyle name="_PERSONAL_HTQ.8 GD1" xfId="618"/>
    <cellStyle name="_PERSONAL_HTQ.8 GD1_Don gia quy 3 nam 2003 - Ban Dien Luc" xfId="619"/>
    <cellStyle name="_PERSONAL_HTQ.8 GD1_Don gia quy 3 nam 2003 - Ban Dien Luc_Book1" xfId="620"/>
    <cellStyle name="_PERSONAL_HTQ.8 GD1_NC-VL2-2003" xfId="621"/>
    <cellStyle name="_PERSONAL_HTQ.8 GD1_NC-VL2-2003_1" xfId="622"/>
    <cellStyle name="_PERSONAL_HTQ.8 GD1_NC-VL2-2003_1_Book1" xfId="623"/>
    <cellStyle name="_PERSONAL_LuuNgay26-03-2008LuuNgay25-02-2008Copy of Phuong dong 2007- tram-14-02-08NKC( A Khanh)" xfId="624"/>
    <cellStyle name="_PERSONAL_Tong hop KHCB 2001" xfId="625"/>
    <cellStyle name="_PERSONAL_VT CCDC dung duoc moi nhat" xfId="626"/>
    <cellStyle name="_Qt-HT3PQ1(CauKho)" xfId="627"/>
    <cellStyle name="_Qt-HT3PQ1(CauKho)_Don gia quy 3 nam 2003 - Ban Dien Luc" xfId="628"/>
    <cellStyle name="_Qt-HT3PQ1(CauKho)_Don gia quy 3 nam 2003 - Ban Dien Luc_Book1" xfId="629"/>
    <cellStyle name="_Qt-HT3PQ1(CauKho)_NC-VL2-2003" xfId="630"/>
    <cellStyle name="_Qt-HT3PQ1(CauKho)_NC-VL2-2003_1" xfId="631"/>
    <cellStyle name="_Qt-HT3PQ1(CauKho)_NC-VL2-2003_1_Book1" xfId="632"/>
    <cellStyle name="_TG-TH" xfId="633"/>
    <cellStyle name="_TG-TH_1" xfId="634"/>
    <cellStyle name="_TG-TH_1_BAO CAO KLCT PT2000" xfId="635"/>
    <cellStyle name="_TG-TH_1_BAO CAO PT2000" xfId="636"/>
    <cellStyle name="_TG-TH_1_BAO CAO PT2000_Book1" xfId="637"/>
    <cellStyle name="_TG-TH_1_BAO CAO PT2000_Book1_1" xfId="638"/>
    <cellStyle name="_TG-TH_1_Bao cao XDCB 2001 - T11 KH dieu chinh 20-11-THAI" xfId="639"/>
    <cellStyle name="_TG-TH_1_Bao cao XDCB 2001 - T11 KH dieu chinh 20-11-THAI_Book1" xfId="640"/>
    <cellStyle name="_TG-TH_1_Book1" xfId="641"/>
    <cellStyle name="_TG-TH_1_Book1_1" xfId="642"/>
    <cellStyle name="_TG-TH_1_Book1_1_Bang thong  ke dao duong" xfId="643"/>
    <cellStyle name="_TG-TH_1_Book1_1_Book1" xfId="644"/>
    <cellStyle name="_TG-TH_1_Book1_1_Book1_1" xfId="645"/>
    <cellStyle name="_TG-TH_1_Book1_1_CHIET-TINH-BCNCKT" xfId="646"/>
    <cellStyle name="_TG-TH_1_Book1_1_DanhMucDonGiaVTTB_Dien_TAM" xfId="647"/>
    <cellStyle name="_TG-TH_1_Book1_1_DTNE" xfId="648"/>
    <cellStyle name="_TG-TH_1_Book1_1_Tien-do-KHCB-2005 (09-02)" xfId="649"/>
    <cellStyle name="_TG-TH_1_Book1_2" xfId="650"/>
    <cellStyle name="_TG-TH_1_Book1_2_Book1" xfId="651"/>
    <cellStyle name="_TG-TH_1_Book1_2_Book1_1" xfId="652"/>
    <cellStyle name="_TG-TH_1_Book1_3" xfId="653"/>
    <cellStyle name="_TG-TH_1_Book1_3_Book1" xfId="654"/>
    <cellStyle name="_TG-TH_1_Book1_4" xfId="655"/>
    <cellStyle name="_TG-TH_1_Book1_5" xfId="656"/>
    <cellStyle name="_TG-TH_1_Book1_Bang thong  ke dao duong" xfId="657"/>
    <cellStyle name="_TG-TH_1_Book1_BC-QT-WB-dthao" xfId="658"/>
    <cellStyle name="_TG-TH_1_Book1_BC-QT-WB-dthao_Book1" xfId="659"/>
    <cellStyle name="_TG-TH_1_Book1_Book1" xfId="660"/>
    <cellStyle name="_TG-TH_1_Book1_Book1_1" xfId="661"/>
    <cellStyle name="_TG-TH_1_Book1_Book1_1_Book1" xfId="662"/>
    <cellStyle name="_TG-TH_1_Book1_Book1_2" xfId="663"/>
    <cellStyle name="_TG-TH_1_Book1_Book1_Book1" xfId="664"/>
    <cellStyle name="_TG-TH_1_Book1_Book1_Book1_1" xfId="665"/>
    <cellStyle name="_TG-TH_1_Book1_CHIET-TINH-BCNCKT" xfId="666"/>
    <cellStyle name="_TG-TH_1_Book1_DanhMucDonGiaVTTB_Dien_TAM" xfId="667"/>
    <cellStyle name="_TG-TH_1_Book1_DATA" xfId="668"/>
    <cellStyle name="_TG-TH_1_Book1_DTNE" xfId="669"/>
    <cellStyle name="_TG-TH_1_Book1_GTrinh(CPK)" xfId="670"/>
    <cellStyle name="_TG-TH_1_Book1_THCPK bs" xfId="671"/>
    <cellStyle name="_TG-TH_1_Book1_Tien-do-KHCB-2005 (09-02)" xfId="672"/>
    <cellStyle name="_TG-TH_1_Dcdtoan-bcnckt " xfId="673"/>
    <cellStyle name="_TG-TH_1_Dcdtoan-bcnckt _Book1" xfId="674"/>
    <cellStyle name="_TG-TH_1_Dcdtoan-bcnckt _XL4Poppy" xfId="675"/>
    <cellStyle name="_TG-TH_1_Dcdtoan-bcnckt _XL4Test5" xfId="676"/>
    <cellStyle name="_TG-TH_1_DTCDT MR.2N110.HOCMON.TDTOAN.CCUNG" xfId="677"/>
    <cellStyle name="_TG-TH_1_DTNE" xfId="678"/>
    <cellStyle name="_TG-TH_1_DTOAN(THEO BAN A)" xfId="679"/>
    <cellStyle name="_TG-TH_1_Lora-tungchau" xfId="680"/>
    <cellStyle name="_TG-TH_1_LuuNgay26-03-2008LuuNgay25-02-2008Copy of Phuong dong 2007- tram-14-02-08NKC( A Khanh)" xfId="681"/>
    <cellStyle name="_TG-TH_1_moi" xfId="682"/>
    <cellStyle name="_TG-TH_1_moi_Book1" xfId="683"/>
    <cellStyle name="_TG-TH_1_moi_XL4Poppy" xfId="684"/>
    <cellStyle name="_TG-TH_1_moi_XL4Test5" xfId="685"/>
    <cellStyle name="_TG-TH_1_PGIA-phieu tham tra Kho bac" xfId="686"/>
    <cellStyle name="_TG-TH_1_PGIA-phieu tham tra Kho bac_Book1" xfId="687"/>
    <cellStyle name="_TG-TH_1_PT02-02" xfId="688"/>
    <cellStyle name="_TG-TH_1_PT02-02_Book1" xfId="689"/>
    <cellStyle name="_TG-TH_1_PT02-02_Book1_1" xfId="690"/>
    <cellStyle name="_TG-TH_1_PT02-03" xfId="691"/>
    <cellStyle name="_TG-TH_1_PT02-03_Book1" xfId="692"/>
    <cellStyle name="_TG-TH_1_PT02-03_Book1_1" xfId="693"/>
    <cellStyle name="_TG-TH_1_Qt-HT3PQ1(CauKho)" xfId="694"/>
    <cellStyle name="_TG-TH_1_Qt-HT3PQ1(CauKho)_Don gia quy 3 nam 2003 - Ban Dien Luc" xfId="695"/>
    <cellStyle name="_TG-TH_1_Qt-HT3PQ1(CauKho)_Don gia quy 3 nam 2003 - Ban Dien Luc_Book1" xfId="696"/>
    <cellStyle name="_TG-TH_1_Qt-HT3PQ1(CauKho)_NC-VL2-2003" xfId="697"/>
    <cellStyle name="_TG-TH_1_Qt-HT3PQ1(CauKho)_NC-VL2-2003_1" xfId="698"/>
    <cellStyle name="_TG-TH_1_Qt-HT3PQ1(CauKho)_NC-VL2-2003_1_Book1" xfId="699"/>
    <cellStyle name="_TG-TH_1_Sheet2" xfId="700"/>
    <cellStyle name="_TG-TH_1_Sheet2_Book1" xfId="701"/>
    <cellStyle name="_TG-TH_1_Sheet3" xfId="702"/>
    <cellStyle name="_TG-TH_1_Tien-do-KHCB-2005 (09-02)" xfId="703"/>
    <cellStyle name="_TG-TH_1_VT CCDC dung duoc moi nhat" xfId="704"/>
    <cellStyle name="_TG-TH_1_VT CCDC dung duoc moi nhat_Book1" xfId="705"/>
    <cellStyle name="_TG-TH_1_XL4Poppy" xfId="706"/>
    <cellStyle name="_TG-TH_1_XL4Poppy_1" xfId="707"/>
    <cellStyle name="_TG-TH_1_XL4Poppy_XL4Test5" xfId="708"/>
    <cellStyle name="_TG-TH_1_XL4Test5" xfId="709"/>
    <cellStyle name="_TG-TH_1_XL4Test5_1" xfId="710"/>
    <cellStyle name="_TG-TH_2" xfId="711"/>
    <cellStyle name="_TG-TH_2_BAO CAO KLCT PT2000" xfId="712"/>
    <cellStyle name="_TG-TH_2_BAO CAO PT2000" xfId="713"/>
    <cellStyle name="_TG-TH_2_BAO CAO PT2000_Book1" xfId="714"/>
    <cellStyle name="_TG-TH_2_BAO CAO PT2000_Book1_1" xfId="715"/>
    <cellStyle name="_TG-TH_2_Bao cao XDCB 2001 - T11 KH dieu chinh 20-11-THAI" xfId="716"/>
    <cellStyle name="_TG-TH_2_Bao cao XDCB 2001 - T11 KH dieu chinh 20-11-THAI_Book1" xfId="717"/>
    <cellStyle name="_TG-TH_2_Book1" xfId="718"/>
    <cellStyle name="_TG-TH_2_Book1_1" xfId="719"/>
    <cellStyle name="_TG-TH_2_Book1_1_Bang thong  ke dao duong" xfId="720"/>
    <cellStyle name="_TG-TH_2_Book1_1_Book1" xfId="721"/>
    <cellStyle name="_TG-TH_2_Book1_1_Book1_1" xfId="722"/>
    <cellStyle name="_TG-TH_2_Book1_1_CHIET-TINH-BCNCKT" xfId="723"/>
    <cellStyle name="_TG-TH_2_Book1_1_DanhMucDonGiaVTTB_Dien_TAM" xfId="724"/>
    <cellStyle name="_TG-TH_2_Book1_1_DTNE" xfId="725"/>
    <cellStyle name="_TG-TH_2_Book1_1_Tien-do-KHCB-2005 (09-02)" xfId="726"/>
    <cellStyle name="_TG-TH_2_Book1_2" xfId="727"/>
    <cellStyle name="_TG-TH_2_Book1_2_Book1" xfId="728"/>
    <cellStyle name="_TG-TH_2_Book1_2_Book1_1" xfId="729"/>
    <cellStyle name="_TG-TH_2_Book1_2_CHIET-TINH-BCNCKT" xfId="730"/>
    <cellStyle name="_TG-TH_2_Book1_3" xfId="731"/>
    <cellStyle name="_TG-TH_2_Book1_3_Book1" xfId="732"/>
    <cellStyle name="_TG-TH_2_Book1_4" xfId="733"/>
    <cellStyle name="_TG-TH_2_Book1_5" xfId="734"/>
    <cellStyle name="_TG-TH_2_Book1_Bang thong  ke dao duong" xfId="735"/>
    <cellStyle name="_TG-TH_2_Book1_Book1" xfId="736"/>
    <cellStyle name="_TG-TH_2_Book1_Book1_1" xfId="737"/>
    <cellStyle name="_TG-TH_2_Book1_Book1_1_Book1" xfId="738"/>
    <cellStyle name="_TG-TH_2_Book1_Book1_2" xfId="739"/>
    <cellStyle name="_TG-TH_2_Book1_Book1_Book1" xfId="740"/>
    <cellStyle name="_TG-TH_2_Book1_Book1_Book1_1" xfId="741"/>
    <cellStyle name="_TG-TH_2_Book1_CHIET-TINH-BCNCKT" xfId="742"/>
    <cellStyle name="_TG-TH_2_Book1_DanhMucDonGiaVTTB_Dien_TAM" xfId="743"/>
    <cellStyle name="_TG-TH_2_Book1_DTNE" xfId="744"/>
    <cellStyle name="_TG-TH_2_Book1_Tien-do-KHCB-2005 (09-02)" xfId="745"/>
    <cellStyle name="_TG-TH_2_Dcdtoan-bcnckt " xfId="746"/>
    <cellStyle name="_TG-TH_2_Dcdtoan-bcnckt _Book1" xfId="747"/>
    <cellStyle name="_TG-TH_2_Dcdtoan-bcnckt _XL4Poppy" xfId="748"/>
    <cellStyle name="_TG-TH_2_Dcdtoan-bcnckt _XL4Test5" xfId="749"/>
    <cellStyle name="_TG-TH_2_DTCDT MR.2N110.HOCMON.TDTOAN.CCUNG" xfId="750"/>
    <cellStyle name="_TG-TH_2_DTNE" xfId="751"/>
    <cellStyle name="_TG-TH_2_DTOAN(THEO BAN A)" xfId="752"/>
    <cellStyle name="_TG-TH_2_Lora-tungchau" xfId="753"/>
    <cellStyle name="_TG-TH_2_LuuNgay26-03-2008LuuNgay25-02-2008Copy of Phuong dong 2007- tram-14-02-08NKC( A Khanh)" xfId="754"/>
    <cellStyle name="_TG-TH_2_moi" xfId="755"/>
    <cellStyle name="_TG-TH_2_moi_Book1" xfId="756"/>
    <cellStyle name="_TG-TH_2_moi_XL4Poppy" xfId="757"/>
    <cellStyle name="_TG-TH_2_moi_XL4Test5" xfId="758"/>
    <cellStyle name="_TG-TH_2_PGIA-phieu tham tra Kho bac" xfId="759"/>
    <cellStyle name="_TG-TH_2_PGIA-phieu tham tra Kho bac_Book1" xfId="760"/>
    <cellStyle name="_TG-TH_2_PT02-02" xfId="761"/>
    <cellStyle name="_TG-TH_2_PT02-02_Book1" xfId="762"/>
    <cellStyle name="_TG-TH_2_PT02-02_Book1_1" xfId="763"/>
    <cellStyle name="_TG-TH_2_PT02-03" xfId="764"/>
    <cellStyle name="_TG-TH_2_PT02-03_Book1" xfId="765"/>
    <cellStyle name="_TG-TH_2_PT02-03_Book1_1" xfId="766"/>
    <cellStyle name="_TG-TH_2_Qt-HT3PQ1(CauKho)" xfId="767"/>
    <cellStyle name="_TG-TH_2_Qt-HT3PQ1(CauKho)_Don gia quy 3 nam 2003 - Ban Dien Luc" xfId="768"/>
    <cellStyle name="_TG-TH_2_Qt-HT3PQ1(CauKho)_Don gia quy 3 nam 2003 - Ban Dien Luc_Book1" xfId="769"/>
    <cellStyle name="_TG-TH_2_Qt-HT3PQ1(CauKho)_NC-VL2-2003" xfId="770"/>
    <cellStyle name="_TG-TH_2_Qt-HT3PQ1(CauKho)_NC-VL2-2003_1" xfId="771"/>
    <cellStyle name="_TG-TH_2_Qt-HT3PQ1(CauKho)_NC-VL2-2003_1_Book1" xfId="772"/>
    <cellStyle name="_TG-TH_2_Sheet2" xfId="773"/>
    <cellStyle name="_TG-TH_2_Sheet2_Book1" xfId="774"/>
    <cellStyle name="_TG-TH_2_Sheet3" xfId="775"/>
    <cellStyle name="_TG-TH_2_Tien-do-KHCB-2005 (09-02)" xfId="776"/>
    <cellStyle name="_TG-TH_2_VT CCDC dung duoc moi nhat" xfId="777"/>
    <cellStyle name="_TG-TH_2_VT CCDC dung duoc moi nhat_Book1" xfId="778"/>
    <cellStyle name="_TG-TH_2_XL4Poppy" xfId="779"/>
    <cellStyle name="_TG-TH_2_XL4Poppy_1" xfId="780"/>
    <cellStyle name="_TG-TH_2_XL4Poppy_XL4Test5" xfId="781"/>
    <cellStyle name="_TG-TH_2_XL4Test5" xfId="782"/>
    <cellStyle name="_TG-TH_2_XL4Test5_1" xfId="783"/>
    <cellStyle name="_TG-TH_3" xfId="784"/>
    <cellStyle name="_TG-TH_3_Book1" xfId="785"/>
    <cellStyle name="_TG-TH_3_Book1_DTNE" xfId="786"/>
    <cellStyle name="_TG-TH_3_Book1_Tien-do-KHCB-2005 (09-02)" xfId="787"/>
    <cellStyle name="_TG-TH_3_DTNE" xfId="788"/>
    <cellStyle name="_TG-TH_3_DTOAN(THEO BAN A)" xfId="789"/>
    <cellStyle name="_TG-TH_3_Lora-tungchau" xfId="790"/>
    <cellStyle name="_TG-TH_3_Qt-HT3PQ1(CauKho)" xfId="791"/>
    <cellStyle name="_TG-TH_3_Qt-HT3PQ1(CauKho)_Don gia quy 3 nam 2003 - Ban Dien Luc" xfId="792"/>
    <cellStyle name="_TG-TH_3_Qt-HT3PQ1(CauKho)_Don gia quy 3 nam 2003 - Ban Dien Luc_Book1" xfId="793"/>
    <cellStyle name="_TG-TH_3_Qt-HT3PQ1(CauKho)_NC-VL2-2003" xfId="794"/>
    <cellStyle name="_TG-TH_3_Qt-HT3PQ1(CauKho)_NC-VL2-2003_1" xfId="795"/>
    <cellStyle name="_TG-TH_3_Qt-HT3PQ1(CauKho)_NC-VL2-2003_1_Book1" xfId="796"/>
    <cellStyle name="_TG-TH_3_Tien-do-KHCB-2005 (09-02)" xfId="797"/>
    <cellStyle name="_TG-TH_4" xfId="798"/>
    <cellStyle name="_Tien-do-KHCB-2005 (09-02)" xfId="799"/>
    <cellStyle name="_VT CCDC dung duoc moi nhat" xfId="800"/>
    <cellStyle name="_wp_311_315_341_342" xfId="801"/>
    <cellStyle name="»õ±Ò[0]_Sheet1" xfId="802"/>
    <cellStyle name="»õ±Ò_Sheet1" xfId="803"/>
    <cellStyle name="•W?_Format" xfId="804"/>
    <cellStyle name="•W€_Format" xfId="805"/>
    <cellStyle name="W_STDFOR" xfId="806"/>
    <cellStyle name="0.0" xfId="807"/>
    <cellStyle name="0.0 2" xfId="1300"/>
    <cellStyle name="0.00" xfId="808"/>
    <cellStyle name="0.00 2" xfId="1301"/>
    <cellStyle name="00" xfId="809"/>
    <cellStyle name="1" xfId="810"/>
    <cellStyle name="18" xfId="811"/>
    <cellStyle name="¹éºÐÀ²_      " xfId="812"/>
    <cellStyle name="2" xfId="813"/>
    <cellStyle name="20" xfId="814"/>
    <cellStyle name="20% - Accent1" xfId="23" builtinId="30" customBuiltin="1"/>
    <cellStyle name="20% - Accent1 2" xfId="48"/>
    <cellStyle name="20% - Accent1 3" xfId="815"/>
    <cellStyle name="20% - Accent2" xfId="27" builtinId="34" customBuiltin="1"/>
    <cellStyle name="20% - Accent2 2" xfId="49"/>
    <cellStyle name="20% - Accent2 3" xfId="816"/>
    <cellStyle name="20% - Accent3" xfId="31" builtinId="38" customBuiltin="1"/>
    <cellStyle name="20% - Accent3 2" xfId="50"/>
    <cellStyle name="20% - Accent3 3" xfId="817"/>
    <cellStyle name="20% - Accent4" xfId="35" builtinId="42" customBuiltin="1"/>
    <cellStyle name="20% - Accent4 2" xfId="51"/>
    <cellStyle name="20% - Accent4 3" xfId="818"/>
    <cellStyle name="20% - Accent5" xfId="39" builtinId="46" customBuiltin="1"/>
    <cellStyle name="20% - Accent5 2" xfId="52"/>
    <cellStyle name="20% - Accent5 3" xfId="819"/>
    <cellStyle name="20% - Accent6" xfId="43" builtinId="50" customBuiltin="1"/>
    <cellStyle name="20% - Accent6 2" xfId="53"/>
    <cellStyle name="20% - Accent6 3" xfId="820"/>
    <cellStyle name="3" xfId="821"/>
    <cellStyle name="³£¹æ_GZ TV" xfId="822"/>
    <cellStyle name="4" xfId="823"/>
    <cellStyle name="40% - Accent1" xfId="24" builtinId="31" customBuiltin="1"/>
    <cellStyle name="40% - Accent1 2" xfId="54"/>
    <cellStyle name="40% - Accent1 3" xfId="824"/>
    <cellStyle name="40% - Accent2" xfId="28" builtinId="35" customBuiltin="1"/>
    <cellStyle name="40% - Accent2 2" xfId="55"/>
    <cellStyle name="40% - Accent2 3" xfId="825"/>
    <cellStyle name="40% - Accent3" xfId="32" builtinId="39" customBuiltin="1"/>
    <cellStyle name="40% - Accent3 2" xfId="56"/>
    <cellStyle name="40% - Accent3 3" xfId="826"/>
    <cellStyle name="40% - Accent4" xfId="36" builtinId="43" customBuiltin="1"/>
    <cellStyle name="40% - Accent4 2" xfId="57"/>
    <cellStyle name="40% - Accent4 3" xfId="827"/>
    <cellStyle name="40% - Accent5" xfId="40" builtinId="47" customBuiltin="1"/>
    <cellStyle name="40% - Accent5 2" xfId="58"/>
    <cellStyle name="40% - Accent5 3" xfId="828"/>
    <cellStyle name="40% - Accent6" xfId="44" builtinId="51" customBuiltin="1"/>
    <cellStyle name="40% - Accent6 2" xfId="59"/>
    <cellStyle name="40% - Accent6 3" xfId="829"/>
    <cellStyle name="6" xfId="830"/>
    <cellStyle name="60% - Accent1" xfId="25" builtinId="32" customBuiltin="1"/>
    <cellStyle name="60% - Accent1 2" xfId="831"/>
    <cellStyle name="60% - Accent2" xfId="29" builtinId="36" customBuiltin="1"/>
    <cellStyle name="60% - Accent2 2" xfId="832"/>
    <cellStyle name="60% - Accent3" xfId="33" builtinId="40" customBuiltin="1"/>
    <cellStyle name="60% - Accent3 2" xfId="833"/>
    <cellStyle name="60% - Accent4" xfId="37" builtinId="44" customBuiltin="1"/>
    <cellStyle name="60% - Accent4 2" xfId="834"/>
    <cellStyle name="60% - Accent5" xfId="41" builtinId="48" customBuiltin="1"/>
    <cellStyle name="60% - Accent5 2" xfId="835"/>
    <cellStyle name="60% - Accent6" xfId="45" builtinId="52" customBuiltin="1"/>
    <cellStyle name="60% - Accent6 2" xfId="836"/>
    <cellStyle name="Accent1" xfId="22" builtinId="29" customBuiltin="1"/>
    <cellStyle name="Accent1 2" xfId="837"/>
    <cellStyle name="Accent2" xfId="26" builtinId="33" customBuiltin="1"/>
    <cellStyle name="Accent2 2" xfId="838"/>
    <cellStyle name="Accent3" xfId="30" builtinId="37" customBuiltin="1"/>
    <cellStyle name="Accent3 2" xfId="839"/>
    <cellStyle name="Accent4" xfId="34" builtinId="41" customBuiltin="1"/>
    <cellStyle name="Accent4 2" xfId="840"/>
    <cellStyle name="Accent5" xfId="38" builtinId="45" customBuiltin="1"/>
    <cellStyle name="Accent5 2" xfId="841"/>
    <cellStyle name="Accent6" xfId="42" builtinId="49" customBuiltin="1"/>
    <cellStyle name="Accent6 2" xfId="842"/>
    <cellStyle name="ÅëÈ­ [0]_      " xfId="843"/>
    <cellStyle name="AeE­ [0]_INQUIRY ¿?¾÷AßAø " xfId="844"/>
    <cellStyle name="ÅëÈ­ [0]_L601CPT" xfId="845"/>
    <cellStyle name="ÅëÈ­_      " xfId="846"/>
    <cellStyle name="AeE­_INQUIRY ¿?¾÷AßAø " xfId="847"/>
    <cellStyle name="ÅëÈ­_L601CPT" xfId="848"/>
    <cellStyle name="args.style" xfId="849"/>
    <cellStyle name="ÄÞ¸¶ [0]_      " xfId="850"/>
    <cellStyle name="AÞ¸¶ [0]_INQUIRY ¿?¾÷AßAø " xfId="851"/>
    <cellStyle name="ÄÞ¸¶ [0]_L601CPT" xfId="852"/>
    <cellStyle name="ÄÞ¸¶_      " xfId="853"/>
    <cellStyle name="AÞ¸¶_INQUIRY ¿?¾÷AßAø " xfId="854"/>
    <cellStyle name="ÄÞ¸¶_L601CPT" xfId="855"/>
    <cellStyle name="AutoFormat Options" xfId="856"/>
    <cellStyle name="Bad" xfId="12" builtinId="27" customBuiltin="1"/>
    <cellStyle name="Bad 2" xfId="857"/>
    <cellStyle name="Bangchu" xfId="858"/>
    <cellStyle name="Body" xfId="859"/>
    <cellStyle name="C?AØ_¿?¾÷CoE² " xfId="860"/>
    <cellStyle name="Ç¥ÁØ_      " xfId="861"/>
    <cellStyle name="C￥AØ_¿μ¾÷CoE² " xfId="862"/>
    <cellStyle name="Ç¥ÁØ_±¸¹Ì´ëÃ¥" xfId="863"/>
    <cellStyle name="C￥AØ_≫c¾÷ºIº° AN°e " xfId="864"/>
    <cellStyle name="Ç¥ÁØ_°èÈ¹" xfId="865"/>
    <cellStyle name="Ç§Î»·Ö¸ô[0]_Sheet1" xfId="866"/>
    <cellStyle name="Ç§Î»·Ö¸ô_Sheet1" xfId="867"/>
    <cellStyle name="Calc Currency (0)" xfId="868"/>
    <cellStyle name="Calc Currency (2)" xfId="869"/>
    <cellStyle name="Calc Percent (0)" xfId="870"/>
    <cellStyle name="Calc Percent (1)" xfId="871"/>
    <cellStyle name="Calc Percent (2)" xfId="872"/>
    <cellStyle name="Calc Units (0)" xfId="873"/>
    <cellStyle name="Calc Units (1)" xfId="874"/>
    <cellStyle name="Calc Units (2)" xfId="875"/>
    <cellStyle name="Calculation" xfId="16" builtinId="22" customBuiltin="1"/>
    <cellStyle name="Calculation 2" xfId="876"/>
    <cellStyle name="Calculation 3" xfId="1302"/>
    <cellStyle name="category" xfId="877"/>
    <cellStyle name="CC1" xfId="878"/>
    <cellStyle name="CC2" xfId="879"/>
    <cellStyle name="Cerrency_Sheet2_XANGDAU" xfId="880"/>
    <cellStyle name="chchuyen" xfId="881"/>
    <cellStyle name="Check Cell" xfId="18" builtinId="23" customBuiltin="1"/>
    <cellStyle name="Check Cell 2" xfId="882"/>
    <cellStyle name="CHUONG" xfId="883"/>
    <cellStyle name="Comma" xfId="1" builtinId="3"/>
    <cellStyle name="Comma  - Style1" xfId="885"/>
    <cellStyle name="Comma  - Style2" xfId="886"/>
    <cellStyle name="Comma  - Style3" xfId="887"/>
    <cellStyle name="Comma  - Style4" xfId="888"/>
    <cellStyle name="Comma  - Style5" xfId="889"/>
    <cellStyle name="Comma  - Style6" xfId="890"/>
    <cellStyle name="Comma  - Style7" xfId="891"/>
    <cellStyle name="Comma  - Style8" xfId="892"/>
    <cellStyle name="Comma [0] 2" xfId="893"/>
    <cellStyle name="Comma [00]" xfId="894"/>
    <cellStyle name="Comma 2" xfId="1294"/>
    <cellStyle name="Comma 2 2" xfId="1315"/>
    <cellStyle name="Comma 3" xfId="884"/>
    <cellStyle name="Comma 4" xfId="895"/>
    <cellStyle name="Comma 5" xfId="1303"/>
    <cellStyle name="Comma 6" xfId="1299"/>
    <cellStyle name="Comma 7" xfId="1318"/>
    <cellStyle name="comma zerodec" xfId="896"/>
    <cellStyle name="Comma0" xfId="897"/>
    <cellStyle name="Copied" xfId="898"/>
    <cellStyle name="CT1" xfId="899"/>
    <cellStyle name="CT2" xfId="900"/>
    <cellStyle name="CT4" xfId="901"/>
    <cellStyle name="CT5" xfId="902"/>
    <cellStyle name="ct7" xfId="903"/>
    <cellStyle name="ct8" xfId="904"/>
    <cellStyle name="cth1" xfId="905"/>
    <cellStyle name="Cthuc" xfId="906"/>
    <cellStyle name="Cthuc1" xfId="907"/>
    <cellStyle name="Currency [00]" xfId="908"/>
    <cellStyle name="Currency0" xfId="909"/>
    <cellStyle name="Currency1" xfId="910"/>
    <cellStyle name="d" xfId="911"/>
    <cellStyle name="d%" xfId="912"/>
    <cellStyle name="d1" xfId="913"/>
    <cellStyle name="Date" xfId="914"/>
    <cellStyle name="Date Short" xfId="915"/>
    <cellStyle name="daude" xfId="916"/>
    <cellStyle name="ddmmyy" xfId="917"/>
    <cellStyle name="Dezimal [0]_NEGS" xfId="918"/>
    <cellStyle name="Dezimal_NEGS" xfId="919"/>
    <cellStyle name="Dollar (zero dec)" xfId="920"/>
    <cellStyle name="e" xfId="921"/>
    <cellStyle name="eeee" xfId="922"/>
    <cellStyle name="Enter Currency (0)" xfId="923"/>
    <cellStyle name="Enter Currency (2)" xfId="924"/>
    <cellStyle name="Enter Units (0)" xfId="925"/>
    <cellStyle name="Enter Units (1)" xfId="926"/>
    <cellStyle name="Enter Units (2)" xfId="927"/>
    <cellStyle name="Entered" xfId="928"/>
    <cellStyle name="entry" xfId="929"/>
    <cellStyle name="Explanatory Text" xfId="20" builtinId="53" customBuiltin="1"/>
    <cellStyle name="Explanatory Text 2" xfId="930"/>
    <cellStyle name="f" xfId="931"/>
    <cellStyle name="Fixed" xfId="932"/>
    <cellStyle name="Good" xfId="11" builtinId="26" customBuiltin="1"/>
    <cellStyle name="Good 2" xfId="933"/>
    <cellStyle name="Grey" xfId="934"/>
    <cellStyle name="H" xfId="935"/>
    <cellStyle name="H_D-A-VU" xfId="936"/>
    <cellStyle name="H_HSTHAU" xfId="937"/>
    <cellStyle name="ha" xfId="938"/>
    <cellStyle name="Head 1" xfId="939"/>
    <cellStyle name="HEADER" xfId="940"/>
    <cellStyle name="Header1" xfId="941"/>
    <cellStyle name="Header2" xfId="942"/>
    <cellStyle name="Header2 2" xfId="1304"/>
    <cellStyle name="Heading" xfId="943"/>
    <cellStyle name="Heading 1" xfId="7" builtinId="16" customBuiltin="1"/>
    <cellStyle name="Heading 1 2" xfId="944"/>
    <cellStyle name="Heading 2" xfId="8" builtinId="17" customBuiltin="1"/>
    <cellStyle name="Heading 2 2" xfId="945"/>
    <cellStyle name="Heading 3" xfId="9" builtinId="18" customBuiltin="1"/>
    <cellStyle name="Heading 3 2" xfId="946"/>
    <cellStyle name="Heading 4" xfId="10" builtinId="19" customBuiltin="1"/>
    <cellStyle name="Heading 4 2" xfId="947"/>
    <cellStyle name="Heading1" xfId="948"/>
    <cellStyle name="Heading2" xfId="949"/>
    <cellStyle name="HEADINGS" xfId="950"/>
    <cellStyle name="HEADINGSTOP" xfId="951"/>
    <cellStyle name="i·0" xfId="952"/>
    <cellStyle name="Input" xfId="14" builtinId="20" customBuiltin="1"/>
    <cellStyle name="Input [yellow]" xfId="954"/>
    <cellStyle name="Input [yellow] 2" xfId="1306"/>
    <cellStyle name="Input 2" xfId="953"/>
    <cellStyle name="Input 3" xfId="1305"/>
    <cellStyle name="Input 4" xfId="1298"/>
    <cellStyle name="Line" xfId="955"/>
    <cellStyle name="Link Currency (0)" xfId="956"/>
    <cellStyle name="Link Currency (2)" xfId="957"/>
    <cellStyle name="Link Units (0)" xfId="958"/>
    <cellStyle name="Link Units (1)" xfId="959"/>
    <cellStyle name="Link Units (2)" xfId="960"/>
    <cellStyle name="Linked Cell" xfId="17" builtinId="24" customBuiltin="1"/>
    <cellStyle name="Linked Cell 2" xfId="961"/>
    <cellStyle name="luc" xfId="962"/>
    <cellStyle name="luc2" xfId="963"/>
    <cellStyle name="MI07" xfId="964"/>
    <cellStyle name="Millares [0]_Well Timing" xfId="965"/>
    <cellStyle name="Millares_Well Timing" xfId="966"/>
    <cellStyle name="Milliers [0]_      " xfId="967"/>
    <cellStyle name="Milliers_      " xfId="968"/>
    <cellStyle name="Model" xfId="969"/>
    <cellStyle name="moi" xfId="970"/>
    <cellStyle name="moi 2" xfId="1307"/>
    <cellStyle name="Moneda [0]_Well Timing" xfId="971"/>
    <cellStyle name="Moneda_Well Timing" xfId="972"/>
    <cellStyle name="Monétaire [0]_      " xfId="973"/>
    <cellStyle name="Monétaire_      " xfId="974"/>
    <cellStyle name="n" xfId="975"/>
    <cellStyle name="n1" xfId="976"/>
    <cellStyle name="Neutral" xfId="13" builtinId="28" customBuiltin="1"/>
    <cellStyle name="Neutral 2" xfId="977"/>
    <cellStyle name="New Times Roman" xfId="978"/>
    <cellStyle name="no dec" xfId="979"/>
    <cellStyle name="ÑONVÒ" xfId="980"/>
    <cellStyle name="ÑONVÒ 2" xfId="1308"/>
    <cellStyle name="Normal" xfId="0" builtinId="0"/>
    <cellStyle name="Normal - Style1" xfId="981"/>
    <cellStyle name="Normal 2" xfId="46"/>
    <cellStyle name="Normal 2 2" xfId="982"/>
    <cellStyle name="Normal 2 2 2" xfId="1316"/>
    <cellStyle name="Normal 3" xfId="983"/>
    <cellStyle name="Normal 3 2" xfId="1314"/>
    <cellStyle name="Normal 4" xfId="61"/>
    <cellStyle name="Normal 5" xfId="1295"/>
    <cellStyle name="Normal 6" xfId="1311"/>
    <cellStyle name="Normal VN" xfId="984"/>
    <cellStyle name="Normal_Bao cao tai chinh 280405" xfId="2"/>
    <cellStyle name="Normal_SHEET" xfId="3"/>
    <cellStyle name="Normal_Thuyet minh" xfId="4"/>
    <cellStyle name="Normal_Thuyet minh TSCD" xfId="5"/>
    <cellStyle name="Normal1" xfId="985"/>
    <cellStyle name="Note 2" xfId="47"/>
    <cellStyle name="Note 3" xfId="60"/>
    <cellStyle name="Note 4" xfId="986"/>
    <cellStyle name="Œ…‹æØ‚è [0.00]_laroux" xfId="987"/>
    <cellStyle name="Œ…‹æØ‚è_laroux" xfId="988"/>
    <cellStyle name="oft Excel]_x000d__x000a_Comment=open=/f ‚ðw’è‚·‚é‚ÆAƒ†[ƒU[’è‹`ŠÖ”‚ðŠÖ”“\‚è•t‚¯‚Ìˆê——‚É“o˜^‚·‚é‚±‚Æ‚ª‚Å‚«‚Ü‚·B_x000d__x000a_Maximized" xfId="989"/>
    <cellStyle name="oft Excel]_x000d__x000a_Comment=open=/f ‚ðŽw’è‚·‚é‚ÆAƒ†[ƒU[’è‹`ŠÖ”‚ðŠÖ”“\‚è•t‚¯‚Ìˆê——‚É“o˜^‚·‚é‚±‚Æ‚ª‚Å‚«‚Ü‚·B_x000d__x000a_Maximized" xfId="990"/>
    <cellStyle name="oft Excel]_x000d__x000a_Comment=The open=/f lines load custom functions into the Paste Function list._x000d__x000a_Maximized=2_x000d__x000a_Basics=1_x000d__x000a_A" xfId="991"/>
    <cellStyle name="oft Excel]_x000d__x000a_Comment=The open=/f lines load custom functions into the Paste Function list._x000d__x000a_Maximized=3_x000d__x000a_Basics=1_x000d__x000a_A" xfId="992"/>
    <cellStyle name="omma [0]_Mktg Prog" xfId="993"/>
    <cellStyle name="ormal_Sheet1_1" xfId="994"/>
    <cellStyle name="Output" xfId="15" builtinId="21" customBuiltin="1"/>
    <cellStyle name="Output 2" xfId="995"/>
    <cellStyle name="per.style" xfId="996"/>
    <cellStyle name="Percent (0)" xfId="998"/>
    <cellStyle name="Percent [0]" xfId="999"/>
    <cellStyle name="Percent [00]" xfId="1000"/>
    <cellStyle name="Percent [2]" xfId="1001"/>
    <cellStyle name="Percent 2" xfId="997"/>
    <cellStyle name="Percent 2 2" xfId="1317"/>
    <cellStyle name="Percent 3" xfId="1309"/>
    <cellStyle name="Percent 4" xfId="1297"/>
    <cellStyle name="PERCENTAGE" xfId="1002"/>
    <cellStyle name="Phẩy [0]_ÿÿÿÿÿ" xfId="1003"/>
    <cellStyle name="Phẩy_ÿÿÿÿÿ" xfId="1004"/>
    <cellStyle name="PrePop Currency (0)" xfId="1005"/>
    <cellStyle name="PrePop Currency (2)" xfId="1006"/>
    <cellStyle name="PrePop Units (0)" xfId="1007"/>
    <cellStyle name="PrePop Units (1)" xfId="1008"/>
    <cellStyle name="PrePop Units (2)" xfId="1009"/>
    <cellStyle name="price" xfId="1010"/>
    <cellStyle name="pricing" xfId="1011"/>
    <cellStyle name="PSChar" xfId="1012"/>
    <cellStyle name="PSHeading" xfId="1013"/>
    <cellStyle name="regstoresfromspecstores" xfId="1014"/>
    <cellStyle name="revised" xfId="1015"/>
    <cellStyle name="RevList" xfId="1016"/>
    <cellStyle name="S—_x0008_" xfId="1017"/>
    <cellStyle name="s]_x000d__x000a_spooler=yes_x000d__x000a_load=_x000d__x000a_Beep=yes_x000d__x000a_NullPort=None_x000d__x000a_BorderWidth=3_x000d__x000a_CursorBlinkRate=1200_x000d__x000a_DoubleClickSpeed=452_x000d__x000a_Programs=co" xfId="1018"/>
    <cellStyle name="section" xfId="1019"/>
    <cellStyle name="SHADEDSTORES" xfId="1020"/>
    <cellStyle name="SHADEDSTORES 2" xfId="1310"/>
    <cellStyle name="specstores" xfId="1021"/>
    <cellStyle name="Standard_KALK-054" xfId="1022"/>
    <cellStyle name="Style 1" xfId="1023"/>
    <cellStyle name="Style 10" xfId="1024"/>
    <cellStyle name="Style 100" xfId="1025"/>
    <cellStyle name="Style 101" xfId="1026"/>
    <cellStyle name="Style 102" xfId="1027"/>
    <cellStyle name="Style 103" xfId="1028"/>
    <cellStyle name="Style 104" xfId="1029"/>
    <cellStyle name="Style 105" xfId="1030"/>
    <cellStyle name="Style 106" xfId="1031"/>
    <cellStyle name="Style 107" xfId="1032"/>
    <cellStyle name="Style 108" xfId="1033"/>
    <cellStyle name="Style 109" xfId="1034"/>
    <cellStyle name="Style 11" xfId="1035"/>
    <cellStyle name="Style 110" xfId="1036"/>
    <cellStyle name="Style 111" xfId="1037"/>
    <cellStyle name="Style 112" xfId="1038"/>
    <cellStyle name="Style 113" xfId="1039"/>
    <cellStyle name="Style 114" xfId="1040"/>
    <cellStyle name="Style 115" xfId="1041"/>
    <cellStyle name="Style 116" xfId="1042"/>
    <cellStyle name="Style 117" xfId="1043"/>
    <cellStyle name="Style 118" xfId="1044"/>
    <cellStyle name="Style 119" xfId="1045"/>
    <cellStyle name="Style 12" xfId="1046"/>
    <cellStyle name="Style 120" xfId="1047"/>
    <cellStyle name="Style 121" xfId="1048"/>
    <cellStyle name="Style 122" xfId="1049"/>
    <cellStyle name="Style 123" xfId="1050"/>
    <cellStyle name="Style 124" xfId="1051"/>
    <cellStyle name="Style 125" xfId="1052"/>
    <cellStyle name="Style 126" xfId="1053"/>
    <cellStyle name="Style 127" xfId="1054"/>
    <cellStyle name="Style 128" xfId="1055"/>
    <cellStyle name="Style 129" xfId="1056"/>
    <cellStyle name="Style 13" xfId="1057"/>
    <cellStyle name="Style 130" xfId="1058"/>
    <cellStyle name="Style 131" xfId="1059"/>
    <cellStyle name="Style 132" xfId="1060"/>
    <cellStyle name="Style 133" xfId="1061"/>
    <cellStyle name="Style 134" xfId="1062"/>
    <cellStyle name="Style 135" xfId="1063"/>
    <cellStyle name="Style 136" xfId="1064"/>
    <cellStyle name="Style 137" xfId="1065"/>
    <cellStyle name="Style 138" xfId="1066"/>
    <cellStyle name="Style 139" xfId="1067"/>
    <cellStyle name="Style 14" xfId="1068"/>
    <cellStyle name="Style 140" xfId="1069"/>
    <cellStyle name="Style 141" xfId="1070"/>
    <cellStyle name="Style 142" xfId="1071"/>
    <cellStyle name="Style 143" xfId="1072"/>
    <cellStyle name="Style 144" xfId="1073"/>
    <cellStyle name="Style 145" xfId="1074"/>
    <cellStyle name="Style 146" xfId="1075"/>
    <cellStyle name="Style 147" xfId="1076"/>
    <cellStyle name="Style 148" xfId="1077"/>
    <cellStyle name="Style 149" xfId="1078"/>
    <cellStyle name="Style 15" xfId="1079"/>
    <cellStyle name="Style 150" xfId="1080"/>
    <cellStyle name="Style 151" xfId="1081"/>
    <cellStyle name="Style 152" xfId="1082"/>
    <cellStyle name="Style 153" xfId="1083"/>
    <cellStyle name="Style 154" xfId="1084"/>
    <cellStyle name="Style 155" xfId="1085"/>
    <cellStyle name="Style 156" xfId="1086"/>
    <cellStyle name="Style 157" xfId="1087"/>
    <cellStyle name="Style 158" xfId="1088"/>
    <cellStyle name="Style 159" xfId="1089"/>
    <cellStyle name="Style 16" xfId="1090"/>
    <cellStyle name="Style 160" xfId="1091"/>
    <cellStyle name="Style 161" xfId="1092"/>
    <cellStyle name="Style 162" xfId="1093"/>
    <cellStyle name="Style 163" xfId="1094"/>
    <cellStyle name="Style 164" xfId="1095"/>
    <cellStyle name="Style 165" xfId="1096"/>
    <cellStyle name="Style 166" xfId="1097"/>
    <cellStyle name="Style 167" xfId="1098"/>
    <cellStyle name="Style 168" xfId="1099"/>
    <cellStyle name="Style 169" xfId="1100"/>
    <cellStyle name="Style 17" xfId="1101"/>
    <cellStyle name="Style 170" xfId="1102"/>
    <cellStyle name="Style 171" xfId="1103"/>
    <cellStyle name="Style 172" xfId="1104"/>
    <cellStyle name="Style 173" xfId="1105"/>
    <cellStyle name="Style 174" xfId="1106"/>
    <cellStyle name="Style 175" xfId="1107"/>
    <cellStyle name="Style 176" xfId="1108"/>
    <cellStyle name="Style 177" xfId="1109"/>
    <cellStyle name="Style 178" xfId="1110"/>
    <cellStyle name="Style 179" xfId="1111"/>
    <cellStyle name="Style 18" xfId="1112"/>
    <cellStyle name="Style 180" xfId="1113"/>
    <cellStyle name="Style 181" xfId="1114"/>
    <cellStyle name="Style 182" xfId="1115"/>
    <cellStyle name="Style 183" xfId="1116"/>
    <cellStyle name="Style 184" xfId="1117"/>
    <cellStyle name="Style 185" xfId="1118"/>
    <cellStyle name="Style 186" xfId="1119"/>
    <cellStyle name="Style 187" xfId="1120"/>
    <cellStyle name="Style 188" xfId="1121"/>
    <cellStyle name="Style 189" xfId="1122"/>
    <cellStyle name="Style 19" xfId="1123"/>
    <cellStyle name="Style 190" xfId="1124"/>
    <cellStyle name="Style 191" xfId="1125"/>
    <cellStyle name="Style 192" xfId="1126"/>
    <cellStyle name="Style 193" xfId="1127"/>
    <cellStyle name="Style 194" xfId="1128"/>
    <cellStyle name="Style 195" xfId="1129"/>
    <cellStyle name="Style 196" xfId="1130"/>
    <cellStyle name="Style 197" xfId="1131"/>
    <cellStyle name="Style 198" xfId="1132"/>
    <cellStyle name="Style 199" xfId="1133"/>
    <cellStyle name="Style 2" xfId="1134"/>
    <cellStyle name="Style 20" xfId="1135"/>
    <cellStyle name="Style 21" xfId="1136"/>
    <cellStyle name="Style 22" xfId="1137"/>
    <cellStyle name="Style 23" xfId="1138"/>
    <cellStyle name="Style 24" xfId="1139"/>
    <cellStyle name="Style 25" xfId="1140"/>
    <cellStyle name="Style 26" xfId="1141"/>
    <cellStyle name="Style 27" xfId="1142"/>
    <cellStyle name="Style 28" xfId="1143"/>
    <cellStyle name="Style 29" xfId="1144"/>
    <cellStyle name="Style 3" xfId="1145"/>
    <cellStyle name="Style 30" xfId="1146"/>
    <cellStyle name="Style 31" xfId="1147"/>
    <cellStyle name="Style 32" xfId="1148"/>
    <cellStyle name="Style 33" xfId="1149"/>
    <cellStyle name="Style 34" xfId="1150"/>
    <cellStyle name="Style 35" xfId="1151"/>
    <cellStyle name="Style 36" xfId="1152"/>
    <cellStyle name="Style 37" xfId="1153"/>
    <cellStyle name="Style 38" xfId="1154"/>
    <cellStyle name="Style 39" xfId="1155"/>
    <cellStyle name="Style 4" xfId="1156"/>
    <cellStyle name="Style 40" xfId="1157"/>
    <cellStyle name="Style 41" xfId="1158"/>
    <cellStyle name="Style 42" xfId="1159"/>
    <cellStyle name="Style 43" xfId="1160"/>
    <cellStyle name="Style 44" xfId="1161"/>
    <cellStyle name="Style 45" xfId="1162"/>
    <cellStyle name="Style 46" xfId="1163"/>
    <cellStyle name="Style 47" xfId="1164"/>
    <cellStyle name="Style 48" xfId="1165"/>
    <cellStyle name="Style 49" xfId="1166"/>
    <cellStyle name="Style 5" xfId="1167"/>
    <cellStyle name="Style 50" xfId="1168"/>
    <cellStyle name="Style 51" xfId="1169"/>
    <cellStyle name="Style 52" xfId="1170"/>
    <cellStyle name="Style 53" xfId="1171"/>
    <cellStyle name="Style 54" xfId="1172"/>
    <cellStyle name="Style 55" xfId="1173"/>
    <cellStyle name="Style 56" xfId="1174"/>
    <cellStyle name="Style 57" xfId="1175"/>
    <cellStyle name="Style 58" xfId="1176"/>
    <cellStyle name="Style 59" xfId="1177"/>
    <cellStyle name="Style 6" xfId="1178"/>
    <cellStyle name="Style 60" xfId="1179"/>
    <cellStyle name="Style 61" xfId="1180"/>
    <cellStyle name="Style 62" xfId="1181"/>
    <cellStyle name="Style 63" xfId="1182"/>
    <cellStyle name="Style 64" xfId="1183"/>
    <cellStyle name="Style 65" xfId="1184"/>
    <cellStyle name="Style 66" xfId="1185"/>
    <cellStyle name="Style 67" xfId="1186"/>
    <cellStyle name="Style 68" xfId="1187"/>
    <cellStyle name="Style 69" xfId="1188"/>
    <cellStyle name="Style 7" xfId="1189"/>
    <cellStyle name="Style 70" xfId="1190"/>
    <cellStyle name="Style 71" xfId="1191"/>
    <cellStyle name="Style 72" xfId="1192"/>
    <cellStyle name="Style 73" xfId="1193"/>
    <cellStyle name="Style 74" xfId="1194"/>
    <cellStyle name="Style 75" xfId="1195"/>
    <cellStyle name="Style 76" xfId="1196"/>
    <cellStyle name="Style 77" xfId="1197"/>
    <cellStyle name="Style 78" xfId="1198"/>
    <cellStyle name="Style 79" xfId="1199"/>
    <cellStyle name="Style 8" xfId="1200"/>
    <cellStyle name="Style 80" xfId="1201"/>
    <cellStyle name="Style 81" xfId="1202"/>
    <cellStyle name="Style 82" xfId="1203"/>
    <cellStyle name="Style 83" xfId="1204"/>
    <cellStyle name="Style 84" xfId="1205"/>
    <cellStyle name="Style 85" xfId="1206"/>
    <cellStyle name="Style 86" xfId="1207"/>
    <cellStyle name="Style 87" xfId="1208"/>
    <cellStyle name="Style 88" xfId="1209"/>
    <cellStyle name="Style 89" xfId="1210"/>
    <cellStyle name="Style 9" xfId="1211"/>
    <cellStyle name="Style 90" xfId="1212"/>
    <cellStyle name="Style 91" xfId="1213"/>
    <cellStyle name="Style 92" xfId="1214"/>
    <cellStyle name="Style 93" xfId="1215"/>
    <cellStyle name="Style 94" xfId="1216"/>
    <cellStyle name="Style 95" xfId="1217"/>
    <cellStyle name="Style 96" xfId="1218"/>
    <cellStyle name="Style 97" xfId="1219"/>
    <cellStyle name="Style 98" xfId="1220"/>
    <cellStyle name="Style 99" xfId="1221"/>
    <cellStyle name="Style Date" xfId="1222"/>
    <cellStyle name="subhead" xfId="1223"/>
    <cellStyle name="Subtotal" xfId="1224"/>
    <cellStyle name="symbol" xfId="1225"/>
    <cellStyle name="T" xfId="1226"/>
    <cellStyle name="T_BHXH nam 04 + 05 moi" xfId="1227"/>
    <cellStyle name="T_Book1" xfId="1228"/>
    <cellStyle name="T_Book1_1" xfId="1229"/>
    <cellStyle name="T_Book1_bct 2006" xfId="1230"/>
    <cellStyle name="T_Cham cong Oplat 2007" xfId="1231"/>
    <cellStyle name="T_NK chung- TRam 13-8-07" xfId="1232"/>
    <cellStyle name="T_Phu luc Song Da 2" xfId="1233"/>
    <cellStyle name="T_So TGNH- Ha Noi, Ha Tay" xfId="1234"/>
    <cellStyle name="T_VT CCDC dung duoc moi nhat" xfId="1235"/>
    <cellStyle name="T_wp_311_315_341_342" xfId="1236"/>
    <cellStyle name="tde" xfId="1237"/>
    <cellStyle name="Text Indent A" xfId="1238"/>
    <cellStyle name="Text Indent B" xfId="1239"/>
    <cellStyle name="Text Indent C" xfId="1240"/>
    <cellStyle name="th" xfId="1241"/>
    <cellStyle name="þ_x001d_ð¤_x000c_¯þ_x0014__x000d_¨þU_x0001_À_x0004_ _x0015__x000f__x0001__x0001_" xfId="1242"/>
    <cellStyle name="þ_x001d_ð·_x000c_æþ'_x000d_ßþU_x0001_Ø_x0005_ü_x0014__x0007__x0001__x0001_" xfId="1243"/>
    <cellStyle name="þ_x001d_ðK_x000c_Fý_x001b__x000d_9ýU_x0001_Ð_x0008_¦)_x0007__x0001__x0001_" xfId="1244"/>
    <cellStyle name="Tickmark" xfId="1245"/>
    <cellStyle name="Tiền tệ [0]_ÿÿÿÿÿ" xfId="1246"/>
    <cellStyle name="Tiền tệ_ÿÿÿÿÿ" xfId="1247"/>
    <cellStyle name="Title" xfId="6" builtinId="15" customBuiltin="1"/>
    <cellStyle name="Title 2" xfId="1248"/>
    <cellStyle name="Total" xfId="21" builtinId="25" customBuiltin="1"/>
    <cellStyle name="Total 2" xfId="1249"/>
    <cellStyle name="viet" xfId="1250"/>
    <cellStyle name="viet2" xfId="1251"/>
    <cellStyle name="viet2 2" xfId="1312"/>
    <cellStyle name="VN new romanNormal" xfId="1252"/>
    <cellStyle name="VN time new roman" xfId="1253"/>
    <cellStyle name="vnhead1" xfId="1254"/>
    <cellStyle name="vnhead1 2" xfId="1313"/>
    <cellStyle name="vnhead3" xfId="1255"/>
    <cellStyle name="vntime" xfId="1256"/>
    <cellStyle name="vntxt1" xfId="1257"/>
    <cellStyle name="vntxt2" xfId="1258"/>
    <cellStyle name="Währung [0]_UXO VII" xfId="1259"/>
    <cellStyle name="Währung_UXO VII" xfId="1260"/>
    <cellStyle name="Warning Text" xfId="19" builtinId="11" customBuiltin="1"/>
    <cellStyle name="Warning Text 2" xfId="1261"/>
    <cellStyle name="xuan" xfId="1262"/>
    <cellStyle name="เครื่องหมายสกุลเงิน [0]_FTC_OFFER" xfId="1263"/>
    <cellStyle name="เครื่องหมายสกุลเงิน_FTC_OFFER" xfId="1264"/>
    <cellStyle name="ปกติ_FTC_OFFER" xfId="1265"/>
    <cellStyle name=" [0.00]_ Att. 1- Cover" xfId="1266"/>
    <cellStyle name="_ Att. 1- Cover" xfId="1267"/>
    <cellStyle name="?_ Att. 1- Cover" xfId="1268"/>
    <cellStyle name="똿뗦먛귟 [0.00]_PRODUCT DETAIL Q1" xfId="1269"/>
    <cellStyle name="똿뗦먛귟_PRODUCT DETAIL Q1" xfId="1270"/>
    <cellStyle name="믅됞 [0.00]_PRODUCT DETAIL Q1" xfId="1271"/>
    <cellStyle name="믅됞_PRODUCT DETAIL Q1" xfId="1272"/>
    <cellStyle name="백분율_95" xfId="1273"/>
    <cellStyle name="뷭?_BOOKSHIP" xfId="1274"/>
    <cellStyle name="콤마 [0]_ 비목별 월별기술 " xfId="1275"/>
    <cellStyle name="콤마_ 비목별 월별기술 " xfId="1276"/>
    <cellStyle name="통화 [0]_1" xfId="1277"/>
    <cellStyle name="통화_1" xfId="1278"/>
    <cellStyle name="표준_ 97년 경영분석(안)" xfId="1279"/>
    <cellStyle name="一般_00Q3902REV.1" xfId="1280"/>
    <cellStyle name="下点線" xfId="1281"/>
    <cellStyle name="千位分隔_CCTV" xfId="1282"/>
    <cellStyle name="千分位[0]_00Q3902REV.1" xfId="1283"/>
    <cellStyle name="千分位_00Q3902REV.1" xfId="1284"/>
    <cellStyle name="常规_BA" xfId="1285"/>
    <cellStyle name="桁区切り [0.00]_１１月価格表" xfId="1286"/>
    <cellStyle name="桁区切り_１１月価格表" xfId="1287"/>
    <cellStyle name="標準_(A1)BOQ " xfId="1288"/>
    <cellStyle name="貨幣 [0]_00Q3902REV.1" xfId="1289"/>
    <cellStyle name="貨幣[0]_BRE" xfId="1290"/>
    <cellStyle name="貨幣_00Q3902REV.1" xfId="1291"/>
    <cellStyle name="通貨 [0.00]_１１月価格表" xfId="1292"/>
    <cellStyle name="通貨_１１月価格表" xfId="129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98</xdr:row>
      <xdr:rowOff>0</xdr:rowOff>
    </xdr:from>
    <xdr:to>
      <xdr:col>0</xdr:col>
      <xdr:colOff>0</xdr:colOff>
      <xdr:row>98</xdr:row>
      <xdr:rowOff>0</xdr:rowOff>
    </xdr:to>
    <xdr:sp macro="" textlink="">
      <xdr:nvSpPr>
        <xdr:cNvPr id="8820" name="Line 3"/>
        <xdr:cNvSpPr>
          <a:spLocks noChangeShapeType="1"/>
        </xdr:cNvSpPr>
      </xdr:nvSpPr>
      <xdr:spPr bwMode="auto">
        <a:xfrm>
          <a:off x="0" y="24307800"/>
          <a:ext cx="0" cy="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Que\Downloads\Tai%20gui%20kiem%20toan%20doc%20lap%2030.06.2015\BCSX%20lilama%2069-1%20nam%2030.06.2015\BCSX%202015%20-%20Lilama%20691%20ngay%207-8-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Que\Downloads\Bao-cao-tai-chinh---Cong-ty-dai-chung---Quy_4(g&#7917;i%20l&#7841;i)_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Desktop\Tai%20lieu%20quy%201.2016\Phan%20vay%20ngan%20hang%2031_03_2016\TMvay+TSC-.31.03.201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nh muc"/>
      <sheetName val="Dieu chinh"/>
      <sheetName val="Sodauky"/>
      <sheetName val="Socuoiky"/>
      <sheetName val="lien ket"/>
      <sheetName val="Bao cao"/>
      <sheetName val="Bao cao KQKD"/>
      <sheetName val="Thuyet minh"/>
      <sheetName val="TSCĐ"/>
      <sheetName val="Bienban"/>
      <sheetName val="Thue TNDN"/>
      <sheetName val="TRY"/>
      <sheetName val="Trang tong hop"/>
      <sheetName val="WP.CF"/>
      <sheetName val="So sanh"/>
      <sheetName val="Trọng yếu"/>
      <sheetName val="TM Vay ng hạn"/>
      <sheetName val="BCBP"/>
      <sheetName val="Note"/>
      <sheetName val="TM Vay d hạn"/>
      <sheetName val="VCSH"/>
      <sheetName val="111"/>
      <sheetName val="LCTT"/>
      <sheetName val="111, 112"/>
      <sheetName val="CPYT"/>
      <sheetName val="Sheet1"/>
    </sheetNames>
    <sheetDataSet>
      <sheetData sheetId="0">
        <row r="25">
          <cell r="A25">
            <v>111</v>
          </cell>
          <cell r="I25" t="str">
            <v>Ok</v>
          </cell>
        </row>
        <row r="26">
          <cell r="A26">
            <v>112</v>
          </cell>
          <cell r="I26" t="str">
            <v>Refuse</v>
          </cell>
        </row>
        <row r="27">
          <cell r="A27">
            <v>113</v>
          </cell>
          <cell r="I27" t="str">
            <v>Waiting</v>
          </cell>
        </row>
        <row r="28">
          <cell r="A28">
            <v>121</v>
          </cell>
          <cell r="I28" t="str">
            <v xml:space="preserve"> - </v>
          </cell>
        </row>
        <row r="29">
          <cell r="A29">
            <v>1211</v>
          </cell>
        </row>
        <row r="30">
          <cell r="A30">
            <v>1212</v>
          </cell>
        </row>
        <row r="31">
          <cell r="A31">
            <v>1218</v>
          </cell>
        </row>
        <row r="32">
          <cell r="A32">
            <v>128</v>
          </cell>
        </row>
        <row r="33">
          <cell r="A33">
            <v>1281</v>
          </cell>
        </row>
        <row r="34">
          <cell r="A34">
            <v>12811</v>
          </cell>
        </row>
        <row r="35">
          <cell r="A35" t="str">
            <v>12812a</v>
          </cell>
        </row>
        <row r="36">
          <cell r="A36" t="str">
            <v>12812b</v>
          </cell>
        </row>
        <row r="37">
          <cell r="A37" t="str">
            <v>1282a</v>
          </cell>
        </row>
        <row r="38">
          <cell r="A38" t="str">
            <v>1282b</v>
          </cell>
        </row>
        <row r="39">
          <cell r="A39" t="str">
            <v>1283a</v>
          </cell>
        </row>
        <row r="40">
          <cell r="A40" t="str">
            <v>1283b</v>
          </cell>
        </row>
        <row r="41">
          <cell r="A41" t="str">
            <v>1288a</v>
          </cell>
        </row>
        <row r="42">
          <cell r="A42" t="str">
            <v>1288b</v>
          </cell>
        </row>
        <row r="43">
          <cell r="A43" t="str">
            <v>131a</v>
          </cell>
        </row>
        <row r="44">
          <cell r="A44" t="str">
            <v>131b</v>
          </cell>
        </row>
        <row r="45">
          <cell r="A45" t="str">
            <v>1312a</v>
          </cell>
        </row>
        <row r="46">
          <cell r="A46" t="str">
            <v>1312b</v>
          </cell>
        </row>
        <row r="47">
          <cell r="A47">
            <v>133</v>
          </cell>
        </row>
        <row r="48">
          <cell r="A48" t="str">
            <v>136a</v>
          </cell>
        </row>
        <row r="49">
          <cell r="A49" t="str">
            <v>136a1</v>
          </cell>
        </row>
        <row r="50">
          <cell r="A50" t="str">
            <v>136a2</v>
          </cell>
        </row>
        <row r="51">
          <cell r="A51" t="str">
            <v>136a3</v>
          </cell>
        </row>
        <row r="52">
          <cell r="A52" t="str">
            <v>136a8</v>
          </cell>
        </row>
        <row r="53">
          <cell r="A53" t="str">
            <v>136b</v>
          </cell>
        </row>
        <row r="54">
          <cell r="A54" t="str">
            <v>136b1</v>
          </cell>
        </row>
        <row r="55">
          <cell r="A55" t="str">
            <v>136b2</v>
          </cell>
        </row>
        <row r="56">
          <cell r="A56" t="str">
            <v>136b3</v>
          </cell>
        </row>
        <row r="57">
          <cell r="A57" t="str">
            <v>136b8</v>
          </cell>
        </row>
        <row r="58">
          <cell r="A58">
            <v>138</v>
          </cell>
        </row>
        <row r="59">
          <cell r="A59">
            <v>1381</v>
          </cell>
        </row>
        <row r="60">
          <cell r="A60" t="str">
            <v>1385a</v>
          </cell>
        </row>
        <row r="61">
          <cell r="A61" t="str">
            <v>1385b</v>
          </cell>
        </row>
        <row r="62">
          <cell r="A62" t="str">
            <v>1388a</v>
          </cell>
        </row>
        <row r="63">
          <cell r="A63" t="str">
            <v>1388b</v>
          </cell>
        </row>
        <row r="64">
          <cell r="A64" t="str">
            <v>13881a</v>
          </cell>
        </row>
        <row r="65">
          <cell r="A65" t="str">
            <v>13881b</v>
          </cell>
        </row>
        <row r="66">
          <cell r="A66" t="str">
            <v>1411a</v>
          </cell>
        </row>
        <row r="67">
          <cell r="A67" t="str">
            <v>1411b</v>
          </cell>
        </row>
        <row r="68">
          <cell r="A68">
            <v>1412</v>
          </cell>
        </row>
        <row r="69">
          <cell r="A69">
            <v>151</v>
          </cell>
        </row>
        <row r="70">
          <cell r="A70" t="str">
            <v>152a</v>
          </cell>
        </row>
        <row r="71">
          <cell r="A71" t="str">
            <v>152b</v>
          </cell>
        </row>
        <row r="72">
          <cell r="A72" t="str">
            <v>153a</v>
          </cell>
        </row>
        <row r="73">
          <cell r="A73" t="str">
            <v>153b</v>
          </cell>
        </row>
        <row r="74">
          <cell r="A74" t="str">
            <v>154a</v>
          </cell>
        </row>
        <row r="75">
          <cell r="A75" t="str">
            <v>154b</v>
          </cell>
        </row>
        <row r="76">
          <cell r="A76">
            <v>155</v>
          </cell>
        </row>
        <row r="77">
          <cell r="A77">
            <v>156</v>
          </cell>
        </row>
        <row r="78">
          <cell r="A78">
            <v>1567</v>
          </cell>
        </row>
        <row r="79">
          <cell r="A79">
            <v>157</v>
          </cell>
        </row>
        <row r="80">
          <cell r="A80">
            <v>158</v>
          </cell>
        </row>
        <row r="81">
          <cell r="A81">
            <v>161</v>
          </cell>
        </row>
        <row r="82">
          <cell r="A82">
            <v>1711</v>
          </cell>
        </row>
        <row r="83">
          <cell r="A83">
            <v>1711</v>
          </cell>
        </row>
        <row r="84">
          <cell r="A84">
            <v>1712</v>
          </cell>
        </row>
        <row r="85">
          <cell r="A85">
            <v>211</v>
          </cell>
        </row>
        <row r="86">
          <cell r="A86">
            <v>212</v>
          </cell>
        </row>
        <row r="87">
          <cell r="A87">
            <v>213</v>
          </cell>
        </row>
        <row r="88">
          <cell r="A88">
            <v>2171</v>
          </cell>
        </row>
        <row r="89">
          <cell r="A89">
            <v>2172</v>
          </cell>
        </row>
        <row r="90">
          <cell r="A90">
            <v>2141</v>
          </cell>
        </row>
        <row r="91">
          <cell r="A91">
            <v>2142</v>
          </cell>
        </row>
        <row r="92">
          <cell r="A92">
            <v>2143</v>
          </cell>
        </row>
        <row r="93">
          <cell r="A93">
            <v>21471</v>
          </cell>
        </row>
        <row r="94">
          <cell r="A94">
            <v>21472</v>
          </cell>
        </row>
        <row r="95">
          <cell r="A95">
            <v>221</v>
          </cell>
        </row>
        <row r="96">
          <cell r="A96">
            <v>222</v>
          </cell>
        </row>
        <row r="97">
          <cell r="A97">
            <v>2221</v>
          </cell>
        </row>
        <row r="98">
          <cell r="A98">
            <v>2222</v>
          </cell>
        </row>
        <row r="99">
          <cell r="A99">
            <v>2281</v>
          </cell>
        </row>
        <row r="100">
          <cell r="A100">
            <v>2288</v>
          </cell>
        </row>
        <row r="101">
          <cell r="A101">
            <v>229</v>
          </cell>
        </row>
        <row r="102">
          <cell r="A102">
            <v>2291</v>
          </cell>
        </row>
        <row r="103">
          <cell r="A103">
            <v>2292</v>
          </cell>
        </row>
        <row r="104">
          <cell r="A104" t="str">
            <v>2293a1</v>
          </cell>
        </row>
        <row r="105">
          <cell r="A105" t="str">
            <v>2293a2</v>
          </cell>
        </row>
        <row r="106">
          <cell r="A106" t="str">
            <v>2293a8</v>
          </cell>
        </row>
        <row r="107">
          <cell r="A107" t="str">
            <v>2293b1</v>
          </cell>
        </row>
        <row r="108">
          <cell r="A108" t="str">
            <v>2293b2</v>
          </cell>
        </row>
        <row r="109">
          <cell r="A109" t="str">
            <v>2293b8</v>
          </cell>
        </row>
        <row r="110">
          <cell r="A110" t="str">
            <v>2294a</v>
          </cell>
        </row>
        <row r="111">
          <cell r="A111" t="str">
            <v>2294b</v>
          </cell>
        </row>
        <row r="112">
          <cell r="A112" t="str">
            <v>2294c</v>
          </cell>
        </row>
        <row r="113">
          <cell r="A113">
            <v>241</v>
          </cell>
        </row>
        <row r="114">
          <cell r="A114" t="str">
            <v>242a</v>
          </cell>
        </row>
        <row r="115">
          <cell r="A115" t="str">
            <v>242b</v>
          </cell>
        </row>
        <row r="116">
          <cell r="A116" t="str">
            <v>244a</v>
          </cell>
        </row>
        <row r="117">
          <cell r="A117" t="str">
            <v>244b</v>
          </cell>
        </row>
        <row r="118">
          <cell r="A118">
            <v>243</v>
          </cell>
        </row>
        <row r="119">
          <cell r="A119" t="str">
            <v>331a</v>
          </cell>
        </row>
        <row r="120">
          <cell r="A120" t="str">
            <v>331b</v>
          </cell>
        </row>
        <row r="121">
          <cell r="A121" t="str">
            <v>3312a</v>
          </cell>
        </row>
        <row r="122">
          <cell r="A122" t="str">
            <v>3312b</v>
          </cell>
        </row>
        <row r="123">
          <cell r="A123">
            <v>333</v>
          </cell>
        </row>
        <row r="124">
          <cell r="A124">
            <v>3331</v>
          </cell>
        </row>
        <row r="125">
          <cell r="A125">
            <v>3332</v>
          </cell>
        </row>
        <row r="126">
          <cell r="A126">
            <v>3333</v>
          </cell>
        </row>
        <row r="127">
          <cell r="A127">
            <v>3334</v>
          </cell>
        </row>
        <row r="128">
          <cell r="A128">
            <v>3335</v>
          </cell>
        </row>
        <row r="129">
          <cell r="A129">
            <v>3336</v>
          </cell>
        </row>
        <row r="130">
          <cell r="A130">
            <v>3337</v>
          </cell>
        </row>
        <row r="131">
          <cell r="A131">
            <v>3338</v>
          </cell>
        </row>
        <row r="132">
          <cell r="A132">
            <v>3339</v>
          </cell>
        </row>
        <row r="133">
          <cell r="A133">
            <v>33312</v>
          </cell>
        </row>
        <row r="134">
          <cell r="A134">
            <v>33322</v>
          </cell>
        </row>
        <row r="135">
          <cell r="A135">
            <v>33332</v>
          </cell>
        </row>
        <row r="136">
          <cell r="A136">
            <v>33342</v>
          </cell>
        </row>
        <row r="137">
          <cell r="A137">
            <v>33352</v>
          </cell>
        </row>
        <row r="138">
          <cell r="A138">
            <v>33362</v>
          </cell>
        </row>
        <row r="139">
          <cell r="A139">
            <v>33372</v>
          </cell>
        </row>
        <row r="140">
          <cell r="A140">
            <v>33382</v>
          </cell>
        </row>
        <row r="141">
          <cell r="A141">
            <v>33392</v>
          </cell>
        </row>
        <row r="142">
          <cell r="A142">
            <v>334</v>
          </cell>
        </row>
        <row r="143">
          <cell r="A143" t="str">
            <v>3341a</v>
          </cell>
        </row>
        <row r="144">
          <cell r="A144" t="str">
            <v>3341b</v>
          </cell>
        </row>
        <row r="145">
          <cell r="A145" t="str">
            <v>335a</v>
          </cell>
        </row>
        <row r="146">
          <cell r="A146" t="str">
            <v>335b</v>
          </cell>
        </row>
        <row r="147">
          <cell r="A147">
            <v>347</v>
          </cell>
        </row>
        <row r="148">
          <cell r="A148" t="str">
            <v>336a</v>
          </cell>
        </row>
        <row r="149">
          <cell r="A149" t="str">
            <v>336a1</v>
          </cell>
        </row>
        <row r="150">
          <cell r="A150" t="str">
            <v>336a2</v>
          </cell>
        </row>
        <row r="151">
          <cell r="A151" t="str">
            <v>336a3</v>
          </cell>
        </row>
        <row r="152">
          <cell r="A152" t="str">
            <v>336a8</v>
          </cell>
        </row>
        <row r="153">
          <cell r="A153" t="str">
            <v>336b</v>
          </cell>
        </row>
        <row r="154">
          <cell r="A154" t="str">
            <v>336b1</v>
          </cell>
        </row>
        <row r="155">
          <cell r="A155" t="str">
            <v>336b2</v>
          </cell>
        </row>
        <row r="156">
          <cell r="A156" t="str">
            <v>336b3</v>
          </cell>
        </row>
        <row r="157">
          <cell r="A157" t="str">
            <v>336b8</v>
          </cell>
        </row>
        <row r="158">
          <cell r="A158">
            <v>3371</v>
          </cell>
        </row>
        <row r="159">
          <cell r="A159">
            <v>3372</v>
          </cell>
        </row>
        <row r="160">
          <cell r="A160">
            <v>338</v>
          </cell>
        </row>
        <row r="161">
          <cell r="A161">
            <v>3381</v>
          </cell>
        </row>
        <row r="162">
          <cell r="A162">
            <v>3382</v>
          </cell>
        </row>
        <row r="163">
          <cell r="A163">
            <v>3383</v>
          </cell>
        </row>
        <row r="164">
          <cell r="A164">
            <v>3384</v>
          </cell>
        </row>
        <row r="165">
          <cell r="A165">
            <v>3385</v>
          </cell>
        </row>
        <row r="166">
          <cell r="A166">
            <v>3386</v>
          </cell>
        </row>
        <row r="167">
          <cell r="A167" t="str">
            <v>3387a</v>
          </cell>
        </row>
        <row r="168">
          <cell r="A168" t="str">
            <v>3387b</v>
          </cell>
        </row>
        <row r="169">
          <cell r="A169" t="str">
            <v>3388a</v>
          </cell>
        </row>
        <row r="170">
          <cell r="A170" t="str">
            <v>3388b</v>
          </cell>
        </row>
        <row r="171">
          <cell r="A171" t="str">
            <v>33881a</v>
          </cell>
        </row>
        <row r="172">
          <cell r="A172" t="str">
            <v>33881b</v>
          </cell>
        </row>
        <row r="173">
          <cell r="A173">
            <v>341</v>
          </cell>
        </row>
        <row r="174">
          <cell r="A174" t="str">
            <v>341a1</v>
          </cell>
        </row>
        <row r="175">
          <cell r="A175" t="str">
            <v>341a2</v>
          </cell>
        </row>
        <row r="176">
          <cell r="A176" t="str">
            <v>341b1</v>
          </cell>
        </row>
        <row r="177">
          <cell r="A177" t="str">
            <v>341b2</v>
          </cell>
        </row>
        <row r="178">
          <cell r="A178">
            <v>343</v>
          </cell>
        </row>
        <row r="179">
          <cell r="A179">
            <v>3431</v>
          </cell>
        </row>
        <row r="180">
          <cell r="A180" t="str">
            <v>3432a</v>
          </cell>
        </row>
        <row r="181">
          <cell r="A181" t="str">
            <v>344a</v>
          </cell>
        </row>
        <row r="182">
          <cell r="A182" t="str">
            <v>344b</v>
          </cell>
        </row>
        <row r="183">
          <cell r="A183" t="str">
            <v>352a</v>
          </cell>
        </row>
        <row r="184">
          <cell r="A184" t="str">
            <v>352b</v>
          </cell>
        </row>
        <row r="185">
          <cell r="A185">
            <v>353</v>
          </cell>
        </row>
        <row r="186">
          <cell r="A186">
            <v>356</v>
          </cell>
        </row>
        <row r="187">
          <cell r="A187">
            <v>357</v>
          </cell>
        </row>
        <row r="188">
          <cell r="A188">
            <v>4111</v>
          </cell>
        </row>
        <row r="189">
          <cell r="A189">
            <v>41111</v>
          </cell>
        </row>
        <row r="190">
          <cell r="A190" t="str">
            <v>41112a</v>
          </cell>
        </row>
        <row r="191">
          <cell r="A191" t="str">
            <v>41112b</v>
          </cell>
        </row>
        <row r="192">
          <cell r="A192">
            <v>41113</v>
          </cell>
        </row>
        <row r="193">
          <cell r="A193">
            <v>4112</v>
          </cell>
        </row>
        <row r="194">
          <cell r="A194">
            <v>4113</v>
          </cell>
        </row>
        <row r="195">
          <cell r="A195">
            <v>4118</v>
          </cell>
        </row>
        <row r="196">
          <cell r="A196">
            <v>412</v>
          </cell>
        </row>
        <row r="197">
          <cell r="A197">
            <v>413</v>
          </cell>
        </row>
        <row r="198">
          <cell r="A198">
            <v>414</v>
          </cell>
        </row>
        <row r="199">
          <cell r="A199">
            <v>418</v>
          </cell>
        </row>
        <row r="200">
          <cell r="A200">
            <v>419</v>
          </cell>
        </row>
        <row r="201">
          <cell r="A201">
            <v>421</v>
          </cell>
        </row>
        <row r="202">
          <cell r="A202" t="str">
            <v>421a</v>
          </cell>
        </row>
        <row r="203">
          <cell r="A203" t="str">
            <v>421b</v>
          </cell>
        </row>
        <row r="204">
          <cell r="A204">
            <v>417</v>
          </cell>
        </row>
        <row r="205">
          <cell r="A205">
            <v>441</v>
          </cell>
        </row>
        <row r="206">
          <cell r="A206">
            <v>461</v>
          </cell>
        </row>
        <row r="207">
          <cell r="A207">
            <v>466</v>
          </cell>
        </row>
        <row r="208">
          <cell r="A208">
            <v>467</v>
          </cell>
        </row>
        <row r="209">
          <cell r="A209" t="str">
            <v xml:space="preserve"> -</v>
          </cell>
        </row>
        <row r="210">
          <cell r="A210">
            <v>5111</v>
          </cell>
        </row>
        <row r="211">
          <cell r="A211">
            <v>5112</v>
          </cell>
        </row>
        <row r="212">
          <cell r="A212">
            <v>515</v>
          </cell>
        </row>
        <row r="213">
          <cell r="A213">
            <v>5211</v>
          </cell>
        </row>
        <row r="214">
          <cell r="A214">
            <v>5212</v>
          </cell>
        </row>
        <row r="215">
          <cell r="A215">
            <v>5213</v>
          </cell>
        </row>
        <row r="216">
          <cell r="A216">
            <v>621</v>
          </cell>
        </row>
        <row r="217">
          <cell r="A217">
            <v>622</v>
          </cell>
        </row>
        <row r="218">
          <cell r="A218">
            <v>627</v>
          </cell>
        </row>
        <row r="219">
          <cell r="A219">
            <v>632</v>
          </cell>
        </row>
        <row r="220">
          <cell r="A220">
            <v>635</v>
          </cell>
        </row>
        <row r="221">
          <cell r="A221">
            <v>641</v>
          </cell>
        </row>
        <row r="222">
          <cell r="A222">
            <v>642</v>
          </cell>
        </row>
        <row r="223">
          <cell r="A223">
            <v>711</v>
          </cell>
        </row>
        <row r="224">
          <cell r="A224">
            <v>721</v>
          </cell>
        </row>
        <row r="225">
          <cell r="A225">
            <v>811</v>
          </cell>
        </row>
        <row r="226">
          <cell r="A226">
            <v>8211</v>
          </cell>
        </row>
        <row r="227">
          <cell r="A227">
            <v>8212</v>
          </cell>
        </row>
        <row r="228">
          <cell r="A228" t="str">
            <v xml:space="preserve"> -</v>
          </cell>
        </row>
        <row r="229">
          <cell r="A229" t="str">
            <v>001</v>
          </cell>
        </row>
        <row r="230">
          <cell r="A230" t="str">
            <v>0011</v>
          </cell>
        </row>
        <row r="231">
          <cell r="A231" t="str">
            <v>0012</v>
          </cell>
        </row>
        <row r="232">
          <cell r="A232" t="str">
            <v>002</v>
          </cell>
        </row>
        <row r="233">
          <cell r="A233" t="str">
            <v>003</v>
          </cell>
        </row>
        <row r="234">
          <cell r="A234" t="str">
            <v>004</v>
          </cell>
        </row>
        <row r="235">
          <cell r="A235" t="str">
            <v>005</v>
          </cell>
        </row>
        <row r="236">
          <cell r="A236" t="str">
            <v>006</v>
          </cell>
        </row>
        <row r="237">
          <cell r="A237" t="str">
            <v>007</v>
          </cell>
        </row>
        <row r="238">
          <cell r="A238" t="str">
            <v>0071</v>
          </cell>
        </row>
        <row r="239">
          <cell r="A239" t="str">
            <v>0072</v>
          </cell>
        </row>
        <row r="240">
          <cell r="A240" t="str">
            <v>0073</v>
          </cell>
        </row>
        <row r="241">
          <cell r="A241" t="str">
            <v>0074</v>
          </cell>
        </row>
        <row r="242">
          <cell r="A242" t="str">
            <v>0075</v>
          </cell>
        </row>
        <row r="243">
          <cell r="A243" t="str">
            <v>0076</v>
          </cell>
        </row>
        <row r="244">
          <cell r="A244" t="str">
            <v>0077</v>
          </cell>
        </row>
        <row r="245">
          <cell r="A245" t="str">
            <v>008</v>
          </cell>
        </row>
        <row r="246">
          <cell r="A246" t="str">
            <v>0081</v>
          </cell>
        </row>
        <row r="247">
          <cell r="A247" t="str">
            <v>0082</v>
          </cell>
        </row>
        <row r="248">
          <cell r="A248" t="str">
            <v>009</v>
          </cell>
        </row>
        <row r="249">
          <cell r="A249" t="str">
            <v xml:space="preserve"> -</v>
          </cell>
        </row>
      </sheetData>
      <sheetData sheetId="1">
        <row r="20">
          <cell r="E20">
            <v>389224743</v>
          </cell>
        </row>
      </sheetData>
      <sheetData sheetId="2"/>
      <sheetData sheetId="3">
        <row r="7">
          <cell r="C7" t="str">
            <v>Tài khoản</v>
          </cell>
          <cell r="D7" t="str">
            <v>VP Công ty</v>
          </cell>
          <cell r="E7">
            <v>0</v>
          </cell>
          <cell r="F7">
            <v>0</v>
          </cell>
          <cell r="G7">
            <v>0</v>
          </cell>
          <cell r="H7">
            <v>0</v>
          </cell>
          <cell r="I7">
            <v>0</v>
          </cell>
          <cell r="J7">
            <v>0</v>
          </cell>
          <cell r="K7" t="str">
            <v>CỘNG</v>
          </cell>
        </row>
        <row r="8">
          <cell r="C8">
            <v>0</v>
          </cell>
          <cell r="D8">
            <v>3</v>
          </cell>
          <cell r="E8">
            <v>4</v>
          </cell>
          <cell r="F8">
            <v>5</v>
          </cell>
          <cell r="G8">
            <v>0</v>
          </cell>
          <cell r="H8">
            <v>0</v>
          </cell>
          <cell r="I8">
            <v>0</v>
          </cell>
          <cell r="J8">
            <v>0</v>
          </cell>
          <cell r="K8" t="str">
            <v>12 = 3+4+..+ 11</v>
          </cell>
        </row>
        <row r="9">
          <cell r="D9">
            <v>0</v>
          </cell>
          <cell r="E9">
            <v>0</v>
          </cell>
          <cell r="F9">
            <v>0</v>
          </cell>
          <cell r="G9">
            <v>0</v>
          </cell>
          <cell r="H9">
            <v>0</v>
          </cell>
          <cell r="I9">
            <v>0</v>
          </cell>
          <cell r="J9">
            <v>0</v>
          </cell>
          <cell r="K9">
            <v>0</v>
          </cell>
        </row>
        <row r="10">
          <cell r="D10">
            <v>493609439336</v>
          </cell>
          <cell r="E10">
            <v>0</v>
          </cell>
          <cell r="F10">
            <v>0</v>
          </cell>
          <cell r="G10">
            <v>0</v>
          </cell>
          <cell r="H10">
            <v>0</v>
          </cell>
          <cell r="I10">
            <v>0</v>
          </cell>
          <cell r="J10">
            <v>0</v>
          </cell>
          <cell r="K10">
            <v>493609439336</v>
          </cell>
        </row>
        <row r="11">
          <cell r="D11">
            <v>0</v>
          </cell>
          <cell r="E11">
            <v>0</v>
          </cell>
          <cell r="F11">
            <v>0</v>
          </cell>
          <cell r="G11">
            <v>0</v>
          </cell>
          <cell r="H11">
            <v>0</v>
          </cell>
          <cell r="I11">
            <v>0</v>
          </cell>
          <cell r="J11">
            <v>0</v>
          </cell>
          <cell r="K11">
            <v>0</v>
          </cell>
        </row>
        <row r="12">
          <cell r="D12">
            <v>23812316359</v>
          </cell>
          <cell r="E12">
            <v>0</v>
          </cell>
          <cell r="F12">
            <v>0</v>
          </cell>
          <cell r="G12">
            <v>0</v>
          </cell>
          <cell r="H12">
            <v>0</v>
          </cell>
          <cell r="I12">
            <v>0</v>
          </cell>
          <cell r="J12">
            <v>0</v>
          </cell>
          <cell r="K12">
            <v>23812316359</v>
          </cell>
        </row>
        <row r="13">
          <cell r="D13">
            <v>23812316359</v>
          </cell>
          <cell r="E13">
            <v>0</v>
          </cell>
          <cell r="F13">
            <v>0</v>
          </cell>
          <cell r="G13">
            <v>0</v>
          </cell>
          <cell r="H13">
            <v>0</v>
          </cell>
          <cell r="I13">
            <v>0</v>
          </cell>
          <cell r="J13">
            <v>0</v>
          </cell>
          <cell r="K13">
            <v>23812316359</v>
          </cell>
        </row>
        <row r="14">
          <cell r="C14">
            <v>111</v>
          </cell>
          <cell r="D14">
            <v>371781997</v>
          </cell>
          <cell r="E14">
            <v>0</v>
          </cell>
          <cell r="F14">
            <v>0</v>
          </cell>
          <cell r="G14">
            <v>0</v>
          </cell>
          <cell r="H14">
            <v>0</v>
          </cell>
          <cell r="I14">
            <v>0</v>
          </cell>
          <cell r="J14">
            <v>0</v>
          </cell>
          <cell r="K14">
            <v>371781997</v>
          </cell>
        </row>
        <row r="15">
          <cell r="C15">
            <v>112</v>
          </cell>
          <cell r="D15">
            <v>23440534362</v>
          </cell>
          <cell r="E15">
            <v>0</v>
          </cell>
          <cell r="F15">
            <v>0</v>
          </cell>
          <cell r="G15">
            <v>0</v>
          </cell>
          <cell r="H15">
            <v>0</v>
          </cell>
          <cell r="I15">
            <v>0</v>
          </cell>
          <cell r="J15">
            <v>0</v>
          </cell>
          <cell r="K15">
            <v>23440534362</v>
          </cell>
        </row>
        <row r="16">
          <cell r="C16">
            <v>113</v>
          </cell>
          <cell r="D16">
            <v>0</v>
          </cell>
          <cell r="E16">
            <v>0</v>
          </cell>
          <cell r="F16">
            <v>0</v>
          </cell>
          <cell r="G16">
            <v>0</v>
          </cell>
          <cell r="H16">
            <v>0</v>
          </cell>
          <cell r="I16">
            <v>0</v>
          </cell>
          <cell r="J16">
            <v>0</v>
          </cell>
          <cell r="K16">
            <v>0</v>
          </cell>
        </row>
        <row r="17">
          <cell r="C17">
            <v>12811</v>
          </cell>
          <cell r="D17">
            <v>0</v>
          </cell>
          <cell r="E17">
            <v>0</v>
          </cell>
          <cell r="F17">
            <v>0</v>
          </cell>
          <cell r="G17">
            <v>0</v>
          </cell>
          <cell r="H17">
            <v>0</v>
          </cell>
          <cell r="I17">
            <v>0</v>
          </cell>
          <cell r="J17">
            <v>0</v>
          </cell>
          <cell r="K17">
            <v>0</v>
          </cell>
        </row>
        <row r="18">
          <cell r="D18">
            <v>0</v>
          </cell>
          <cell r="E18">
            <v>0</v>
          </cell>
          <cell r="F18">
            <v>0</v>
          </cell>
          <cell r="G18">
            <v>0</v>
          </cell>
          <cell r="H18">
            <v>0</v>
          </cell>
          <cell r="I18">
            <v>0</v>
          </cell>
          <cell r="J18">
            <v>0</v>
          </cell>
          <cell r="K18">
            <v>0</v>
          </cell>
        </row>
        <row r="19">
          <cell r="D19">
            <v>0</v>
          </cell>
          <cell r="E19">
            <v>0</v>
          </cell>
          <cell r="F19">
            <v>0</v>
          </cell>
          <cell r="G19">
            <v>0</v>
          </cell>
          <cell r="H19">
            <v>0</v>
          </cell>
          <cell r="I19">
            <v>0</v>
          </cell>
          <cell r="J19">
            <v>0</v>
          </cell>
          <cell r="K19">
            <v>0</v>
          </cell>
        </row>
        <row r="20">
          <cell r="D20">
            <v>0</v>
          </cell>
          <cell r="E20">
            <v>0</v>
          </cell>
          <cell r="F20">
            <v>0</v>
          </cell>
          <cell r="G20">
            <v>0</v>
          </cell>
          <cell r="H20">
            <v>0</v>
          </cell>
          <cell r="I20">
            <v>0</v>
          </cell>
          <cell r="J20">
            <v>0</v>
          </cell>
          <cell r="K20">
            <v>0</v>
          </cell>
        </row>
        <row r="21">
          <cell r="C21">
            <v>1211</v>
          </cell>
          <cell r="D21">
            <v>0</v>
          </cell>
          <cell r="E21">
            <v>0</v>
          </cell>
          <cell r="F21">
            <v>0</v>
          </cell>
          <cell r="G21">
            <v>0</v>
          </cell>
          <cell r="H21">
            <v>0</v>
          </cell>
          <cell r="I21">
            <v>0</v>
          </cell>
          <cell r="J21">
            <v>0</v>
          </cell>
          <cell r="K21">
            <v>0</v>
          </cell>
        </row>
        <row r="22">
          <cell r="C22">
            <v>1212</v>
          </cell>
          <cell r="D22">
            <v>0</v>
          </cell>
          <cell r="E22">
            <v>0</v>
          </cell>
          <cell r="F22">
            <v>0</v>
          </cell>
          <cell r="G22">
            <v>0</v>
          </cell>
          <cell r="H22">
            <v>0</v>
          </cell>
          <cell r="I22">
            <v>0</v>
          </cell>
          <cell r="J22">
            <v>0</v>
          </cell>
          <cell r="K22">
            <v>0</v>
          </cell>
        </row>
        <row r="23">
          <cell r="C23">
            <v>12181</v>
          </cell>
          <cell r="D23">
            <v>0</v>
          </cell>
          <cell r="E23">
            <v>0</v>
          </cell>
          <cell r="F23">
            <v>0</v>
          </cell>
          <cell r="G23">
            <v>0</v>
          </cell>
          <cell r="H23">
            <v>0</v>
          </cell>
          <cell r="I23">
            <v>0</v>
          </cell>
          <cell r="J23">
            <v>0</v>
          </cell>
          <cell r="K23">
            <v>0</v>
          </cell>
        </row>
        <row r="24">
          <cell r="C24">
            <v>129</v>
          </cell>
          <cell r="D24">
            <v>0</v>
          </cell>
          <cell r="E24">
            <v>0</v>
          </cell>
          <cell r="F24">
            <v>0</v>
          </cell>
          <cell r="G24">
            <v>0</v>
          </cell>
          <cell r="H24">
            <v>0</v>
          </cell>
          <cell r="I24">
            <v>0</v>
          </cell>
          <cell r="J24">
            <v>0</v>
          </cell>
          <cell r="K24">
            <v>0</v>
          </cell>
        </row>
        <row r="25">
          <cell r="D25">
            <v>0</v>
          </cell>
          <cell r="E25">
            <v>0</v>
          </cell>
          <cell r="F25">
            <v>0</v>
          </cell>
          <cell r="G25">
            <v>0</v>
          </cell>
          <cell r="H25">
            <v>0</v>
          </cell>
          <cell r="I25">
            <v>0</v>
          </cell>
          <cell r="J25">
            <v>0</v>
          </cell>
          <cell r="K25">
            <v>0</v>
          </cell>
        </row>
        <row r="26">
          <cell r="C26" t="str">
            <v>12812a</v>
          </cell>
          <cell r="D26">
            <v>0</v>
          </cell>
          <cell r="E26">
            <v>0</v>
          </cell>
          <cell r="F26">
            <v>0</v>
          </cell>
          <cell r="G26">
            <v>0</v>
          </cell>
          <cell r="H26">
            <v>0</v>
          </cell>
          <cell r="I26">
            <v>0</v>
          </cell>
          <cell r="J26">
            <v>0</v>
          </cell>
          <cell r="K26">
            <v>0</v>
          </cell>
        </row>
        <row r="27">
          <cell r="C27" t="str">
            <v>1282a</v>
          </cell>
          <cell r="D27">
            <v>0</v>
          </cell>
          <cell r="E27">
            <v>0</v>
          </cell>
          <cell r="F27">
            <v>0</v>
          </cell>
          <cell r="G27">
            <v>0</v>
          </cell>
          <cell r="H27">
            <v>0</v>
          </cell>
          <cell r="I27">
            <v>0</v>
          </cell>
          <cell r="J27">
            <v>0</v>
          </cell>
          <cell r="K27">
            <v>0</v>
          </cell>
        </row>
        <row r="28">
          <cell r="C28" t="str">
            <v>1288a</v>
          </cell>
          <cell r="D28">
            <v>0</v>
          </cell>
          <cell r="E28">
            <v>0</v>
          </cell>
          <cell r="F28">
            <v>0</v>
          </cell>
          <cell r="G28">
            <v>0</v>
          </cell>
          <cell r="H28">
            <v>0</v>
          </cell>
          <cell r="I28">
            <v>0</v>
          </cell>
          <cell r="J28">
            <v>0</v>
          </cell>
          <cell r="K28">
            <v>0</v>
          </cell>
        </row>
        <row r="29">
          <cell r="D29">
            <v>0</v>
          </cell>
          <cell r="E29">
            <v>0</v>
          </cell>
          <cell r="F29">
            <v>0</v>
          </cell>
          <cell r="G29">
            <v>0</v>
          </cell>
          <cell r="H29">
            <v>0</v>
          </cell>
          <cell r="I29">
            <v>0</v>
          </cell>
          <cell r="J29">
            <v>0</v>
          </cell>
          <cell r="K29">
            <v>0</v>
          </cell>
        </row>
        <row r="30">
          <cell r="D30">
            <v>279396958006</v>
          </cell>
          <cell r="E30">
            <v>0</v>
          </cell>
          <cell r="F30">
            <v>0</v>
          </cell>
          <cell r="G30">
            <v>0</v>
          </cell>
          <cell r="H30">
            <v>0</v>
          </cell>
          <cell r="I30">
            <v>0</v>
          </cell>
          <cell r="J30">
            <v>0</v>
          </cell>
          <cell r="K30">
            <v>279396958006</v>
          </cell>
        </row>
        <row r="31">
          <cell r="C31">
            <v>131</v>
          </cell>
          <cell r="D31">
            <v>271611280101</v>
          </cell>
          <cell r="E31">
            <v>0</v>
          </cell>
          <cell r="F31">
            <v>0</v>
          </cell>
          <cell r="G31">
            <v>0</v>
          </cell>
          <cell r="H31">
            <v>0</v>
          </cell>
          <cell r="I31">
            <v>0</v>
          </cell>
          <cell r="J31">
            <v>0</v>
          </cell>
          <cell r="K31">
            <v>271611280101</v>
          </cell>
        </row>
        <row r="32">
          <cell r="C32">
            <v>3312</v>
          </cell>
          <cell r="D32">
            <v>8202312920</v>
          </cell>
          <cell r="E32">
            <v>0</v>
          </cell>
          <cell r="F32">
            <v>0</v>
          </cell>
          <cell r="G32">
            <v>0</v>
          </cell>
          <cell r="H32">
            <v>0</v>
          </cell>
          <cell r="I32">
            <v>0</v>
          </cell>
          <cell r="J32">
            <v>0</v>
          </cell>
          <cell r="K32">
            <v>8202312920</v>
          </cell>
        </row>
        <row r="33">
          <cell r="C33">
            <v>1361</v>
          </cell>
          <cell r="D33">
            <v>0</v>
          </cell>
          <cell r="E33">
            <v>0</v>
          </cell>
          <cell r="F33">
            <v>0</v>
          </cell>
          <cell r="G33">
            <v>0</v>
          </cell>
          <cell r="H33">
            <v>0</v>
          </cell>
          <cell r="I33">
            <v>0</v>
          </cell>
          <cell r="J33">
            <v>0</v>
          </cell>
          <cell r="K33">
            <v>0</v>
          </cell>
        </row>
        <row r="34">
          <cell r="C34" t="str">
            <v>136a1</v>
          </cell>
          <cell r="D34">
            <v>0</v>
          </cell>
          <cell r="E34">
            <v>0</v>
          </cell>
          <cell r="F34">
            <v>0</v>
          </cell>
          <cell r="G34">
            <v>0</v>
          </cell>
          <cell r="H34">
            <v>0</v>
          </cell>
          <cell r="I34">
            <v>0</v>
          </cell>
          <cell r="J34">
            <v>0</v>
          </cell>
          <cell r="K34">
            <v>0</v>
          </cell>
        </row>
        <row r="35">
          <cell r="C35" t="str">
            <v>136a2</v>
          </cell>
          <cell r="D35">
            <v>0</v>
          </cell>
          <cell r="E35">
            <v>0</v>
          </cell>
          <cell r="F35">
            <v>0</v>
          </cell>
          <cell r="G35">
            <v>0</v>
          </cell>
          <cell r="H35">
            <v>0</v>
          </cell>
          <cell r="I35">
            <v>0</v>
          </cell>
          <cell r="J35">
            <v>0</v>
          </cell>
          <cell r="K35">
            <v>0</v>
          </cell>
        </row>
        <row r="36">
          <cell r="C36" t="str">
            <v>136a3</v>
          </cell>
          <cell r="D36">
            <v>0</v>
          </cell>
          <cell r="E36">
            <v>0</v>
          </cell>
          <cell r="F36">
            <v>0</v>
          </cell>
          <cell r="G36">
            <v>0</v>
          </cell>
          <cell r="H36">
            <v>0</v>
          </cell>
          <cell r="I36">
            <v>0</v>
          </cell>
          <cell r="J36">
            <v>0</v>
          </cell>
          <cell r="K36">
            <v>0</v>
          </cell>
        </row>
        <row r="37">
          <cell r="C37" t="str">
            <v>136a8</v>
          </cell>
          <cell r="D37">
            <v>0</v>
          </cell>
          <cell r="E37">
            <v>0</v>
          </cell>
          <cell r="F37">
            <v>0</v>
          </cell>
          <cell r="G37">
            <v>0</v>
          </cell>
          <cell r="H37">
            <v>0</v>
          </cell>
          <cell r="I37">
            <v>0</v>
          </cell>
          <cell r="J37">
            <v>0</v>
          </cell>
          <cell r="K37">
            <v>0</v>
          </cell>
        </row>
        <row r="38">
          <cell r="C38">
            <v>3371</v>
          </cell>
          <cell r="D38">
            <v>0</v>
          </cell>
          <cell r="E38">
            <v>0</v>
          </cell>
          <cell r="F38">
            <v>0</v>
          </cell>
          <cell r="G38">
            <v>0</v>
          </cell>
          <cell r="H38">
            <v>0</v>
          </cell>
          <cell r="I38">
            <v>0</v>
          </cell>
          <cell r="J38">
            <v>0</v>
          </cell>
          <cell r="K38">
            <v>0</v>
          </cell>
        </row>
        <row r="39">
          <cell r="C39" t="str">
            <v>1283a</v>
          </cell>
          <cell r="D39">
            <v>0</v>
          </cell>
          <cell r="E39">
            <v>0</v>
          </cell>
          <cell r="F39">
            <v>0</v>
          </cell>
          <cell r="G39">
            <v>0</v>
          </cell>
          <cell r="H39">
            <v>0</v>
          </cell>
          <cell r="I39">
            <v>0</v>
          </cell>
          <cell r="J39">
            <v>0</v>
          </cell>
          <cell r="K39">
            <v>0</v>
          </cell>
        </row>
        <row r="40">
          <cell r="D40">
            <v>10693734023</v>
          </cell>
          <cell r="E40">
            <v>0</v>
          </cell>
          <cell r="F40">
            <v>0</v>
          </cell>
          <cell r="G40">
            <v>0</v>
          </cell>
          <cell r="H40">
            <v>0</v>
          </cell>
          <cell r="I40">
            <v>0</v>
          </cell>
          <cell r="J40">
            <v>0</v>
          </cell>
          <cell r="K40">
            <v>10693734023</v>
          </cell>
        </row>
        <row r="41">
          <cell r="C41" t="str">
            <v>1385a</v>
          </cell>
          <cell r="D41">
            <v>0</v>
          </cell>
          <cell r="E41">
            <v>0</v>
          </cell>
          <cell r="F41">
            <v>0</v>
          </cell>
          <cell r="G41">
            <v>0</v>
          </cell>
          <cell r="H41">
            <v>0</v>
          </cell>
          <cell r="I41">
            <v>0</v>
          </cell>
          <cell r="J41">
            <v>0</v>
          </cell>
          <cell r="K41">
            <v>0</v>
          </cell>
        </row>
        <row r="42">
          <cell r="C42" t="str">
            <v>1388a</v>
          </cell>
          <cell r="D42">
            <v>3393419351</v>
          </cell>
          <cell r="E42">
            <v>0</v>
          </cell>
          <cell r="F42">
            <v>0</v>
          </cell>
          <cell r="G42">
            <v>0</v>
          </cell>
          <cell r="H42">
            <v>0</v>
          </cell>
          <cell r="I42">
            <v>0</v>
          </cell>
          <cell r="J42">
            <v>0</v>
          </cell>
          <cell r="K42">
            <v>3393419351</v>
          </cell>
        </row>
        <row r="43">
          <cell r="C43" t="str">
            <v>1411a</v>
          </cell>
          <cell r="D43">
            <v>5441569274</v>
          </cell>
          <cell r="E43">
            <v>0</v>
          </cell>
          <cell r="F43">
            <v>0</v>
          </cell>
          <cell r="G43">
            <v>0</v>
          </cell>
          <cell r="H43">
            <v>0</v>
          </cell>
          <cell r="I43">
            <v>0</v>
          </cell>
          <cell r="J43">
            <v>0</v>
          </cell>
          <cell r="K43">
            <v>5441569274</v>
          </cell>
        </row>
        <row r="44">
          <cell r="C44" t="str">
            <v>244a</v>
          </cell>
          <cell r="D44">
            <v>1779745398</v>
          </cell>
          <cell r="E44">
            <v>0</v>
          </cell>
          <cell r="F44">
            <v>0</v>
          </cell>
          <cell r="G44">
            <v>0</v>
          </cell>
          <cell r="H44">
            <v>0</v>
          </cell>
          <cell r="I44">
            <v>0</v>
          </cell>
          <cell r="J44">
            <v>0</v>
          </cell>
          <cell r="K44">
            <v>1779745398</v>
          </cell>
        </row>
        <row r="45">
          <cell r="C45" t="str">
            <v>3341a</v>
          </cell>
          <cell r="D45">
            <v>0</v>
          </cell>
          <cell r="E45">
            <v>0</v>
          </cell>
          <cell r="F45">
            <v>0</v>
          </cell>
          <cell r="G45">
            <v>0</v>
          </cell>
          <cell r="H45">
            <v>0</v>
          </cell>
          <cell r="I45">
            <v>0</v>
          </cell>
          <cell r="J45">
            <v>0</v>
          </cell>
          <cell r="K45">
            <v>0</v>
          </cell>
        </row>
        <row r="46">
          <cell r="C46" t="str">
            <v>33881a</v>
          </cell>
          <cell r="D46">
            <v>79000000</v>
          </cell>
          <cell r="E46">
            <v>0</v>
          </cell>
          <cell r="F46">
            <v>0</v>
          </cell>
          <cell r="G46">
            <v>0</v>
          </cell>
          <cell r="H46">
            <v>0</v>
          </cell>
          <cell r="I46">
            <v>0</v>
          </cell>
          <cell r="J46">
            <v>0</v>
          </cell>
          <cell r="K46">
            <v>79000000</v>
          </cell>
        </row>
        <row r="47">
          <cell r="D47">
            <v>-11110369038</v>
          </cell>
          <cell r="E47">
            <v>0</v>
          </cell>
          <cell r="F47">
            <v>0</v>
          </cell>
          <cell r="G47">
            <v>0</v>
          </cell>
          <cell r="H47">
            <v>0</v>
          </cell>
          <cell r="I47">
            <v>0</v>
          </cell>
          <cell r="J47">
            <v>0</v>
          </cell>
          <cell r="K47">
            <v>-11110369038</v>
          </cell>
        </row>
        <row r="48">
          <cell r="C48" t="str">
            <v>2293a1</v>
          </cell>
          <cell r="D48">
            <v>-11110369038</v>
          </cell>
          <cell r="E48">
            <v>0</v>
          </cell>
          <cell r="F48">
            <v>0</v>
          </cell>
          <cell r="G48">
            <v>0</v>
          </cell>
          <cell r="H48">
            <v>0</v>
          </cell>
          <cell r="I48">
            <v>0</v>
          </cell>
          <cell r="J48">
            <v>0</v>
          </cell>
          <cell r="K48">
            <v>-11110369038</v>
          </cell>
        </row>
        <row r="49">
          <cell r="C49" t="str">
            <v>2293a2</v>
          </cell>
          <cell r="D49">
            <v>0</v>
          </cell>
          <cell r="E49">
            <v>0</v>
          </cell>
          <cell r="F49">
            <v>0</v>
          </cell>
          <cell r="G49">
            <v>0</v>
          </cell>
          <cell r="H49">
            <v>0</v>
          </cell>
          <cell r="I49">
            <v>0</v>
          </cell>
          <cell r="J49">
            <v>0</v>
          </cell>
          <cell r="K49">
            <v>0</v>
          </cell>
        </row>
        <row r="50">
          <cell r="C50" t="str">
            <v>2293a8</v>
          </cell>
          <cell r="D50">
            <v>0</v>
          </cell>
          <cell r="E50">
            <v>0</v>
          </cell>
          <cell r="F50">
            <v>0</v>
          </cell>
          <cell r="G50">
            <v>0</v>
          </cell>
          <cell r="H50">
            <v>0</v>
          </cell>
          <cell r="I50">
            <v>0</v>
          </cell>
          <cell r="J50">
            <v>0</v>
          </cell>
          <cell r="K50">
            <v>0</v>
          </cell>
        </row>
        <row r="51">
          <cell r="C51">
            <v>1381</v>
          </cell>
          <cell r="D51">
            <v>0</v>
          </cell>
          <cell r="E51">
            <v>0</v>
          </cell>
          <cell r="F51">
            <v>0</v>
          </cell>
          <cell r="G51">
            <v>0</v>
          </cell>
          <cell r="H51">
            <v>0</v>
          </cell>
          <cell r="I51">
            <v>0</v>
          </cell>
          <cell r="J51">
            <v>0</v>
          </cell>
          <cell r="K51">
            <v>0</v>
          </cell>
        </row>
        <row r="52">
          <cell r="D52">
            <v>0</v>
          </cell>
          <cell r="E52">
            <v>0</v>
          </cell>
          <cell r="F52">
            <v>0</v>
          </cell>
          <cell r="G52">
            <v>0</v>
          </cell>
          <cell r="H52">
            <v>0</v>
          </cell>
          <cell r="I52">
            <v>0</v>
          </cell>
          <cell r="J52">
            <v>0</v>
          </cell>
          <cell r="K52">
            <v>0</v>
          </cell>
        </row>
        <row r="53">
          <cell r="D53">
            <v>190071136471</v>
          </cell>
          <cell r="E53">
            <v>0</v>
          </cell>
          <cell r="F53">
            <v>0</v>
          </cell>
          <cell r="G53">
            <v>0</v>
          </cell>
          <cell r="H53">
            <v>0</v>
          </cell>
          <cell r="I53">
            <v>0</v>
          </cell>
          <cell r="J53">
            <v>0</v>
          </cell>
          <cell r="K53">
            <v>190071136471</v>
          </cell>
        </row>
        <row r="54">
          <cell r="D54">
            <v>190071136471</v>
          </cell>
          <cell r="E54">
            <v>0</v>
          </cell>
          <cell r="F54">
            <v>0</v>
          </cell>
          <cell r="G54">
            <v>0</v>
          </cell>
          <cell r="H54">
            <v>0</v>
          </cell>
          <cell r="I54">
            <v>0</v>
          </cell>
          <cell r="J54">
            <v>0</v>
          </cell>
          <cell r="K54">
            <v>190071136471</v>
          </cell>
        </row>
        <row r="55">
          <cell r="C55">
            <v>151</v>
          </cell>
          <cell r="D55">
            <v>0</v>
          </cell>
          <cell r="E55">
            <v>0</v>
          </cell>
          <cell r="F55">
            <v>0</v>
          </cell>
          <cell r="G55">
            <v>0</v>
          </cell>
          <cell r="H55">
            <v>0</v>
          </cell>
          <cell r="I55">
            <v>0</v>
          </cell>
          <cell r="J55">
            <v>0</v>
          </cell>
          <cell r="K55">
            <v>0</v>
          </cell>
        </row>
        <row r="56">
          <cell r="C56" t="str">
            <v>152a</v>
          </cell>
          <cell r="D56">
            <v>3811835372</v>
          </cell>
          <cell r="E56">
            <v>0</v>
          </cell>
          <cell r="F56">
            <v>0</v>
          </cell>
          <cell r="G56">
            <v>0</v>
          </cell>
          <cell r="H56">
            <v>0</v>
          </cell>
          <cell r="I56">
            <v>0</v>
          </cell>
          <cell r="J56">
            <v>0</v>
          </cell>
          <cell r="K56">
            <v>3811835372</v>
          </cell>
        </row>
        <row r="57">
          <cell r="C57" t="str">
            <v>153a</v>
          </cell>
          <cell r="D57">
            <v>1221632746</v>
          </cell>
          <cell r="E57">
            <v>0</v>
          </cell>
          <cell r="F57">
            <v>0</v>
          </cell>
          <cell r="G57">
            <v>0</v>
          </cell>
          <cell r="H57">
            <v>0</v>
          </cell>
          <cell r="I57">
            <v>0</v>
          </cell>
          <cell r="J57">
            <v>0</v>
          </cell>
          <cell r="K57">
            <v>1221632746</v>
          </cell>
        </row>
        <row r="58">
          <cell r="C58" t="str">
            <v>154a</v>
          </cell>
          <cell r="D58">
            <v>184718383365</v>
          </cell>
          <cell r="E58">
            <v>0</v>
          </cell>
          <cell r="F58">
            <v>0</v>
          </cell>
          <cell r="G58">
            <v>0</v>
          </cell>
          <cell r="H58">
            <v>0</v>
          </cell>
          <cell r="I58">
            <v>0</v>
          </cell>
          <cell r="J58">
            <v>0</v>
          </cell>
          <cell r="K58">
            <v>184718383365</v>
          </cell>
        </row>
        <row r="59">
          <cell r="C59">
            <v>155</v>
          </cell>
          <cell r="D59">
            <v>0</v>
          </cell>
          <cell r="E59">
            <v>0</v>
          </cell>
          <cell r="F59">
            <v>0</v>
          </cell>
          <cell r="G59">
            <v>0</v>
          </cell>
          <cell r="H59">
            <v>0</v>
          </cell>
          <cell r="I59">
            <v>0</v>
          </cell>
          <cell r="J59">
            <v>0</v>
          </cell>
          <cell r="K59">
            <v>0</v>
          </cell>
        </row>
        <row r="60">
          <cell r="C60">
            <v>156</v>
          </cell>
          <cell r="D60">
            <v>319284988</v>
          </cell>
          <cell r="E60">
            <v>0</v>
          </cell>
          <cell r="F60">
            <v>0</v>
          </cell>
          <cell r="G60">
            <v>0</v>
          </cell>
          <cell r="H60">
            <v>0</v>
          </cell>
          <cell r="I60">
            <v>0</v>
          </cell>
          <cell r="J60">
            <v>0</v>
          </cell>
          <cell r="K60">
            <v>319284988</v>
          </cell>
        </row>
        <row r="61">
          <cell r="C61">
            <v>157</v>
          </cell>
          <cell r="D61">
            <v>0</v>
          </cell>
          <cell r="E61">
            <v>0</v>
          </cell>
          <cell r="F61">
            <v>0</v>
          </cell>
          <cell r="G61">
            <v>0</v>
          </cell>
          <cell r="H61">
            <v>0</v>
          </cell>
          <cell r="I61">
            <v>0</v>
          </cell>
          <cell r="J61">
            <v>0</v>
          </cell>
          <cell r="K61">
            <v>0</v>
          </cell>
        </row>
        <row r="62">
          <cell r="C62">
            <v>1567</v>
          </cell>
          <cell r="D62">
            <v>0</v>
          </cell>
          <cell r="E62">
            <v>0</v>
          </cell>
          <cell r="F62">
            <v>0</v>
          </cell>
          <cell r="G62">
            <v>0</v>
          </cell>
          <cell r="H62">
            <v>0</v>
          </cell>
          <cell r="I62">
            <v>0</v>
          </cell>
          <cell r="J62">
            <v>0</v>
          </cell>
          <cell r="K62">
            <v>0</v>
          </cell>
        </row>
        <row r="63">
          <cell r="C63">
            <v>158</v>
          </cell>
          <cell r="D63">
            <v>0</v>
          </cell>
          <cell r="E63">
            <v>0</v>
          </cell>
          <cell r="F63">
            <v>0</v>
          </cell>
          <cell r="G63">
            <v>0</v>
          </cell>
          <cell r="H63">
            <v>0</v>
          </cell>
          <cell r="I63">
            <v>0</v>
          </cell>
          <cell r="J63">
            <v>0</v>
          </cell>
          <cell r="K63">
            <v>0</v>
          </cell>
        </row>
        <row r="64">
          <cell r="C64" t="str">
            <v>2294a</v>
          </cell>
          <cell r="D64">
            <v>0</v>
          </cell>
          <cell r="E64">
            <v>0</v>
          </cell>
          <cell r="F64">
            <v>0</v>
          </cell>
          <cell r="G64">
            <v>0</v>
          </cell>
          <cell r="H64">
            <v>0</v>
          </cell>
          <cell r="I64">
            <v>0</v>
          </cell>
          <cell r="J64">
            <v>0</v>
          </cell>
          <cell r="K64">
            <v>0</v>
          </cell>
        </row>
        <row r="65">
          <cell r="D65">
            <v>0</v>
          </cell>
          <cell r="E65">
            <v>0</v>
          </cell>
          <cell r="F65">
            <v>0</v>
          </cell>
          <cell r="G65">
            <v>0</v>
          </cell>
          <cell r="H65">
            <v>0</v>
          </cell>
          <cell r="I65">
            <v>0</v>
          </cell>
          <cell r="J65">
            <v>0</v>
          </cell>
          <cell r="K65">
            <v>0</v>
          </cell>
        </row>
        <row r="66">
          <cell r="D66">
            <v>329028500</v>
          </cell>
          <cell r="E66">
            <v>0</v>
          </cell>
          <cell r="F66">
            <v>0</v>
          </cell>
          <cell r="G66">
            <v>0</v>
          </cell>
          <cell r="H66">
            <v>0</v>
          </cell>
          <cell r="I66">
            <v>0</v>
          </cell>
          <cell r="J66">
            <v>0</v>
          </cell>
          <cell r="K66">
            <v>329028500</v>
          </cell>
        </row>
        <row r="67">
          <cell r="C67" t="str">
            <v>242a</v>
          </cell>
          <cell r="D67">
            <v>329028500</v>
          </cell>
          <cell r="E67">
            <v>0</v>
          </cell>
          <cell r="F67">
            <v>0</v>
          </cell>
          <cell r="G67">
            <v>0</v>
          </cell>
          <cell r="H67">
            <v>0</v>
          </cell>
          <cell r="I67">
            <v>0</v>
          </cell>
          <cell r="J67">
            <v>0</v>
          </cell>
          <cell r="K67">
            <v>329028500</v>
          </cell>
        </row>
        <row r="68">
          <cell r="C68">
            <v>133</v>
          </cell>
          <cell r="D68">
            <v>0</v>
          </cell>
          <cell r="E68">
            <v>0</v>
          </cell>
          <cell r="F68">
            <v>0</v>
          </cell>
          <cell r="G68">
            <v>0</v>
          </cell>
          <cell r="H68">
            <v>0</v>
          </cell>
          <cell r="I68">
            <v>0</v>
          </cell>
          <cell r="J68">
            <v>0</v>
          </cell>
          <cell r="K68">
            <v>0</v>
          </cell>
        </row>
        <row r="69">
          <cell r="D69">
            <v>0</v>
          </cell>
          <cell r="E69">
            <v>0</v>
          </cell>
          <cell r="F69">
            <v>0</v>
          </cell>
          <cell r="G69">
            <v>0</v>
          </cell>
          <cell r="H69">
            <v>0</v>
          </cell>
          <cell r="I69">
            <v>0</v>
          </cell>
          <cell r="J69">
            <v>0</v>
          </cell>
          <cell r="K69">
            <v>0</v>
          </cell>
        </row>
        <row r="70">
          <cell r="C70">
            <v>33312</v>
          </cell>
          <cell r="D70">
            <v>0</v>
          </cell>
          <cell r="E70">
            <v>0</v>
          </cell>
          <cell r="F70">
            <v>0</v>
          </cell>
          <cell r="G70">
            <v>0</v>
          </cell>
          <cell r="H70">
            <v>0</v>
          </cell>
          <cell r="I70">
            <v>0</v>
          </cell>
          <cell r="J70">
            <v>0</v>
          </cell>
          <cell r="K70">
            <v>0</v>
          </cell>
        </row>
        <row r="71">
          <cell r="C71">
            <v>33322</v>
          </cell>
          <cell r="D71">
            <v>0</v>
          </cell>
          <cell r="E71">
            <v>0</v>
          </cell>
          <cell r="F71">
            <v>0</v>
          </cell>
          <cell r="G71">
            <v>0</v>
          </cell>
          <cell r="H71">
            <v>0</v>
          </cell>
          <cell r="I71">
            <v>0</v>
          </cell>
          <cell r="J71">
            <v>0</v>
          </cell>
          <cell r="K71">
            <v>0</v>
          </cell>
        </row>
        <row r="72">
          <cell r="C72">
            <v>33332</v>
          </cell>
          <cell r="D72">
            <v>0</v>
          </cell>
          <cell r="E72">
            <v>0</v>
          </cell>
          <cell r="F72">
            <v>0</v>
          </cell>
          <cell r="G72">
            <v>0</v>
          </cell>
          <cell r="H72">
            <v>0</v>
          </cell>
          <cell r="I72">
            <v>0</v>
          </cell>
          <cell r="J72">
            <v>0</v>
          </cell>
          <cell r="K72">
            <v>0</v>
          </cell>
        </row>
        <row r="73">
          <cell r="C73">
            <v>33342</v>
          </cell>
          <cell r="D73">
            <v>0</v>
          </cell>
          <cell r="E73">
            <v>0</v>
          </cell>
          <cell r="F73">
            <v>0</v>
          </cell>
          <cell r="G73">
            <v>0</v>
          </cell>
          <cell r="H73">
            <v>0</v>
          </cell>
          <cell r="I73">
            <v>0</v>
          </cell>
          <cell r="J73">
            <v>0</v>
          </cell>
          <cell r="K73">
            <v>0</v>
          </cell>
        </row>
        <row r="74">
          <cell r="C74">
            <v>33352</v>
          </cell>
          <cell r="D74">
            <v>0</v>
          </cell>
          <cell r="E74">
            <v>0</v>
          </cell>
          <cell r="F74">
            <v>0</v>
          </cell>
          <cell r="G74">
            <v>0</v>
          </cell>
          <cell r="H74">
            <v>0</v>
          </cell>
          <cell r="I74">
            <v>0</v>
          </cell>
          <cell r="J74">
            <v>0</v>
          </cell>
          <cell r="K74">
            <v>0</v>
          </cell>
        </row>
        <row r="75">
          <cell r="C75">
            <v>33362</v>
          </cell>
          <cell r="D75">
            <v>0</v>
          </cell>
          <cell r="E75">
            <v>0</v>
          </cell>
          <cell r="F75">
            <v>0</v>
          </cell>
          <cell r="G75">
            <v>0</v>
          </cell>
          <cell r="H75">
            <v>0</v>
          </cell>
          <cell r="I75">
            <v>0</v>
          </cell>
          <cell r="J75">
            <v>0</v>
          </cell>
          <cell r="K75">
            <v>0</v>
          </cell>
        </row>
        <row r="76">
          <cell r="C76">
            <v>33372</v>
          </cell>
          <cell r="D76">
            <v>0</v>
          </cell>
          <cell r="E76">
            <v>0</v>
          </cell>
          <cell r="F76">
            <v>0</v>
          </cell>
          <cell r="G76">
            <v>0</v>
          </cell>
          <cell r="H76">
            <v>0</v>
          </cell>
          <cell r="I76">
            <v>0</v>
          </cell>
          <cell r="J76">
            <v>0</v>
          </cell>
          <cell r="K76">
            <v>0</v>
          </cell>
        </row>
        <row r="77">
          <cell r="C77">
            <v>33382</v>
          </cell>
          <cell r="D77">
            <v>0</v>
          </cell>
          <cell r="E77">
            <v>0</v>
          </cell>
          <cell r="F77">
            <v>0</v>
          </cell>
          <cell r="G77">
            <v>0</v>
          </cell>
          <cell r="H77">
            <v>0</v>
          </cell>
          <cell r="I77">
            <v>0</v>
          </cell>
          <cell r="J77">
            <v>0</v>
          </cell>
          <cell r="K77">
            <v>0</v>
          </cell>
        </row>
        <row r="78">
          <cell r="C78">
            <v>33392</v>
          </cell>
          <cell r="D78">
            <v>0</v>
          </cell>
          <cell r="E78">
            <v>0</v>
          </cell>
          <cell r="F78">
            <v>0</v>
          </cell>
          <cell r="G78">
            <v>0</v>
          </cell>
          <cell r="H78">
            <v>0</v>
          </cell>
          <cell r="I78">
            <v>0</v>
          </cell>
          <cell r="J78">
            <v>0</v>
          </cell>
          <cell r="K78">
            <v>0</v>
          </cell>
        </row>
        <row r="79">
          <cell r="C79">
            <v>1711</v>
          </cell>
          <cell r="D79">
            <v>0</v>
          </cell>
          <cell r="E79">
            <v>0</v>
          </cell>
          <cell r="F79">
            <v>0</v>
          </cell>
          <cell r="G79">
            <v>0</v>
          </cell>
          <cell r="H79">
            <v>0</v>
          </cell>
          <cell r="I79">
            <v>0</v>
          </cell>
          <cell r="J79">
            <v>0</v>
          </cell>
          <cell r="K79">
            <v>0</v>
          </cell>
        </row>
        <row r="80">
          <cell r="D80">
            <v>0</v>
          </cell>
          <cell r="E80">
            <v>0</v>
          </cell>
          <cell r="F80">
            <v>0</v>
          </cell>
          <cell r="G80">
            <v>0</v>
          </cell>
          <cell r="H80">
            <v>0</v>
          </cell>
          <cell r="I80">
            <v>0</v>
          </cell>
          <cell r="J80">
            <v>0</v>
          </cell>
          <cell r="K80">
            <v>0</v>
          </cell>
        </row>
        <row r="81">
          <cell r="D81">
            <v>0</v>
          </cell>
          <cell r="E81">
            <v>0</v>
          </cell>
          <cell r="F81">
            <v>0</v>
          </cell>
          <cell r="G81">
            <v>0</v>
          </cell>
          <cell r="H81">
            <v>0</v>
          </cell>
          <cell r="I81">
            <v>0</v>
          </cell>
          <cell r="J81">
            <v>0</v>
          </cell>
          <cell r="K81">
            <v>0</v>
          </cell>
        </row>
        <row r="82">
          <cell r="D82">
            <v>0</v>
          </cell>
          <cell r="E82">
            <v>0</v>
          </cell>
          <cell r="F82">
            <v>0</v>
          </cell>
          <cell r="G82">
            <v>0</v>
          </cell>
          <cell r="H82">
            <v>0</v>
          </cell>
          <cell r="I82">
            <v>0</v>
          </cell>
          <cell r="J82">
            <v>0</v>
          </cell>
          <cell r="K82">
            <v>0</v>
          </cell>
        </row>
        <row r="83">
          <cell r="D83">
            <v>0</v>
          </cell>
          <cell r="E83">
            <v>0</v>
          </cell>
          <cell r="F83">
            <v>0</v>
          </cell>
          <cell r="G83">
            <v>0</v>
          </cell>
          <cell r="H83">
            <v>0</v>
          </cell>
          <cell r="I83">
            <v>0</v>
          </cell>
          <cell r="J83">
            <v>0</v>
          </cell>
          <cell r="K83">
            <v>0</v>
          </cell>
        </row>
        <row r="84">
          <cell r="D84">
            <v>0</v>
          </cell>
          <cell r="E84">
            <v>0</v>
          </cell>
          <cell r="F84">
            <v>0</v>
          </cell>
          <cell r="G84">
            <v>0</v>
          </cell>
          <cell r="H84">
            <v>0</v>
          </cell>
          <cell r="I84">
            <v>0</v>
          </cell>
          <cell r="J84">
            <v>0</v>
          </cell>
          <cell r="K84">
            <v>0</v>
          </cell>
        </row>
        <row r="85">
          <cell r="D85">
            <v>140863867908</v>
          </cell>
          <cell r="E85">
            <v>0</v>
          </cell>
          <cell r="F85">
            <v>0</v>
          </cell>
          <cell r="G85">
            <v>0</v>
          </cell>
          <cell r="H85">
            <v>0</v>
          </cell>
          <cell r="I85">
            <v>0</v>
          </cell>
          <cell r="J85">
            <v>0</v>
          </cell>
          <cell r="K85">
            <v>140863867908</v>
          </cell>
        </row>
        <row r="86">
          <cell r="D86">
            <v>0</v>
          </cell>
          <cell r="E86">
            <v>0</v>
          </cell>
          <cell r="F86">
            <v>0</v>
          </cell>
          <cell r="G86">
            <v>0</v>
          </cell>
          <cell r="H86">
            <v>0</v>
          </cell>
          <cell r="I86">
            <v>0</v>
          </cell>
          <cell r="J86">
            <v>0</v>
          </cell>
          <cell r="K86">
            <v>0</v>
          </cell>
        </row>
        <row r="87">
          <cell r="D87">
            <v>3537491073</v>
          </cell>
          <cell r="E87">
            <v>0</v>
          </cell>
          <cell r="F87">
            <v>0</v>
          </cell>
          <cell r="G87">
            <v>0</v>
          </cell>
          <cell r="H87">
            <v>0</v>
          </cell>
          <cell r="I87">
            <v>0</v>
          </cell>
          <cell r="J87">
            <v>0</v>
          </cell>
          <cell r="K87">
            <v>3537491073</v>
          </cell>
        </row>
        <row r="88">
          <cell r="C88" t="str">
            <v>131b</v>
          </cell>
          <cell r="D88">
            <v>0</v>
          </cell>
          <cell r="E88">
            <v>0</v>
          </cell>
          <cell r="F88">
            <v>0</v>
          </cell>
          <cell r="G88">
            <v>0</v>
          </cell>
          <cell r="H88">
            <v>0</v>
          </cell>
          <cell r="I88">
            <v>0</v>
          </cell>
          <cell r="J88">
            <v>0</v>
          </cell>
          <cell r="K88">
            <v>0</v>
          </cell>
        </row>
        <row r="89">
          <cell r="C89" t="str">
            <v>3312b</v>
          </cell>
          <cell r="D89">
            <v>0</v>
          </cell>
          <cell r="E89">
            <v>0</v>
          </cell>
          <cell r="F89">
            <v>0</v>
          </cell>
          <cell r="G89">
            <v>0</v>
          </cell>
          <cell r="H89">
            <v>0</v>
          </cell>
          <cell r="I89">
            <v>0</v>
          </cell>
          <cell r="J89">
            <v>0</v>
          </cell>
          <cell r="K89">
            <v>0</v>
          </cell>
        </row>
        <row r="90">
          <cell r="C90" t="str">
            <v>136b1</v>
          </cell>
          <cell r="D90">
            <v>0</v>
          </cell>
          <cell r="E90">
            <v>0</v>
          </cell>
          <cell r="F90">
            <v>0</v>
          </cell>
          <cell r="G90">
            <v>0</v>
          </cell>
          <cell r="H90">
            <v>0</v>
          </cell>
          <cell r="I90">
            <v>0</v>
          </cell>
          <cell r="J90">
            <v>0</v>
          </cell>
          <cell r="K90">
            <v>0</v>
          </cell>
        </row>
        <row r="91">
          <cell r="D91">
            <v>0</v>
          </cell>
          <cell r="E91">
            <v>0</v>
          </cell>
          <cell r="F91">
            <v>0</v>
          </cell>
          <cell r="G91">
            <v>0</v>
          </cell>
          <cell r="H91">
            <v>0</v>
          </cell>
          <cell r="I91">
            <v>0</v>
          </cell>
          <cell r="J91">
            <v>0</v>
          </cell>
          <cell r="K91">
            <v>0</v>
          </cell>
        </row>
        <row r="92">
          <cell r="C92" t="str">
            <v>136b2</v>
          </cell>
          <cell r="D92">
            <v>0</v>
          </cell>
          <cell r="E92">
            <v>0</v>
          </cell>
          <cell r="F92">
            <v>0</v>
          </cell>
          <cell r="G92">
            <v>0</v>
          </cell>
          <cell r="H92">
            <v>0</v>
          </cell>
          <cell r="I92">
            <v>0</v>
          </cell>
          <cell r="J92">
            <v>0</v>
          </cell>
          <cell r="K92">
            <v>0</v>
          </cell>
        </row>
        <row r="93">
          <cell r="C93" t="str">
            <v>136b3</v>
          </cell>
          <cell r="D93">
            <v>0</v>
          </cell>
          <cell r="E93">
            <v>0</v>
          </cell>
          <cell r="F93">
            <v>0</v>
          </cell>
          <cell r="G93">
            <v>0</v>
          </cell>
          <cell r="H93">
            <v>0</v>
          </cell>
          <cell r="I93">
            <v>0</v>
          </cell>
          <cell r="J93">
            <v>0</v>
          </cell>
          <cell r="K93">
            <v>0</v>
          </cell>
        </row>
        <row r="94">
          <cell r="C94" t="str">
            <v>136b8</v>
          </cell>
          <cell r="D94">
            <v>0</v>
          </cell>
          <cell r="E94">
            <v>0</v>
          </cell>
          <cell r="F94">
            <v>0</v>
          </cell>
          <cell r="G94">
            <v>0</v>
          </cell>
          <cell r="H94">
            <v>0</v>
          </cell>
          <cell r="I94">
            <v>0</v>
          </cell>
          <cell r="J94">
            <v>0</v>
          </cell>
          <cell r="K94">
            <v>0</v>
          </cell>
        </row>
        <row r="95">
          <cell r="C95" t="str">
            <v>1283b</v>
          </cell>
          <cell r="D95">
            <v>0</v>
          </cell>
          <cell r="E95">
            <v>0</v>
          </cell>
          <cell r="F95">
            <v>0</v>
          </cell>
          <cell r="G95">
            <v>0</v>
          </cell>
          <cell r="H95">
            <v>0</v>
          </cell>
          <cell r="I95">
            <v>0</v>
          </cell>
          <cell r="J95">
            <v>0</v>
          </cell>
          <cell r="K95">
            <v>0</v>
          </cell>
        </row>
        <row r="96">
          <cell r="D96">
            <v>3537491073</v>
          </cell>
          <cell r="E96">
            <v>0</v>
          </cell>
          <cell r="F96">
            <v>0</v>
          </cell>
          <cell r="G96">
            <v>0</v>
          </cell>
          <cell r="H96">
            <v>0</v>
          </cell>
          <cell r="I96">
            <v>0</v>
          </cell>
          <cell r="J96">
            <v>0</v>
          </cell>
          <cell r="K96">
            <v>3537491073</v>
          </cell>
        </row>
        <row r="97">
          <cell r="C97" t="str">
            <v>1385b</v>
          </cell>
          <cell r="D97">
            <v>0</v>
          </cell>
          <cell r="E97">
            <v>0</v>
          </cell>
          <cell r="F97">
            <v>0</v>
          </cell>
          <cell r="G97">
            <v>0</v>
          </cell>
          <cell r="H97">
            <v>0</v>
          </cell>
          <cell r="I97">
            <v>0</v>
          </cell>
          <cell r="J97">
            <v>0</v>
          </cell>
          <cell r="K97">
            <v>0</v>
          </cell>
        </row>
        <row r="98">
          <cell r="C98" t="str">
            <v>1388b</v>
          </cell>
          <cell r="D98">
            <v>0</v>
          </cell>
          <cell r="E98">
            <v>0</v>
          </cell>
          <cell r="F98">
            <v>0</v>
          </cell>
          <cell r="G98">
            <v>0</v>
          </cell>
          <cell r="H98">
            <v>0</v>
          </cell>
          <cell r="I98">
            <v>0</v>
          </cell>
          <cell r="J98">
            <v>0</v>
          </cell>
          <cell r="K98">
            <v>0</v>
          </cell>
        </row>
        <row r="99">
          <cell r="C99" t="str">
            <v>1411b</v>
          </cell>
          <cell r="D99">
            <v>0</v>
          </cell>
          <cell r="E99">
            <v>0</v>
          </cell>
          <cell r="F99">
            <v>0</v>
          </cell>
          <cell r="G99">
            <v>0</v>
          </cell>
          <cell r="H99">
            <v>0</v>
          </cell>
          <cell r="I99">
            <v>0</v>
          </cell>
          <cell r="J99">
            <v>0</v>
          </cell>
          <cell r="K99">
            <v>0</v>
          </cell>
        </row>
        <row r="100">
          <cell r="C100" t="str">
            <v>244b</v>
          </cell>
          <cell r="D100">
            <v>3537491073</v>
          </cell>
          <cell r="E100">
            <v>0</v>
          </cell>
          <cell r="F100">
            <v>0</v>
          </cell>
          <cell r="G100">
            <v>0</v>
          </cell>
          <cell r="H100">
            <v>0</v>
          </cell>
          <cell r="I100">
            <v>0</v>
          </cell>
          <cell r="J100">
            <v>0</v>
          </cell>
          <cell r="K100">
            <v>3537491073</v>
          </cell>
        </row>
        <row r="101">
          <cell r="C101" t="str">
            <v>3341b</v>
          </cell>
          <cell r="D101">
            <v>0</v>
          </cell>
          <cell r="E101">
            <v>0</v>
          </cell>
          <cell r="F101">
            <v>0</v>
          </cell>
          <cell r="G101">
            <v>0</v>
          </cell>
          <cell r="H101">
            <v>0</v>
          </cell>
          <cell r="I101">
            <v>0</v>
          </cell>
          <cell r="J101">
            <v>0</v>
          </cell>
          <cell r="K101">
            <v>0</v>
          </cell>
        </row>
        <row r="102">
          <cell r="C102" t="str">
            <v>33881b</v>
          </cell>
          <cell r="D102">
            <v>0</v>
          </cell>
          <cell r="E102">
            <v>0</v>
          </cell>
          <cell r="F102">
            <v>0</v>
          </cell>
          <cell r="G102">
            <v>0</v>
          </cell>
          <cell r="H102">
            <v>0</v>
          </cell>
          <cell r="I102">
            <v>0</v>
          </cell>
          <cell r="J102">
            <v>0</v>
          </cell>
          <cell r="K102">
            <v>0</v>
          </cell>
        </row>
        <row r="103">
          <cell r="D103">
            <v>0</v>
          </cell>
          <cell r="E103">
            <v>0</v>
          </cell>
          <cell r="F103">
            <v>0</v>
          </cell>
          <cell r="G103">
            <v>0</v>
          </cell>
          <cell r="H103">
            <v>0</v>
          </cell>
          <cell r="I103">
            <v>0</v>
          </cell>
          <cell r="J103">
            <v>0</v>
          </cell>
          <cell r="K103">
            <v>0</v>
          </cell>
        </row>
        <row r="104">
          <cell r="C104" t="str">
            <v>2293b1</v>
          </cell>
          <cell r="D104">
            <v>0</v>
          </cell>
          <cell r="E104">
            <v>0</v>
          </cell>
          <cell r="F104">
            <v>0</v>
          </cell>
          <cell r="G104">
            <v>0</v>
          </cell>
          <cell r="H104">
            <v>0</v>
          </cell>
          <cell r="I104">
            <v>0</v>
          </cell>
          <cell r="J104">
            <v>0</v>
          </cell>
          <cell r="K104">
            <v>0</v>
          </cell>
        </row>
        <row r="105">
          <cell r="C105" t="str">
            <v>2293b2</v>
          </cell>
          <cell r="D105">
            <v>0</v>
          </cell>
          <cell r="E105">
            <v>0</v>
          </cell>
          <cell r="F105">
            <v>0</v>
          </cell>
          <cell r="G105">
            <v>0</v>
          </cell>
          <cell r="H105">
            <v>0</v>
          </cell>
          <cell r="I105">
            <v>0</v>
          </cell>
          <cell r="J105">
            <v>0</v>
          </cell>
          <cell r="K105">
            <v>0</v>
          </cell>
        </row>
        <row r="106">
          <cell r="C106" t="str">
            <v>2293b8</v>
          </cell>
          <cell r="D106">
            <v>0</v>
          </cell>
          <cell r="E106">
            <v>0</v>
          </cell>
          <cell r="F106">
            <v>0</v>
          </cell>
          <cell r="G106">
            <v>0</v>
          </cell>
          <cell r="H106">
            <v>0</v>
          </cell>
          <cell r="I106">
            <v>0</v>
          </cell>
          <cell r="J106">
            <v>0</v>
          </cell>
          <cell r="K106">
            <v>0</v>
          </cell>
        </row>
        <row r="107">
          <cell r="D107">
            <v>0</v>
          </cell>
          <cell r="E107">
            <v>0</v>
          </cell>
          <cell r="F107">
            <v>0</v>
          </cell>
          <cell r="G107">
            <v>0</v>
          </cell>
          <cell r="H107">
            <v>0</v>
          </cell>
          <cell r="I107">
            <v>0</v>
          </cell>
          <cell r="J107">
            <v>0</v>
          </cell>
          <cell r="K107">
            <v>0</v>
          </cell>
        </row>
        <row r="108">
          <cell r="D108">
            <v>113817773590</v>
          </cell>
          <cell r="E108">
            <v>0</v>
          </cell>
          <cell r="F108">
            <v>0</v>
          </cell>
          <cell r="G108">
            <v>0</v>
          </cell>
          <cell r="H108">
            <v>0</v>
          </cell>
          <cell r="I108">
            <v>0</v>
          </cell>
          <cell r="J108">
            <v>0</v>
          </cell>
          <cell r="K108">
            <v>113817773590</v>
          </cell>
        </row>
        <row r="109">
          <cell r="D109">
            <v>70346263183</v>
          </cell>
          <cell r="E109">
            <v>0</v>
          </cell>
          <cell r="F109">
            <v>0</v>
          </cell>
          <cell r="G109">
            <v>0</v>
          </cell>
          <cell r="H109">
            <v>0</v>
          </cell>
          <cell r="I109">
            <v>0</v>
          </cell>
          <cell r="J109">
            <v>0</v>
          </cell>
          <cell r="K109">
            <v>70346263183</v>
          </cell>
        </row>
        <row r="110">
          <cell r="C110">
            <v>211</v>
          </cell>
          <cell r="D110">
            <v>161864141245</v>
          </cell>
          <cell r="E110">
            <v>0</v>
          </cell>
          <cell r="F110">
            <v>0</v>
          </cell>
          <cell r="G110">
            <v>0</v>
          </cell>
          <cell r="H110">
            <v>0</v>
          </cell>
          <cell r="I110">
            <v>0</v>
          </cell>
          <cell r="J110">
            <v>0</v>
          </cell>
          <cell r="K110">
            <v>161864141245</v>
          </cell>
        </row>
        <row r="111">
          <cell r="C111">
            <v>2141</v>
          </cell>
          <cell r="D111">
            <v>-91517878062</v>
          </cell>
          <cell r="E111">
            <v>0</v>
          </cell>
          <cell r="F111">
            <v>0</v>
          </cell>
          <cell r="G111">
            <v>0</v>
          </cell>
          <cell r="H111">
            <v>0</v>
          </cell>
          <cell r="I111">
            <v>0</v>
          </cell>
          <cell r="J111">
            <v>0</v>
          </cell>
          <cell r="K111">
            <v>-91517878062</v>
          </cell>
        </row>
        <row r="112">
          <cell r="D112">
            <v>42956928087</v>
          </cell>
          <cell r="E112">
            <v>0</v>
          </cell>
          <cell r="F112">
            <v>0</v>
          </cell>
          <cell r="G112">
            <v>0</v>
          </cell>
          <cell r="H112">
            <v>0</v>
          </cell>
          <cell r="I112">
            <v>0</v>
          </cell>
          <cell r="J112">
            <v>0</v>
          </cell>
          <cell r="K112">
            <v>42956928087</v>
          </cell>
        </row>
        <row r="113">
          <cell r="C113">
            <v>212</v>
          </cell>
          <cell r="D113">
            <v>53049347907</v>
          </cell>
          <cell r="E113">
            <v>0</v>
          </cell>
          <cell r="F113">
            <v>0</v>
          </cell>
          <cell r="G113">
            <v>0</v>
          </cell>
          <cell r="H113">
            <v>0</v>
          </cell>
          <cell r="I113">
            <v>0</v>
          </cell>
          <cell r="J113">
            <v>0</v>
          </cell>
          <cell r="K113">
            <v>53049347907</v>
          </cell>
        </row>
        <row r="114">
          <cell r="C114">
            <v>2142</v>
          </cell>
          <cell r="D114">
            <v>-10092419820</v>
          </cell>
          <cell r="E114">
            <v>0</v>
          </cell>
          <cell r="F114">
            <v>0</v>
          </cell>
          <cell r="G114">
            <v>0</v>
          </cell>
          <cell r="H114">
            <v>0</v>
          </cell>
          <cell r="I114">
            <v>0</v>
          </cell>
          <cell r="J114">
            <v>0</v>
          </cell>
          <cell r="K114">
            <v>-10092419820</v>
          </cell>
        </row>
        <row r="115">
          <cell r="D115">
            <v>514582320</v>
          </cell>
          <cell r="E115">
            <v>0</v>
          </cell>
          <cell r="F115">
            <v>0</v>
          </cell>
          <cell r="G115">
            <v>0</v>
          </cell>
          <cell r="H115">
            <v>0</v>
          </cell>
          <cell r="I115">
            <v>0</v>
          </cell>
          <cell r="J115">
            <v>0</v>
          </cell>
          <cell r="K115">
            <v>514582320</v>
          </cell>
        </row>
        <row r="116">
          <cell r="C116">
            <v>213</v>
          </cell>
          <cell r="D116">
            <v>515872000</v>
          </cell>
          <cell r="E116">
            <v>0</v>
          </cell>
          <cell r="F116">
            <v>0</v>
          </cell>
          <cell r="G116">
            <v>0</v>
          </cell>
          <cell r="H116">
            <v>0</v>
          </cell>
          <cell r="I116">
            <v>0</v>
          </cell>
          <cell r="J116">
            <v>0</v>
          </cell>
          <cell r="K116">
            <v>515872000</v>
          </cell>
        </row>
        <row r="117">
          <cell r="C117">
            <v>2143</v>
          </cell>
          <cell r="D117">
            <v>-1289680</v>
          </cell>
          <cell r="E117">
            <v>0</v>
          </cell>
          <cell r="F117">
            <v>0</v>
          </cell>
          <cell r="G117">
            <v>0</v>
          </cell>
          <cell r="H117">
            <v>0</v>
          </cell>
          <cell r="I117">
            <v>0</v>
          </cell>
          <cell r="J117">
            <v>0</v>
          </cell>
          <cell r="K117">
            <v>-1289680</v>
          </cell>
        </row>
        <row r="118">
          <cell r="D118">
            <v>0</v>
          </cell>
          <cell r="E118">
            <v>0</v>
          </cell>
          <cell r="F118">
            <v>0</v>
          </cell>
          <cell r="G118">
            <v>0</v>
          </cell>
          <cell r="H118">
            <v>0</v>
          </cell>
          <cell r="I118">
            <v>0</v>
          </cell>
          <cell r="J118">
            <v>0</v>
          </cell>
          <cell r="K118">
            <v>0</v>
          </cell>
        </row>
        <row r="119">
          <cell r="D119">
            <v>0</v>
          </cell>
          <cell r="E119">
            <v>0</v>
          </cell>
          <cell r="F119">
            <v>0</v>
          </cell>
          <cell r="G119">
            <v>0</v>
          </cell>
          <cell r="H119">
            <v>0</v>
          </cell>
          <cell r="I119">
            <v>0</v>
          </cell>
          <cell r="J119">
            <v>0</v>
          </cell>
          <cell r="K119">
            <v>0</v>
          </cell>
        </row>
        <row r="120">
          <cell r="D120">
            <v>0</v>
          </cell>
          <cell r="E120">
            <v>0</v>
          </cell>
          <cell r="F120">
            <v>0</v>
          </cell>
          <cell r="G120">
            <v>0</v>
          </cell>
          <cell r="H120">
            <v>0</v>
          </cell>
          <cell r="I120">
            <v>0</v>
          </cell>
          <cell r="J120">
            <v>0</v>
          </cell>
          <cell r="K120">
            <v>0</v>
          </cell>
        </row>
        <row r="121">
          <cell r="C121">
            <v>2171</v>
          </cell>
          <cell r="D121">
            <v>0</v>
          </cell>
          <cell r="E121">
            <v>0</v>
          </cell>
          <cell r="F121">
            <v>0</v>
          </cell>
          <cell r="G121">
            <v>0</v>
          </cell>
          <cell r="H121">
            <v>0</v>
          </cell>
          <cell r="I121">
            <v>0</v>
          </cell>
          <cell r="J121">
            <v>0</v>
          </cell>
          <cell r="K121">
            <v>0</v>
          </cell>
        </row>
        <row r="122">
          <cell r="C122">
            <v>2172</v>
          </cell>
          <cell r="D122">
            <v>0</v>
          </cell>
          <cell r="E122">
            <v>0</v>
          </cell>
          <cell r="F122">
            <v>0</v>
          </cell>
          <cell r="G122">
            <v>0</v>
          </cell>
          <cell r="H122">
            <v>0</v>
          </cell>
          <cell r="I122">
            <v>0</v>
          </cell>
          <cell r="J122">
            <v>0</v>
          </cell>
          <cell r="K122">
            <v>0</v>
          </cell>
        </row>
        <row r="123">
          <cell r="C123">
            <v>21471</v>
          </cell>
          <cell r="D123">
            <v>0</v>
          </cell>
          <cell r="E123">
            <v>0</v>
          </cell>
          <cell r="F123">
            <v>0</v>
          </cell>
          <cell r="G123">
            <v>0</v>
          </cell>
          <cell r="H123">
            <v>0</v>
          </cell>
          <cell r="I123">
            <v>0</v>
          </cell>
          <cell r="J123">
            <v>0</v>
          </cell>
          <cell r="K123">
            <v>0</v>
          </cell>
        </row>
        <row r="124">
          <cell r="D124">
            <v>0</v>
          </cell>
          <cell r="E124">
            <v>0</v>
          </cell>
          <cell r="F124">
            <v>0</v>
          </cell>
          <cell r="G124">
            <v>0</v>
          </cell>
          <cell r="H124">
            <v>0</v>
          </cell>
          <cell r="I124">
            <v>0</v>
          </cell>
          <cell r="J124">
            <v>0</v>
          </cell>
          <cell r="K124">
            <v>0</v>
          </cell>
        </row>
        <row r="125">
          <cell r="D125">
            <v>0</v>
          </cell>
          <cell r="E125">
            <v>0</v>
          </cell>
          <cell r="F125">
            <v>0</v>
          </cell>
          <cell r="G125">
            <v>0</v>
          </cell>
          <cell r="H125">
            <v>0</v>
          </cell>
          <cell r="I125">
            <v>0</v>
          </cell>
          <cell r="J125">
            <v>0</v>
          </cell>
          <cell r="K125">
            <v>0</v>
          </cell>
        </row>
        <row r="126">
          <cell r="D126">
            <v>0</v>
          </cell>
          <cell r="E126">
            <v>0</v>
          </cell>
          <cell r="F126">
            <v>0</v>
          </cell>
          <cell r="G126">
            <v>0</v>
          </cell>
          <cell r="H126">
            <v>0</v>
          </cell>
          <cell r="I126">
            <v>0</v>
          </cell>
          <cell r="J126">
            <v>0</v>
          </cell>
          <cell r="K126">
            <v>0</v>
          </cell>
        </row>
        <row r="127">
          <cell r="C127" t="str">
            <v>154b</v>
          </cell>
          <cell r="D127">
            <v>0</v>
          </cell>
          <cell r="E127">
            <v>0</v>
          </cell>
          <cell r="F127">
            <v>0</v>
          </cell>
          <cell r="G127">
            <v>0</v>
          </cell>
          <cell r="H127">
            <v>0</v>
          </cell>
          <cell r="I127">
            <v>0</v>
          </cell>
          <cell r="J127">
            <v>0</v>
          </cell>
          <cell r="K127">
            <v>0</v>
          </cell>
        </row>
        <row r="128">
          <cell r="C128" t="str">
            <v>2294c</v>
          </cell>
          <cell r="D128">
            <v>0</v>
          </cell>
          <cell r="E128">
            <v>0</v>
          </cell>
          <cell r="F128">
            <v>0</v>
          </cell>
          <cell r="G128">
            <v>0</v>
          </cell>
          <cell r="H128">
            <v>0</v>
          </cell>
          <cell r="I128">
            <v>0</v>
          </cell>
          <cell r="J128">
            <v>0</v>
          </cell>
          <cell r="K128">
            <v>0</v>
          </cell>
        </row>
        <row r="129">
          <cell r="C129">
            <v>241</v>
          </cell>
          <cell r="D129">
            <v>0</v>
          </cell>
          <cell r="E129">
            <v>0</v>
          </cell>
          <cell r="F129">
            <v>0</v>
          </cell>
          <cell r="G129">
            <v>0</v>
          </cell>
          <cell r="H129">
            <v>0</v>
          </cell>
          <cell r="I129">
            <v>0</v>
          </cell>
          <cell r="J129">
            <v>0</v>
          </cell>
          <cell r="K129">
            <v>0</v>
          </cell>
        </row>
        <row r="130">
          <cell r="D130">
            <v>0</v>
          </cell>
          <cell r="E130">
            <v>0</v>
          </cell>
          <cell r="F130">
            <v>0</v>
          </cell>
          <cell r="G130">
            <v>0</v>
          </cell>
          <cell r="H130">
            <v>0</v>
          </cell>
          <cell r="I130">
            <v>0</v>
          </cell>
          <cell r="J130">
            <v>0</v>
          </cell>
          <cell r="K130">
            <v>0</v>
          </cell>
        </row>
        <row r="131">
          <cell r="D131">
            <v>8000000000</v>
          </cell>
          <cell r="E131">
            <v>0</v>
          </cell>
          <cell r="F131">
            <v>0</v>
          </cell>
          <cell r="G131">
            <v>0</v>
          </cell>
          <cell r="H131">
            <v>0</v>
          </cell>
          <cell r="I131">
            <v>0</v>
          </cell>
          <cell r="J131">
            <v>0</v>
          </cell>
          <cell r="K131">
            <v>8000000000</v>
          </cell>
        </row>
        <row r="132">
          <cell r="C132">
            <v>221</v>
          </cell>
          <cell r="D132">
            <v>0</v>
          </cell>
          <cell r="E132">
            <v>0</v>
          </cell>
          <cell r="F132">
            <v>0</v>
          </cell>
          <cell r="G132">
            <v>0</v>
          </cell>
          <cell r="H132">
            <v>0</v>
          </cell>
          <cell r="I132">
            <v>0</v>
          </cell>
          <cell r="J132">
            <v>0</v>
          </cell>
          <cell r="K132">
            <v>0</v>
          </cell>
        </row>
        <row r="133">
          <cell r="D133">
            <v>0</v>
          </cell>
          <cell r="E133">
            <v>0</v>
          </cell>
          <cell r="F133">
            <v>0</v>
          </cell>
          <cell r="G133">
            <v>0</v>
          </cell>
          <cell r="H133">
            <v>0</v>
          </cell>
          <cell r="I133">
            <v>0</v>
          </cell>
          <cell r="J133">
            <v>0</v>
          </cell>
          <cell r="K133">
            <v>0</v>
          </cell>
        </row>
        <row r="134">
          <cell r="C134">
            <v>2221</v>
          </cell>
          <cell r="D134">
            <v>0</v>
          </cell>
          <cell r="E134">
            <v>0</v>
          </cell>
          <cell r="F134">
            <v>0</v>
          </cell>
          <cell r="G134">
            <v>0</v>
          </cell>
          <cell r="H134">
            <v>0</v>
          </cell>
          <cell r="I134">
            <v>0</v>
          </cell>
          <cell r="J134">
            <v>0</v>
          </cell>
          <cell r="K134">
            <v>0</v>
          </cell>
        </row>
        <row r="135">
          <cell r="C135">
            <v>2222</v>
          </cell>
          <cell r="D135">
            <v>0</v>
          </cell>
          <cell r="E135">
            <v>0</v>
          </cell>
          <cell r="F135">
            <v>0</v>
          </cell>
          <cell r="G135">
            <v>0</v>
          </cell>
          <cell r="H135">
            <v>0</v>
          </cell>
          <cell r="I135">
            <v>0</v>
          </cell>
          <cell r="J135">
            <v>0</v>
          </cell>
          <cell r="K135">
            <v>0</v>
          </cell>
        </row>
        <row r="136">
          <cell r="C136">
            <v>2281</v>
          </cell>
          <cell r="D136">
            <v>8300000000</v>
          </cell>
          <cell r="E136">
            <v>0</v>
          </cell>
          <cell r="F136">
            <v>0</v>
          </cell>
          <cell r="G136">
            <v>0</v>
          </cell>
          <cell r="H136">
            <v>0</v>
          </cell>
          <cell r="I136">
            <v>0</v>
          </cell>
          <cell r="J136">
            <v>0</v>
          </cell>
          <cell r="K136">
            <v>8300000000</v>
          </cell>
        </row>
        <row r="137">
          <cell r="C137">
            <v>2292</v>
          </cell>
          <cell r="D137">
            <v>-300000000</v>
          </cell>
          <cell r="E137">
            <v>0</v>
          </cell>
          <cell r="F137">
            <v>0</v>
          </cell>
          <cell r="G137">
            <v>0</v>
          </cell>
          <cell r="H137">
            <v>0</v>
          </cell>
          <cell r="I137">
            <v>0</v>
          </cell>
          <cell r="J137">
            <v>0</v>
          </cell>
          <cell r="K137">
            <v>-300000000</v>
          </cell>
        </row>
        <row r="138">
          <cell r="D138">
            <v>0</v>
          </cell>
          <cell r="E138">
            <v>0</v>
          </cell>
          <cell r="F138">
            <v>0</v>
          </cell>
          <cell r="G138">
            <v>0</v>
          </cell>
          <cell r="H138">
            <v>0</v>
          </cell>
          <cell r="I138">
            <v>0</v>
          </cell>
          <cell r="J138">
            <v>0</v>
          </cell>
          <cell r="K138">
            <v>0</v>
          </cell>
        </row>
        <row r="139">
          <cell r="C139" t="str">
            <v>12812b</v>
          </cell>
          <cell r="D139">
            <v>0</v>
          </cell>
          <cell r="E139">
            <v>0</v>
          </cell>
          <cell r="F139">
            <v>0</v>
          </cell>
          <cell r="G139">
            <v>0</v>
          </cell>
          <cell r="H139">
            <v>0</v>
          </cell>
          <cell r="I139">
            <v>0</v>
          </cell>
          <cell r="J139">
            <v>0</v>
          </cell>
          <cell r="K139">
            <v>0</v>
          </cell>
        </row>
        <row r="140">
          <cell r="C140" t="str">
            <v>1282b</v>
          </cell>
          <cell r="D140">
            <v>0</v>
          </cell>
          <cell r="E140">
            <v>0</v>
          </cell>
          <cell r="F140">
            <v>0</v>
          </cell>
          <cell r="G140">
            <v>0</v>
          </cell>
          <cell r="H140">
            <v>0</v>
          </cell>
          <cell r="I140">
            <v>0</v>
          </cell>
          <cell r="J140">
            <v>0</v>
          </cell>
          <cell r="K140">
            <v>0</v>
          </cell>
        </row>
        <row r="141">
          <cell r="C141" t="str">
            <v>1288b</v>
          </cell>
          <cell r="D141">
            <v>0</v>
          </cell>
          <cell r="E141">
            <v>0</v>
          </cell>
          <cell r="F141">
            <v>0</v>
          </cell>
          <cell r="G141">
            <v>0</v>
          </cell>
          <cell r="H141">
            <v>0</v>
          </cell>
          <cell r="I141">
            <v>0</v>
          </cell>
          <cell r="J141">
            <v>0</v>
          </cell>
          <cell r="K141">
            <v>0</v>
          </cell>
        </row>
        <row r="142">
          <cell r="D142">
            <v>0</v>
          </cell>
          <cell r="E142">
            <v>0</v>
          </cell>
          <cell r="F142">
            <v>0</v>
          </cell>
          <cell r="G142">
            <v>0</v>
          </cell>
          <cell r="H142">
            <v>0</v>
          </cell>
          <cell r="I142">
            <v>0</v>
          </cell>
          <cell r="J142">
            <v>0</v>
          </cell>
          <cell r="K142">
            <v>0</v>
          </cell>
        </row>
        <row r="143">
          <cell r="D143">
            <v>15508603245</v>
          </cell>
          <cell r="E143">
            <v>0</v>
          </cell>
          <cell r="F143">
            <v>0</v>
          </cell>
          <cell r="G143">
            <v>0</v>
          </cell>
          <cell r="H143">
            <v>0</v>
          </cell>
          <cell r="I143">
            <v>0</v>
          </cell>
          <cell r="J143">
            <v>0</v>
          </cell>
          <cell r="K143">
            <v>15508603245</v>
          </cell>
        </row>
        <row r="144">
          <cell r="C144" t="str">
            <v>242b</v>
          </cell>
          <cell r="D144">
            <v>15508603245</v>
          </cell>
          <cell r="E144">
            <v>0</v>
          </cell>
          <cell r="F144">
            <v>0</v>
          </cell>
          <cell r="G144">
            <v>0</v>
          </cell>
          <cell r="H144">
            <v>0</v>
          </cell>
          <cell r="I144">
            <v>0</v>
          </cell>
          <cell r="J144">
            <v>0</v>
          </cell>
          <cell r="K144">
            <v>15508603245</v>
          </cell>
        </row>
        <row r="145">
          <cell r="C145">
            <v>243</v>
          </cell>
          <cell r="D145">
            <v>0</v>
          </cell>
          <cell r="E145">
            <v>0</v>
          </cell>
          <cell r="F145">
            <v>0</v>
          </cell>
          <cell r="G145">
            <v>0</v>
          </cell>
          <cell r="H145">
            <v>0</v>
          </cell>
          <cell r="I145">
            <v>0</v>
          </cell>
          <cell r="J145">
            <v>0</v>
          </cell>
          <cell r="K145">
            <v>0</v>
          </cell>
        </row>
        <row r="146">
          <cell r="D146">
            <v>0</v>
          </cell>
          <cell r="E146">
            <v>0</v>
          </cell>
          <cell r="F146">
            <v>0</v>
          </cell>
          <cell r="G146">
            <v>0</v>
          </cell>
          <cell r="H146">
            <v>0</v>
          </cell>
          <cell r="I146">
            <v>0</v>
          </cell>
          <cell r="J146">
            <v>0</v>
          </cell>
          <cell r="K146">
            <v>0</v>
          </cell>
        </row>
        <row r="147">
          <cell r="C147" t="str">
            <v>152b</v>
          </cell>
          <cell r="D147">
            <v>0</v>
          </cell>
          <cell r="E147">
            <v>0</v>
          </cell>
          <cell r="F147">
            <v>0</v>
          </cell>
          <cell r="G147">
            <v>0</v>
          </cell>
          <cell r="H147">
            <v>0</v>
          </cell>
          <cell r="I147">
            <v>0</v>
          </cell>
          <cell r="J147">
            <v>0</v>
          </cell>
          <cell r="K147">
            <v>0</v>
          </cell>
        </row>
        <row r="148">
          <cell r="C148">
            <v>0</v>
          </cell>
          <cell r="D148">
            <v>0</v>
          </cell>
          <cell r="E148">
            <v>0</v>
          </cell>
          <cell r="F148">
            <v>0</v>
          </cell>
          <cell r="G148">
            <v>0</v>
          </cell>
          <cell r="H148">
            <v>0</v>
          </cell>
          <cell r="I148">
            <v>0</v>
          </cell>
          <cell r="J148">
            <v>0</v>
          </cell>
          <cell r="K148">
            <v>0</v>
          </cell>
        </row>
        <row r="149">
          <cell r="C149" t="str">
            <v>153b</v>
          </cell>
          <cell r="D149">
            <v>0</v>
          </cell>
          <cell r="E149">
            <v>0</v>
          </cell>
          <cell r="F149">
            <v>0</v>
          </cell>
          <cell r="G149">
            <v>0</v>
          </cell>
          <cell r="H149">
            <v>0</v>
          </cell>
          <cell r="I149">
            <v>0</v>
          </cell>
          <cell r="J149">
            <v>0</v>
          </cell>
          <cell r="K149">
            <v>0</v>
          </cell>
        </row>
        <row r="150">
          <cell r="C150" t="str">
            <v>2294b</v>
          </cell>
          <cell r="D150">
            <v>0</v>
          </cell>
          <cell r="E150">
            <v>0</v>
          </cell>
          <cell r="F150">
            <v>0</v>
          </cell>
          <cell r="G150">
            <v>0</v>
          </cell>
          <cell r="H150">
            <v>0</v>
          </cell>
          <cell r="I150">
            <v>0</v>
          </cell>
          <cell r="J150">
            <v>0</v>
          </cell>
          <cell r="K150">
            <v>0</v>
          </cell>
        </row>
        <row r="151">
          <cell r="D151">
            <v>0</v>
          </cell>
          <cell r="E151">
            <v>0</v>
          </cell>
          <cell r="F151">
            <v>0</v>
          </cell>
          <cell r="G151">
            <v>0</v>
          </cell>
          <cell r="H151">
            <v>0</v>
          </cell>
          <cell r="I151">
            <v>0</v>
          </cell>
          <cell r="J151">
            <v>0</v>
          </cell>
          <cell r="K151">
            <v>0</v>
          </cell>
        </row>
        <row r="152">
          <cell r="D152">
            <v>0</v>
          </cell>
          <cell r="E152">
            <v>0</v>
          </cell>
          <cell r="F152">
            <v>0</v>
          </cell>
          <cell r="G152">
            <v>0</v>
          </cell>
          <cell r="H152">
            <v>0</v>
          </cell>
          <cell r="I152">
            <v>0</v>
          </cell>
          <cell r="J152">
            <v>0</v>
          </cell>
          <cell r="K152">
            <v>0</v>
          </cell>
        </row>
        <row r="153">
          <cell r="D153">
            <v>0</v>
          </cell>
          <cell r="E153">
            <v>0</v>
          </cell>
          <cell r="F153">
            <v>0</v>
          </cell>
          <cell r="G153">
            <v>0</v>
          </cell>
          <cell r="H153">
            <v>0</v>
          </cell>
          <cell r="I153">
            <v>0</v>
          </cell>
          <cell r="J153">
            <v>0</v>
          </cell>
          <cell r="K153">
            <v>0</v>
          </cell>
        </row>
        <row r="154">
          <cell r="C154">
            <v>0</v>
          </cell>
          <cell r="D154">
            <v>634473307244</v>
          </cell>
          <cell r="E154">
            <v>0</v>
          </cell>
          <cell r="F154">
            <v>0</v>
          </cell>
          <cell r="G154">
            <v>0</v>
          </cell>
          <cell r="H154">
            <v>0</v>
          </cell>
          <cell r="I154">
            <v>0</v>
          </cell>
          <cell r="J154">
            <v>0</v>
          </cell>
          <cell r="K154">
            <v>634473307244</v>
          </cell>
        </row>
        <row r="155">
          <cell r="C155">
            <v>0</v>
          </cell>
          <cell r="D155">
            <v>0</v>
          </cell>
          <cell r="E155">
            <v>0</v>
          </cell>
          <cell r="F155">
            <v>0</v>
          </cell>
          <cell r="G155">
            <v>0</v>
          </cell>
          <cell r="H155">
            <v>0</v>
          </cell>
          <cell r="I155">
            <v>0</v>
          </cell>
          <cell r="J155">
            <v>0</v>
          </cell>
          <cell r="K155">
            <v>0</v>
          </cell>
        </row>
        <row r="156">
          <cell r="C156">
            <v>0</v>
          </cell>
          <cell r="D156">
            <v>0</v>
          </cell>
          <cell r="E156">
            <v>0</v>
          </cell>
          <cell r="F156">
            <v>0</v>
          </cell>
          <cell r="G156">
            <v>0</v>
          </cell>
          <cell r="H156">
            <v>0</v>
          </cell>
          <cell r="I156">
            <v>0</v>
          </cell>
          <cell r="J156">
            <v>0</v>
          </cell>
          <cell r="K156">
            <v>0</v>
          </cell>
        </row>
        <row r="157">
          <cell r="C157">
            <v>0</v>
          </cell>
          <cell r="D157" t="str">
            <v>VP Công ty</v>
          </cell>
          <cell r="E157">
            <v>0</v>
          </cell>
          <cell r="F157">
            <v>0</v>
          </cell>
          <cell r="G157">
            <v>0</v>
          </cell>
          <cell r="H157">
            <v>0</v>
          </cell>
          <cell r="I157">
            <v>0</v>
          </cell>
          <cell r="J157">
            <v>0</v>
          </cell>
          <cell r="K157" t="str">
            <v>CỘNG</v>
          </cell>
        </row>
        <row r="158">
          <cell r="D158">
            <v>0</v>
          </cell>
          <cell r="E158">
            <v>0</v>
          </cell>
          <cell r="F158">
            <v>0</v>
          </cell>
          <cell r="G158">
            <v>0</v>
          </cell>
          <cell r="H158">
            <v>0</v>
          </cell>
          <cell r="I158">
            <v>0</v>
          </cell>
          <cell r="J158">
            <v>0</v>
          </cell>
          <cell r="K158">
            <v>0</v>
          </cell>
        </row>
        <row r="159">
          <cell r="D159">
            <v>502995782597</v>
          </cell>
          <cell r="E159">
            <v>0</v>
          </cell>
          <cell r="F159">
            <v>0</v>
          </cell>
          <cell r="G159">
            <v>0</v>
          </cell>
          <cell r="H159">
            <v>0</v>
          </cell>
          <cell r="I159">
            <v>0</v>
          </cell>
          <cell r="J159">
            <v>0</v>
          </cell>
          <cell r="K159">
            <v>502995782597</v>
          </cell>
        </row>
        <row r="160">
          <cell r="D160">
            <v>0</v>
          </cell>
          <cell r="E160">
            <v>0</v>
          </cell>
          <cell r="F160">
            <v>0</v>
          </cell>
          <cell r="G160">
            <v>0</v>
          </cell>
          <cell r="H160">
            <v>0</v>
          </cell>
          <cell r="I160">
            <v>0</v>
          </cell>
          <cell r="J160">
            <v>0</v>
          </cell>
          <cell r="K160">
            <v>0</v>
          </cell>
        </row>
        <row r="161">
          <cell r="D161">
            <v>468598380953</v>
          </cell>
          <cell r="E161">
            <v>0</v>
          </cell>
          <cell r="F161">
            <v>0</v>
          </cell>
          <cell r="G161">
            <v>0</v>
          </cell>
          <cell r="H161">
            <v>0</v>
          </cell>
          <cell r="I161">
            <v>0</v>
          </cell>
          <cell r="J161">
            <v>0</v>
          </cell>
          <cell r="K161">
            <v>468598380953</v>
          </cell>
        </row>
        <row r="162">
          <cell r="C162" t="str">
            <v>331a</v>
          </cell>
          <cell r="D162">
            <v>46579296945</v>
          </cell>
          <cell r="E162">
            <v>0</v>
          </cell>
          <cell r="F162">
            <v>0</v>
          </cell>
          <cell r="G162">
            <v>0</v>
          </cell>
          <cell r="H162">
            <v>0</v>
          </cell>
          <cell r="I162">
            <v>0</v>
          </cell>
          <cell r="J162">
            <v>0</v>
          </cell>
          <cell r="K162">
            <v>46579296945</v>
          </cell>
        </row>
        <row r="163">
          <cell r="C163" t="str">
            <v>1312a</v>
          </cell>
          <cell r="D163">
            <v>38079405321</v>
          </cell>
          <cell r="E163">
            <v>0</v>
          </cell>
          <cell r="F163">
            <v>0</v>
          </cell>
          <cell r="G163">
            <v>0</v>
          </cell>
          <cell r="H163">
            <v>0</v>
          </cell>
          <cell r="I163">
            <v>0</v>
          </cell>
          <cell r="J163">
            <v>0</v>
          </cell>
          <cell r="K163">
            <v>38079405321</v>
          </cell>
        </row>
        <row r="164">
          <cell r="C164">
            <v>333</v>
          </cell>
          <cell r="D164">
            <v>11194808500</v>
          </cell>
          <cell r="E164">
            <v>0</v>
          </cell>
          <cell r="F164">
            <v>0</v>
          </cell>
          <cell r="G164">
            <v>0</v>
          </cell>
          <cell r="H164">
            <v>0</v>
          </cell>
          <cell r="I164">
            <v>0</v>
          </cell>
          <cell r="J164">
            <v>0</v>
          </cell>
          <cell r="K164">
            <v>11194808500</v>
          </cell>
        </row>
        <row r="165">
          <cell r="C165">
            <v>3331</v>
          </cell>
          <cell r="D165">
            <v>9103162042</v>
          </cell>
          <cell r="E165">
            <v>0</v>
          </cell>
          <cell r="F165">
            <v>0</v>
          </cell>
          <cell r="G165">
            <v>0</v>
          </cell>
          <cell r="H165">
            <v>0</v>
          </cell>
          <cell r="I165">
            <v>0</v>
          </cell>
          <cell r="J165">
            <v>0</v>
          </cell>
          <cell r="K165">
            <v>9103162042</v>
          </cell>
        </row>
        <row r="166">
          <cell r="C166">
            <v>3332</v>
          </cell>
          <cell r="D166">
            <v>0</v>
          </cell>
          <cell r="E166">
            <v>0</v>
          </cell>
          <cell r="F166">
            <v>0</v>
          </cell>
          <cell r="G166">
            <v>0</v>
          </cell>
          <cell r="H166">
            <v>0</v>
          </cell>
          <cell r="I166">
            <v>0</v>
          </cell>
          <cell r="J166">
            <v>0</v>
          </cell>
          <cell r="K166">
            <v>0</v>
          </cell>
        </row>
        <row r="167">
          <cell r="C167">
            <v>3333</v>
          </cell>
          <cell r="D167">
            <v>0</v>
          </cell>
          <cell r="E167">
            <v>0</v>
          </cell>
          <cell r="F167">
            <v>0</v>
          </cell>
          <cell r="G167">
            <v>0</v>
          </cell>
          <cell r="H167">
            <v>0</v>
          </cell>
          <cell r="I167">
            <v>0</v>
          </cell>
          <cell r="J167">
            <v>0</v>
          </cell>
          <cell r="K167">
            <v>0</v>
          </cell>
        </row>
        <row r="168">
          <cell r="C168">
            <v>3334</v>
          </cell>
          <cell r="D168">
            <v>1355608983</v>
          </cell>
          <cell r="E168">
            <v>0</v>
          </cell>
          <cell r="F168">
            <v>0</v>
          </cell>
          <cell r="G168">
            <v>0</v>
          </cell>
          <cell r="H168">
            <v>0</v>
          </cell>
          <cell r="I168">
            <v>0</v>
          </cell>
          <cell r="J168">
            <v>0</v>
          </cell>
          <cell r="K168">
            <v>1355608983</v>
          </cell>
        </row>
        <row r="169">
          <cell r="C169">
            <v>3335</v>
          </cell>
          <cell r="D169">
            <v>77980475</v>
          </cell>
          <cell r="E169">
            <v>0</v>
          </cell>
          <cell r="F169">
            <v>0</v>
          </cell>
          <cell r="G169">
            <v>0</v>
          </cell>
          <cell r="H169">
            <v>0</v>
          </cell>
          <cell r="I169">
            <v>0</v>
          </cell>
          <cell r="J169">
            <v>0</v>
          </cell>
          <cell r="K169">
            <v>77980475</v>
          </cell>
        </row>
        <row r="170">
          <cell r="C170">
            <v>3336</v>
          </cell>
          <cell r="D170">
            <v>0</v>
          </cell>
          <cell r="E170">
            <v>0</v>
          </cell>
          <cell r="F170">
            <v>0</v>
          </cell>
          <cell r="G170">
            <v>0</v>
          </cell>
          <cell r="H170">
            <v>0</v>
          </cell>
          <cell r="I170">
            <v>0</v>
          </cell>
          <cell r="J170">
            <v>0</v>
          </cell>
          <cell r="K170">
            <v>0</v>
          </cell>
        </row>
        <row r="171">
          <cell r="C171">
            <v>3337</v>
          </cell>
          <cell r="D171">
            <v>658057000</v>
          </cell>
          <cell r="E171">
            <v>0</v>
          </cell>
          <cell r="F171">
            <v>0</v>
          </cell>
          <cell r="G171">
            <v>0</v>
          </cell>
          <cell r="H171">
            <v>0</v>
          </cell>
          <cell r="I171">
            <v>0</v>
          </cell>
          <cell r="J171">
            <v>0</v>
          </cell>
          <cell r="K171">
            <v>658057000</v>
          </cell>
        </row>
        <row r="172">
          <cell r="C172">
            <v>3338</v>
          </cell>
          <cell r="D172">
            <v>0</v>
          </cell>
          <cell r="E172">
            <v>0</v>
          </cell>
          <cell r="F172">
            <v>0</v>
          </cell>
          <cell r="G172">
            <v>0</v>
          </cell>
          <cell r="H172">
            <v>0</v>
          </cell>
          <cell r="I172">
            <v>0</v>
          </cell>
          <cell r="J172">
            <v>0</v>
          </cell>
          <cell r="K172">
            <v>0</v>
          </cell>
        </row>
        <row r="173">
          <cell r="C173">
            <v>3339</v>
          </cell>
          <cell r="D173">
            <v>0</v>
          </cell>
          <cell r="E173">
            <v>0</v>
          </cell>
          <cell r="F173">
            <v>0</v>
          </cell>
          <cell r="G173">
            <v>0</v>
          </cell>
          <cell r="H173">
            <v>0</v>
          </cell>
          <cell r="I173">
            <v>0</v>
          </cell>
          <cell r="J173">
            <v>0</v>
          </cell>
          <cell r="K173">
            <v>0</v>
          </cell>
        </row>
        <row r="174">
          <cell r="C174">
            <v>334</v>
          </cell>
          <cell r="D174">
            <v>20140481530</v>
          </cell>
          <cell r="E174">
            <v>0</v>
          </cell>
          <cell r="F174">
            <v>0</v>
          </cell>
          <cell r="G174">
            <v>0</v>
          </cell>
          <cell r="H174">
            <v>0</v>
          </cell>
          <cell r="I174">
            <v>0</v>
          </cell>
          <cell r="J174">
            <v>0</v>
          </cell>
          <cell r="K174">
            <v>20140481530</v>
          </cell>
        </row>
        <row r="175">
          <cell r="C175" t="str">
            <v>335a</v>
          </cell>
          <cell r="D175">
            <v>316065747</v>
          </cell>
          <cell r="E175">
            <v>0</v>
          </cell>
          <cell r="F175">
            <v>0</v>
          </cell>
          <cell r="G175">
            <v>0</v>
          </cell>
          <cell r="H175">
            <v>0</v>
          </cell>
          <cell r="I175">
            <v>0</v>
          </cell>
          <cell r="J175">
            <v>0</v>
          </cell>
          <cell r="K175">
            <v>316065747</v>
          </cell>
        </row>
        <row r="176">
          <cell r="D176">
            <v>0</v>
          </cell>
          <cell r="E176">
            <v>0</v>
          </cell>
          <cell r="F176">
            <v>0</v>
          </cell>
          <cell r="G176">
            <v>0</v>
          </cell>
          <cell r="H176">
            <v>0</v>
          </cell>
          <cell r="I176">
            <v>0</v>
          </cell>
          <cell r="J176">
            <v>0</v>
          </cell>
          <cell r="K176">
            <v>0</v>
          </cell>
        </row>
        <row r="177">
          <cell r="C177" t="str">
            <v>336a1</v>
          </cell>
          <cell r="D177">
            <v>0</v>
          </cell>
          <cell r="E177">
            <v>0</v>
          </cell>
          <cell r="F177">
            <v>0</v>
          </cell>
          <cell r="G177">
            <v>0</v>
          </cell>
          <cell r="H177">
            <v>0</v>
          </cell>
          <cell r="I177">
            <v>0</v>
          </cell>
          <cell r="J177">
            <v>0</v>
          </cell>
          <cell r="K177">
            <v>0</v>
          </cell>
        </row>
        <row r="178">
          <cell r="C178" t="str">
            <v>336a2</v>
          </cell>
          <cell r="D178">
            <v>0</v>
          </cell>
          <cell r="E178">
            <v>0</v>
          </cell>
          <cell r="F178">
            <v>0</v>
          </cell>
          <cell r="G178">
            <v>0</v>
          </cell>
          <cell r="H178">
            <v>0</v>
          </cell>
          <cell r="I178">
            <v>0</v>
          </cell>
          <cell r="J178">
            <v>0</v>
          </cell>
          <cell r="K178">
            <v>0</v>
          </cell>
        </row>
        <row r="179">
          <cell r="C179" t="str">
            <v>336a3</v>
          </cell>
          <cell r="D179">
            <v>0</v>
          </cell>
          <cell r="E179">
            <v>0</v>
          </cell>
          <cell r="F179">
            <v>0</v>
          </cell>
          <cell r="G179">
            <v>0</v>
          </cell>
          <cell r="H179">
            <v>0</v>
          </cell>
          <cell r="I179">
            <v>0</v>
          </cell>
          <cell r="J179">
            <v>0</v>
          </cell>
          <cell r="K179">
            <v>0</v>
          </cell>
        </row>
        <row r="180">
          <cell r="C180" t="str">
            <v>336a8</v>
          </cell>
          <cell r="D180">
            <v>0</v>
          </cell>
          <cell r="E180">
            <v>0</v>
          </cell>
          <cell r="F180">
            <v>0</v>
          </cell>
          <cell r="G180">
            <v>0</v>
          </cell>
          <cell r="H180">
            <v>0</v>
          </cell>
          <cell r="I180">
            <v>0</v>
          </cell>
          <cell r="J180">
            <v>0</v>
          </cell>
          <cell r="K180">
            <v>0</v>
          </cell>
        </row>
        <row r="181">
          <cell r="C181">
            <v>3372</v>
          </cell>
          <cell r="D181">
            <v>0</v>
          </cell>
          <cell r="E181">
            <v>0</v>
          </cell>
          <cell r="F181">
            <v>0</v>
          </cell>
          <cell r="G181">
            <v>0</v>
          </cell>
          <cell r="H181">
            <v>0</v>
          </cell>
          <cell r="I181">
            <v>0</v>
          </cell>
          <cell r="J181">
            <v>0</v>
          </cell>
          <cell r="K181">
            <v>0</v>
          </cell>
        </row>
        <row r="182">
          <cell r="C182" t="str">
            <v>3387a</v>
          </cell>
          <cell r="D182">
            <v>43989880</v>
          </cell>
          <cell r="E182">
            <v>0</v>
          </cell>
          <cell r="F182">
            <v>0</v>
          </cell>
          <cell r="G182">
            <v>0</v>
          </cell>
          <cell r="H182">
            <v>0</v>
          </cell>
          <cell r="I182">
            <v>0</v>
          </cell>
          <cell r="J182">
            <v>0</v>
          </cell>
          <cell r="K182">
            <v>43989880</v>
          </cell>
        </row>
        <row r="183">
          <cell r="D183">
            <v>11617943227</v>
          </cell>
          <cell r="E183">
            <v>0</v>
          </cell>
          <cell r="F183">
            <v>0</v>
          </cell>
          <cell r="G183">
            <v>0</v>
          </cell>
          <cell r="H183">
            <v>0</v>
          </cell>
          <cell r="I183">
            <v>0</v>
          </cell>
          <cell r="J183">
            <v>0</v>
          </cell>
          <cell r="K183">
            <v>11617943227</v>
          </cell>
        </row>
        <row r="184">
          <cell r="C184">
            <v>3381</v>
          </cell>
          <cell r="D184">
            <v>0</v>
          </cell>
          <cell r="E184">
            <v>0</v>
          </cell>
          <cell r="F184">
            <v>0</v>
          </cell>
          <cell r="G184">
            <v>0</v>
          </cell>
          <cell r="H184">
            <v>0</v>
          </cell>
          <cell r="I184">
            <v>0</v>
          </cell>
          <cell r="J184">
            <v>0</v>
          </cell>
          <cell r="K184">
            <v>0</v>
          </cell>
        </row>
        <row r="185">
          <cell r="C185">
            <v>3382</v>
          </cell>
          <cell r="D185">
            <v>905544529</v>
          </cell>
          <cell r="E185">
            <v>0</v>
          </cell>
          <cell r="F185">
            <v>0</v>
          </cell>
          <cell r="G185">
            <v>0</v>
          </cell>
          <cell r="H185">
            <v>0</v>
          </cell>
          <cell r="I185">
            <v>0</v>
          </cell>
          <cell r="J185">
            <v>0</v>
          </cell>
          <cell r="K185">
            <v>905544529</v>
          </cell>
        </row>
        <row r="186">
          <cell r="C186">
            <v>3383</v>
          </cell>
          <cell r="D186">
            <v>1330982276</v>
          </cell>
          <cell r="E186">
            <v>0</v>
          </cell>
          <cell r="F186">
            <v>0</v>
          </cell>
          <cell r="G186">
            <v>0</v>
          </cell>
          <cell r="H186">
            <v>0</v>
          </cell>
          <cell r="I186">
            <v>0</v>
          </cell>
          <cell r="J186">
            <v>0</v>
          </cell>
          <cell r="K186">
            <v>1330982276</v>
          </cell>
        </row>
        <row r="187">
          <cell r="C187">
            <v>3384</v>
          </cell>
          <cell r="D187">
            <v>230362317</v>
          </cell>
          <cell r="E187">
            <v>0</v>
          </cell>
          <cell r="F187">
            <v>0</v>
          </cell>
          <cell r="G187">
            <v>0</v>
          </cell>
          <cell r="H187">
            <v>0</v>
          </cell>
          <cell r="I187">
            <v>0</v>
          </cell>
          <cell r="J187">
            <v>0</v>
          </cell>
          <cell r="K187">
            <v>230362317</v>
          </cell>
        </row>
        <row r="188">
          <cell r="C188">
            <v>3385</v>
          </cell>
          <cell r="D188">
            <v>0</v>
          </cell>
          <cell r="E188">
            <v>0</v>
          </cell>
          <cell r="F188">
            <v>0</v>
          </cell>
          <cell r="G188">
            <v>0</v>
          </cell>
          <cell r="H188">
            <v>0</v>
          </cell>
          <cell r="I188">
            <v>0</v>
          </cell>
          <cell r="J188">
            <v>0</v>
          </cell>
          <cell r="K188">
            <v>0</v>
          </cell>
        </row>
        <row r="189">
          <cell r="C189">
            <v>3386</v>
          </cell>
          <cell r="D189">
            <v>102383252</v>
          </cell>
          <cell r="E189">
            <v>0</v>
          </cell>
          <cell r="F189">
            <v>0</v>
          </cell>
          <cell r="G189">
            <v>0</v>
          </cell>
          <cell r="H189">
            <v>0</v>
          </cell>
          <cell r="I189">
            <v>0</v>
          </cell>
          <cell r="J189">
            <v>0</v>
          </cell>
          <cell r="K189">
            <v>102383252</v>
          </cell>
        </row>
        <row r="190">
          <cell r="C190" t="str">
            <v>3388a</v>
          </cell>
          <cell r="D190">
            <v>8617750547</v>
          </cell>
          <cell r="E190">
            <v>0</v>
          </cell>
          <cell r="F190">
            <v>0</v>
          </cell>
          <cell r="G190">
            <v>0</v>
          </cell>
          <cell r="H190">
            <v>0</v>
          </cell>
          <cell r="I190">
            <v>0</v>
          </cell>
          <cell r="J190">
            <v>0</v>
          </cell>
          <cell r="K190">
            <v>8617750547</v>
          </cell>
        </row>
        <row r="191">
          <cell r="C191">
            <v>1412</v>
          </cell>
          <cell r="D191">
            <v>430920306</v>
          </cell>
          <cell r="E191">
            <v>0</v>
          </cell>
          <cell r="F191">
            <v>0</v>
          </cell>
          <cell r="G191">
            <v>0</v>
          </cell>
          <cell r="H191">
            <v>0</v>
          </cell>
          <cell r="I191">
            <v>0</v>
          </cell>
          <cell r="J191">
            <v>0</v>
          </cell>
          <cell r="K191">
            <v>430920306</v>
          </cell>
        </row>
        <row r="192">
          <cell r="C192" t="str">
            <v>344a</v>
          </cell>
          <cell r="D192">
            <v>0</v>
          </cell>
          <cell r="E192">
            <v>0</v>
          </cell>
          <cell r="F192">
            <v>0</v>
          </cell>
          <cell r="G192">
            <v>0</v>
          </cell>
          <cell r="H192">
            <v>0</v>
          </cell>
          <cell r="I192">
            <v>0</v>
          </cell>
          <cell r="J192">
            <v>0</v>
          </cell>
          <cell r="K192">
            <v>0</v>
          </cell>
        </row>
        <row r="193">
          <cell r="C193">
            <v>13882</v>
          </cell>
          <cell r="D193">
            <v>0</v>
          </cell>
          <cell r="E193">
            <v>0</v>
          </cell>
          <cell r="F193">
            <v>0</v>
          </cell>
          <cell r="G193">
            <v>0</v>
          </cell>
          <cell r="H193">
            <v>0</v>
          </cell>
          <cell r="I193">
            <v>0</v>
          </cell>
          <cell r="J193">
            <v>0</v>
          </cell>
          <cell r="K193">
            <v>0</v>
          </cell>
        </row>
        <row r="194">
          <cell r="D194">
            <v>335610163732</v>
          </cell>
          <cell r="E194">
            <v>0</v>
          </cell>
          <cell r="F194">
            <v>0</v>
          </cell>
          <cell r="G194">
            <v>0</v>
          </cell>
          <cell r="H194">
            <v>0</v>
          </cell>
          <cell r="I194">
            <v>0</v>
          </cell>
          <cell r="J194">
            <v>0</v>
          </cell>
          <cell r="K194">
            <v>335610163732</v>
          </cell>
        </row>
        <row r="195">
          <cell r="C195" t="str">
            <v>341a1</v>
          </cell>
          <cell r="D195">
            <v>330526356340</v>
          </cell>
          <cell r="E195">
            <v>0</v>
          </cell>
          <cell r="F195">
            <v>0</v>
          </cell>
          <cell r="G195">
            <v>0</v>
          </cell>
          <cell r="H195">
            <v>0</v>
          </cell>
          <cell r="I195">
            <v>0</v>
          </cell>
          <cell r="J195">
            <v>0</v>
          </cell>
          <cell r="K195">
            <v>330526356340</v>
          </cell>
        </row>
        <row r="196">
          <cell r="C196" t="str">
            <v>341a2</v>
          </cell>
          <cell r="D196">
            <v>5083807392</v>
          </cell>
          <cell r="E196">
            <v>0</v>
          </cell>
          <cell r="F196">
            <v>0</v>
          </cell>
          <cell r="G196">
            <v>0</v>
          </cell>
          <cell r="H196">
            <v>0</v>
          </cell>
          <cell r="I196">
            <v>0</v>
          </cell>
          <cell r="J196">
            <v>0</v>
          </cell>
          <cell r="K196">
            <v>5083807392</v>
          </cell>
        </row>
        <row r="197">
          <cell r="C197" t="str">
            <v>352a</v>
          </cell>
          <cell r="D197">
            <v>0</v>
          </cell>
          <cell r="E197">
            <v>0</v>
          </cell>
          <cell r="F197">
            <v>0</v>
          </cell>
          <cell r="G197">
            <v>0</v>
          </cell>
          <cell r="H197">
            <v>0</v>
          </cell>
          <cell r="I197">
            <v>0</v>
          </cell>
          <cell r="J197">
            <v>0</v>
          </cell>
          <cell r="K197">
            <v>0</v>
          </cell>
        </row>
        <row r="198">
          <cell r="C198">
            <v>353</v>
          </cell>
          <cell r="D198">
            <v>5016226071</v>
          </cell>
          <cell r="E198">
            <v>0</v>
          </cell>
          <cell r="F198">
            <v>0</v>
          </cell>
          <cell r="G198">
            <v>0</v>
          </cell>
          <cell r="H198">
            <v>0</v>
          </cell>
          <cell r="I198">
            <v>0</v>
          </cell>
          <cell r="J198">
            <v>0</v>
          </cell>
          <cell r="K198">
            <v>5016226071</v>
          </cell>
        </row>
        <row r="199">
          <cell r="C199">
            <v>357</v>
          </cell>
          <cell r="D199">
            <v>0</v>
          </cell>
          <cell r="E199">
            <v>0</v>
          </cell>
          <cell r="F199">
            <v>0</v>
          </cell>
          <cell r="G199">
            <v>0</v>
          </cell>
          <cell r="H199">
            <v>0</v>
          </cell>
          <cell r="I199">
            <v>0</v>
          </cell>
          <cell r="J199">
            <v>0</v>
          </cell>
          <cell r="K199">
            <v>0</v>
          </cell>
        </row>
        <row r="200">
          <cell r="C200">
            <v>1712</v>
          </cell>
          <cell r="D200">
            <v>0</v>
          </cell>
          <cell r="E200">
            <v>0</v>
          </cell>
          <cell r="F200">
            <v>0</v>
          </cell>
          <cell r="G200">
            <v>0</v>
          </cell>
          <cell r="H200">
            <v>0</v>
          </cell>
          <cell r="I200">
            <v>0</v>
          </cell>
          <cell r="J200">
            <v>0</v>
          </cell>
          <cell r="K200">
            <v>0</v>
          </cell>
        </row>
        <row r="201">
          <cell r="D201">
            <v>0</v>
          </cell>
          <cell r="E201">
            <v>0</v>
          </cell>
          <cell r="F201">
            <v>0</v>
          </cell>
          <cell r="G201">
            <v>0</v>
          </cell>
          <cell r="H201">
            <v>0</v>
          </cell>
          <cell r="I201">
            <v>0</v>
          </cell>
          <cell r="J201">
            <v>0</v>
          </cell>
          <cell r="K201">
            <v>0</v>
          </cell>
        </row>
        <row r="202">
          <cell r="D202">
            <v>34397401644</v>
          </cell>
          <cell r="E202">
            <v>0</v>
          </cell>
          <cell r="F202">
            <v>0</v>
          </cell>
          <cell r="G202">
            <v>0</v>
          </cell>
          <cell r="H202">
            <v>0</v>
          </cell>
          <cell r="I202">
            <v>0</v>
          </cell>
          <cell r="J202">
            <v>0</v>
          </cell>
          <cell r="K202">
            <v>34397401644</v>
          </cell>
        </row>
        <row r="203">
          <cell r="C203" t="str">
            <v>331b</v>
          </cell>
          <cell r="D203">
            <v>0</v>
          </cell>
          <cell r="E203">
            <v>0</v>
          </cell>
          <cell r="F203">
            <v>0</v>
          </cell>
          <cell r="G203">
            <v>0</v>
          </cell>
          <cell r="H203">
            <v>0</v>
          </cell>
          <cell r="I203">
            <v>0</v>
          </cell>
          <cell r="J203">
            <v>0</v>
          </cell>
          <cell r="K203">
            <v>0</v>
          </cell>
        </row>
        <row r="204">
          <cell r="C204" t="str">
            <v>1312b</v>
          </cell>
          <cell r="D204">
            <v>0</v>
          </cell>
          <cell r="E204">
            <v>0</v>
          </cell>
          <cell r="F204">
            <v>0</v>
          </cell>
          <cell r="G204">
            <v>0</v>
          </cell>
          <cell r="H204">
            <v>0</v>
          </cell>
          <cell r="I204">
            <v>0</v>
          </cell>
          <cell r="J204">
            <v>0</v>
          </cell>
          <cell r="K204">
            <v>0</v>
          </cell>
        </row>
        <row r="205">
          <cell r="C205" t="str">
            <v>335b</v>
          </cell>
          <cell r="D205">
            <v>0</v>
          </cell>
          <cell r="E205">
            <v>0</v>
          </cell>
          <cell r="F205">
            <v>0</v>
          </cell>
          <cell r="G205">
            <v>0</v>
          </cell>
          <cell r="H205">
            <v>0</v>
          </cell>
          <cell r="I205">
            <v>0</v>
          </cell>
          <cell r="J205">
            <v>0</v>
          </cell>
          <cell r="K205">
            <v>0</v>
          </cell>
        </row>
        <row r="206">
          <cell r="C206" t="str">
            <v>336b1</v>
          </cell>
          <cell r="D206">
            <v>0</v>
          </cell>
          <cell r="E206">
            <v>0</v>
          </cell>
          <cell r="F206">
            <v>0</v>
          </cell>
          <cell r="G206">
            <v>0</v>
          </cell>
          <cell r="H206">
            <v>0</v>
          </cell>
          <cell r="I206">
            <v>0</v>
          </cell>
          <cell r="J206">
            <v>0</v>
          </cell>
          <cell r="K206">
            <v>0</v>
          </cell>
        </row>
        <row r="207">
          <cell r="C207">
            <v>33682</v>
          </cell>
          <cell r="D207">
            <v>0</v>
          </cell>
          <cell r="E207">
            <v>0</v>
          </cell>
          <cell r="F207">
            <v>0</v>
          </cell>
          <cell r="G207">
            <v>0</v>
          </cell>
          <cell r="H207">
            <v>0</v>
          </cell>
          <cell r="I207">
            <v>0</v>
          </cell>
          <cell r="J207">
            <v>0</v>
          </cell>
          <cell r="K207">
            <v>0</v>
          </cell>
        </row>
        <row r="208">
          <cell r="C208" t="str">
            <v>336b2</v>
          </cell>
          <cell r="D208">
            <v>0</v>
          </cell>
          <cell r="E208">
            <v>0</v>
          </cell>
          <cell r="F208">
            <v>0</v>
          </cell>
          <cell r="G208">
            <v>0</v>
          </cell>
          <cell r="H208">
            <v>0</v>
          </cell>
          <cell r="I208">
            <v>0</v>
          </cell>
          <cell r="J208">
            <v>0</v>
          </cell>
          <cell r="K208">
            <v>0</v>
          </cell>
        </row>
        <row r="209">
          <cell r="C209" t="str">
            <v>336b3</v>
          </cell>
          <cell r="D209">
            <v>0</v>
          </cell>
          <cell r="E209">
            <v>0</v>
          </cell>
          <cell r="F209">
            <v>0</v>
          </cell>
          <cell r="G209">
            <v>0</v>
          </cell>
          <cell r="H209">
            <v>0</v>
          </cell>
          <cell r="I209">
            <v>0</v>
          </cell>
          <cell r="J209">
            <v>0</v>
          </cell>
          <cell r="K209">
            <v>0</v>
          </cell>
        </row>
        <row r="210">
          <cell r="C210" t="str">
            <v>336b8</v>
          </cell>
          <cell r="D210">
            <v>0</v>
          </cell>
          <cell r="E210">
            <v>0</v>
          </cell>
          <cell r="F210">
            <v>0</v>
          </cell>
          <cell r="G210">
            <v>0</v>
          </cell>
          <cell r="H210">
            <v>0</v>
          </cell>
          <cell r="I210">
            <v>0</v>
          </cell>
          <cell r="J210">
            <v>0</v>
          </cell>
          <cell r="K210">
            <v>0</v>
          </cell>
        </row>
        <row r="211">
          <cell r="C211" t="str">
            <v>3387b</v>
          </cell>
          <cell r="D211">
            <v>10062420</v>
          </cell>
          <cell r="E211">
            <v>0</v>
          </cell>
          <cell r="F211">
            <v>0</v>
          </cell>
          <cell r="G211">
            <v>0</v>
          </cell>
          <cell r="H211">
            <v>0</v>
          </cell>
          <cell r="I211">
            <v>0</v>
          </cell>
          <cell r="J211">
            <v>0</v>
          </cell>
          <cell r="K211">
            <v>10062420</v>
          </cell>
        </row>
        <row r="212">
          <cell r="D212">
            <v>1400000000</v>
          </cell>
          <cell r="E212">
            <v>0</v>
          </cell>
          <cell r="F212">
            <v>0</v>
          </cell>
          <cell r="G212">
            <v>0</v>
          </cell>
          <cell r="H212">
            <v>0</v>
          </cell>
          <cell r="I212">
            <v>0</v>
          </cell>
          <cell r="J212">
            <v>0</v>
          </cell>
          <cell r="K212">
            <v>1400000000</v>
          </cell>
        </row>
        <row r="213">
          <cell r="C213" t="str">
            <v>344b</v>
          </cell>
          <cell r="D213">
            <v>1400000000</v>
          </cell>
          <cell r="E213">
            <v>0</v>
          </cell>
          <cell r="F213">
            <v>0</v>
          </cell>
          <cell r="G213">
            <v>0</v>
          </cell>
          <cell r="H213">
            <v>0</v>
          </cell>
          <cell r="I213">
            <v>0</v>
          </cell>
          <cell r="J213">
            <v>0</v>
          </cell>
          <cell r="K213">
            <v>1400000000</v>
          </cell>
        </row>
        <row r="214">
          <cell r="C214" t="str">
            <v>3388b</v>
          </cell>
          <cell r="D214">
            <v>0</v>
          </cell>
          <cell r="E214">
            <v>0</v>
          </cell>
          <cell r="F214">
            <v>0</v>
          </cell>
          <cell r="G214">
            <v>0</v>
          </cell>
          <cell r="H214">
            <v>0</v>
          </cell>
          <cell r="I214">
            <v>0</v>
          </cell>
          <cell r="J214">
            <v>0</v>
          </cell>
          <cell r="K214">
            <v>0</v>
          </cell>
        </row>
        <row r="215">
          <cell r="D215">
            <v>32987339224</v>
          </cell>
          <cell r="E215">
            <v>0</v>
          </cell>
          <cell r="F215">
            <v>0</v>
          </cell>
          <cell r="G215">
            <v>0</v>
          </cell>
          <cell r="H215">
            <v>0</v>
          </cell>
          <cell r="I215">
            <v>0</v>
          </cell>
          <cell r="J215">
            <v>0</v>
          </cell>
          <cell r="K215">
            <v>32987339224</v>
          </cell>
        </row>
        <row r="216">
          <cell r="C216" t="str">
            <v>341b1</v>
          </cell>
          <cell r="D216">
            <v>8915635404</v>
          </cell>
          <cell r="E216">
            <v>0</v>
          </cell>
          <cell r="F216">
            <v>0</v>
          </cell>
          <cell r="G216">
            <v>0</v>
          </cell>
          <cell r="H216">
            <v>0</v>
          </cell>
          <cell r="I216">
            <v>0</v>
          </cell>
          <cell r="J216">
            <v>0</v>
          </cell>
          <cell r="K216">
            <v>8915635404</v>
          </cell>
        </row>
        <row r="217">
          <cell r="C217" t="str">
            <v>341b2</v>
          </cell>
          <cell r="D217">
            <v>24071703820</v>
          </cell>
          <cell r="E217">
            <v>0</v>
          </cell>
          <cell r="F217">
            <v>0</v>
          </cell>
          <cell r="G217">
            <v>0</v>
          </cell>
          <cell r="H217">
            <v>0</v>
          </cell>
          <cell r="I217">
            <v>0</v>
          </cell>
          <cell r="J217">
            <v>0</v>
          </cell>
          <cell r="K217">
            <v>24071703820</v>
          </cell>
        </row>
        <row r="218">
          <cell r="C218">
            <v>3431</v>
          </cell>
          <cell r="D218">
            <v>0</v>
          </cell>
          <cell r="E218">
            <v>0</v>
          </cell>
          <cell r="F218">
            <v>0</v>
          </cell>
          <cell r="G218">
            <v>0</v>
          </cell>
          <cell r="H218">
            <v>0</v>
          </cell>
          <cell r="I218">
            <v>0</v>
          </cell>
          <cell r="J218">
            <v>0</v>
          </cell>
          <cell r="K218">
            <v>0</v>
          </cell>
        </row>
        <row r="219">
          <cell r="C219" t="str">
            <v>3432a</v>
          </cell>
          <cell r="D219">
            <v>0</v>
          </cell>
          <cell r="E219">
            <v>0</v>
          </cell>
          <cell r="F219">
            <v>0</v>
          </cell>
          <cell r="G219">
            <v>0</v>
          </cell>
          <cell r="H219">
            <v>0</v>
          </cell>
          <cell r="I219">
            <v>0</v>
          </cell>
          <cell r="J219">
            <v>0</v>
          </cell>
          <cell r="K219">
            <v>0</v>
          </cell>
        </row>
        <row r="220">
          <cell r="C220" t="str">
            <v>41112a</v>
          </cell>
          <cell r="D220">
            <v>0</v>
          </cell>
          <cell r="E220">
            <v>0</v>
          </cell>
          <cell r="F220">
            <v>0</v>
          </cell>
          <cell r="G220">
            <v>0</v>
          </cell>
          <cell r="H220">
            <v>0</v>
          </cell>
          <cell r="I220">
            <v>0</v>
          </cell>
          <cell r="J220">
            <v>0</v>
          </cell>
          <cell r="K220">
            <v>0</v>
          </cell>
        </row>
        <row r="221">
          <cell r="C221">
            <v>347</v>
          </cell>
          <cell r="D221">
            <v>0</v>
          </cell>
          <cell r="E221">
            <v>0</v>
          </cell>
          <cell r="F221">
            <v>0</v>
          </cell>
          <cell r="G221">
            <v>0</v>
          </cell>
          <cell r="H221">
            <v>0</v>
          </cell>
          <cell r="I221">
            <v>0</v>
          </cell>
          <cell r="J221">
            <v>0</v>
          </cell>
          <cell r="K221">
            <v>0</v>
          </cell>
        </row>
        <row r="222">
          <cell r="C222" t="str">
            <v>352b</v>
          </cell>
          <cell r="D222">
            <v>0</v>
          </cell>
          <cell r="E222">
            <v>0</v>
          </cell>
          <cell r="F222">
            <v>0</v>
          </cell>
          <cell r="G222">
            <v>0</v>
          </cell>
          <cell r="H222">
            <v>0</v>
          </cell>
          <cell r="I222">
            <v>0</v>
          </cell>
          <cell r="J222">
            <v>0</v>
          </cell>
          <cell r="K222">
            <v>0</v>
          </cell>
        </row>
        <row r="223">
          <cell r="C223">
            <v>356</v>
          </cell>
          <cell r="D223">
            <v>0</v>
          </cell>
          <cell r="E223">
            <v>0</v>
          </cell>
          <cell r="F223">
            <v>0</v>
          </cell>
          <cell r="G223">
            <v>0</v>
          </cell>
          <cell r="H223">
            <v>0</v>
          </cell>
          <cell r="I223">
            <v>0</v>
          </cell>
          <cell r="J223">
            <v>0</v>
          </cell>
          <cell r="K223">
            <v>0</v>
          </cell>
        </row>
        <row r="224">
          <cell r="D224">
            <v>0</v>
          </cell>
          <cell r="E224">
            <v>0</v>
          </cell>
          <cell r="F224">
            <v>0</v>
          </cell>
          <cell r="G224">
            <v>0</v>
          </cell>
          <cell r="H224">
            <v>0</v>
          </cell>
          <cell r="I224">
            <v>0</v>
          </cell>
          <cell r="J224">
            <v>0</v>
          </cell>
          <cell r="K224">
            <v>0</v>
          </cell>
        </row>
        <row r="225">
          <cell r="D225">
            <v>131477524647</v>
          </cell>
          <cell r="E225">
            <v>0</v>
          </cell>
          <cell r="F225">
            <v>0</v>
          </cell>
          <cell r="G225">
            <v>0</v>
          </cell>
          <cell r="H225">
            <v>0</v>
          </cell>
          <cell r="I225">
            <v>0</v>
          </cell>
          <cell r="J225">
            <v>0</v>
          </cell>
          <cell r="K225">
            <v>131477524647</v>
          </cell>
        </row>
        <row r="226">
          <cell r="D226">
            <v>0</v>
          </cell>
          <cell r="E226">
            <v>0</v>
          </cell>
          <cell r="F226">
            <v>0</v>
          </cell>
          <cell r="G226">
            <v>0</v>
          </cell>
          <cell r="H226">
            <v>0</v>
          </cell>
          <cell r="I226">
            <v>0</v>
          </cell>
          <cell r="J226">
            <v>0</v>
          </cell>
          <cell r="K226">
            <v>0</v>
          </cell>
        </row>
        <row r="227">
          <cell r="D227">
            <v>131477524647</v>
          </cell>
          <cell r="E227">
            <v>0</v>
          </cell>
          <cell r="F227">
            <v>0</v>
          </cell>
          <cell r="G227">
            <v>0</v>
          </cell>
          <cell r="H227">
            <v>0</v>
          </cell>
          <cell r="I227">
            <v>0</v>
          </cell>
          <cell r="J227">
            <v>0</v>
          </cell>
          <cell r="K227">
            <v>131477524647</v>
          </cell>
        </row>
        <row r="228">
          <cell r="C228">
            <v>411</v>
          </cell>
          <cell r="D228">
            <v>70150000000</v>
          </cell>
          <cell r="E228">
            <v>0</v>
          </cell>
          <cell r="F228">
            <v>0</v>
          </cell>
          <cell r="G228">
            <v>0</v>
          </cell>
          <cell r="H228">
            <v>0</v>
          </cell>
          <cell r="I228">
            <v>0</v>
          </cell>
          <cell r="J228">
            <v>0</v>
          </cell>
          <cell r="K228">
            <v>70150000000</v>
          </cell>
        </row>
        <row r="229">
          <cell r="C229">
            <v>41111</v>
          </cell>
          <cell r="D229">
            <v>70150000000</v>
          </cell>
          <cell r="E229">
            <v>0</v>
          </cell>
          <cell r="F229">
            <v>0</v>
          </cell>
          <cell r="G229">
            <v>0</v>
          </cell>
          <cell r="H229">
            <v>0</v>
          </cell>
          <cell r="I229">
            <v>0</v>
          </cell>
          <cell r="J229">
            <v>0</v>
          </cell>
          <cell r="K229">
            <v>70150000000</v>
          </cell>
        </row>
        <row r="230">
          <cell r="C230" t="str">
            <v>41112b</v>
          </cell>
          <cell r="D230">
            <v>0</v>
          </cell>
          <cell r="E230">
            <v>0</v>
          </cell>
          <cell r="F230">
            <v>0</v>
          </cell>
          <cell r="G230">
            <v>0</v>
          </cell>
          <cell r="H230">
            <v>0</v>
          </cell>
          <cell r="I230">
            <v>0</v>
          </cell>
          <cell r="J230">
            <v>0</v>
          </cell>
          <cell r="K230">
            <v>0</v>
          </cell>
        </row>
        <row r="231">
          <cell r="C231">
            <v>41113</v>
          </cell>
          <cell r="D231">
            <v>0</v>
          </cell>
          <cell r="E231">
            <v>0</v>
          </cell>
          <cell r="F231">
            <v>0</v>
          </cell>
          <cell r="G231">
            <v>0</v>
          </cell>
          <cell r="H231">
            <v>0</v>
          </cell>
          <cell r="I231">
            <v>0</v>
          </cell>
          <cell r="J231">
            <v>0</v>
          </cell>
          <cell r="K231">
            <v>0</v>
          </cell>
        </row>
        <row r="232">
          <cell r="C232">
            <v>4112</v>
          </cell>
          <cell r="D232">
            <v>14925000000</v>
          </cell>
          <cell r="E232">
            <v>0</v>
          </cell>
          <cell r="F232">
            <v>0</v>
          </cell>
          <cell r="G232">
            <v>0</v>
          </cell>
          <cell r="H232">
            <v>0</v>
          </cell>
          <cell r="I232">
            <v>0</v>
          </cell>
          <cell r="J232">
            <v>0</v>
          </cell>
          <cell r="K232">
            <v>14925000000</v>
          </cell>
        </row>
        <row r="233">
          <cell r="C233">
            <v>4113</v>
          </cell>
          <cell r="D233">
            <v>0</v>
          </cell>
          <cell r="E233">
            <v>0</v>
          </cell>
          <cell r="F233">
            <v>0</v>
          </cell>
          <cell r="G233">
            <v>0</v>
          </cell>
          <cell r="H233">
            <v>0</v>
          </cell>
          <cell r="I233">
            <v>0</v>
          </cell>
          <cell r="J233">
            <v>0</v>
          </cell>
          <cell r="K233">
            <v>0</v>
          </cell>
        </row>
        <row r="234">
          <cell r="C234">
            <v>4118</v>
          </cell>
          <cell r="D234">
            <v>0</v>
          </cell>
          <cell r="E234">
            <v>0</v>
          </cell>
          <cell r="F234">
            <v>0</v>
          </cell>
          <cell r="G234">
            <v>0</v>
          </cell>
          <cell r="H234">
            <v>0</v>
          </cell>
          <cell r="I234">
            <v>0</v>
          </cell>
          <cell r="J234">
            <v>0</v>
          </cell>
          <cell r="K234">
            <v>0</v>
          </cell>
        </row>
        <row r="235">
          <cell r="C235">
            <v>419</v>
          </cell>
          <cell r="D235">
            <v>0</v>
          </cell>
          <cell r="E235">
            <v>0</v>
          </cell>
          <cell r="F235">
            <v>0</v>
          </cell>
          <cell r="G235">
            <v>0</v>
          </cell>
          <cell r="H235">
            <v>0</v>
          </cell>
          <cell r="I235">
            <v>0</v>
          </cell>
          <cell r="J235">
            <v>0</v>
          </cell>
          <cell r="K235">
            <v>0</v>
          </cell>
        </row>
        <row r="236">
          <cell r="C236">
            <v>412</v>
          </cell>
          <cell r="D236">
            <v>0</v>
          </cell>
          <cell r="E236">
            <v>0</v>
          </cell>
          <cell r="F236">
            <v>0</v>
          </cell>
          <cell r="G236">
            <v>0</v>
          </cell>
          <cell r="H236">
            <v>0</v>
          </cell>
          <cell r="I236">
            <v>0</v>
          </cell>
          <cell r="J236">
            <v>0</v>
          </cell>
          <cell r="K236">
            <v>0</v>
          </cell>
        </row>
        <row r="237">
          <cell r="C237">
            <v>413</v>
          </cell>
          <cell r="D237">
            <v>0</v>
          </cell>
          <cell r="E237">
            <v>0</v>
          </cell>
          <cell r="F237">
            <v>0</v>
          </cell>
          <cell r="G237">
            <v>0</v>
          </cell>
          <cell r="H237">
            <v>0</v>
          </cell>
          <cell r="I237">
            <v>0</v>
          </cell>
          <cell r="J237">
            <v>0</v>
          </cell>
          <cell r="K237">
            <v>0</v>
          </cell>
        </row>
        <row r="238">
          <cell r="C238">
            <v>414</v>
          </cell>
          <cell r="D238">
            <v>35669093109</v>
          </cell>
          <cell r="E238">
            <v>0</v>
          </cell>
          <cell r="F238">
            <v>0</v>
          </cell>
          <cell r="G238">
            <v>0</v>
          </cell>
          <cell r="H238">
            <v>0</v>
          </cell>
          <cell r="I238">
            <v>0</v>
          </cell>
          <cell r="J238">
            <v>0</v>
          </cell>
          <cell r="K238">
            <v>35669093109</v>
          </cell>
        </row>
        <row r="239">
          <cell r="C239">
            <v>417</v>
          </cell>
          <cell r="D239">
            <v>0</v>
          </cell>
          <cell r="E239">
            <v>0</v>
          </cell>
          <cell r="F239">
            <v>0</v>
          </cell>
          <cell r="G239">
            <v>0</v>
          </cell>
          <cell r="H239">
            <v>0</v>
          </cell>
          <cell r="I239">
            <v>0</v>
          </cell>
          <cell r="J239">
            <v>0</v>
          </cell>
          <cell r="K239">
            <v>0</v>
          </cell>
        </row>
        <row r="240">
          <cell r="C240">
            <v>418</v>
          </cell>
          <cell r="D240">
            <v>2795336585</v>
          </cell>
          <cell r="E240">
            <v>0</v>
          </cell>
          <cell r="F240">
            <v>0</v>
          </cell>
          <cell r="G240">
            <v>0</v>
          </cell>
          <cell r="H240">
            <v>0</v>
          </cell>
          <cell r="I240">
            <v>0</v>
          </cell>
          <cell r="J240">
            <v>0</v>
          </cell>
          <cell r="K240">
            <v>2795336585</v>
          </cell>
        </row>
        <row r="241">
          <cell r="C241">
            <v>421</v>
          </cell>
          <cell r="D241">
            <v>7938094953</v>
          </cell>
          <cell r="E241">
            <v>0</v>
          </cell>
          <cell r="F241">
            <v>0</v>
          </cell>
          <cell r="G241">
            <v>0</v>
          </cell>
          <cell r="H241">
            <v>0</v>
          </cell>
          <cell r="I241">
            <v>0</v>
          </cell>
          <cell r="J241">
            <v>0</v>
          </cell>
          <cell r="K241">
            <v>7938094953</v>
          </cell>
        </row>
        <row r="242">
          <cell r="C242" t="str">
            <v>421a</v>
          </cell>
          <cell r="D242">
            <v>0</v>
          </cell>
          <cell r="E242">
            <v>0</v>
          </cell>
          <cell r="F242">
            <v>0</v>
          </cell>
          <cell r="G242">
            <v>0</v>
          </cell>
          <cell r="H242">
            <v>0</v>
          </cell>
          <cell r="I242">
            <v>0</v>
          </cell>
          <cell r="J242">
            <v>0</v>
          </cell>
          <cell r="K242">
            <v>0</v>
          </cell>
        </row>
        <row r="243">
          <cell r="C243" t="str">
            <v>421b</v>
          </cell>
          <cell r="D243">
            <v>7938094953</v>
          </cell>
          <cell r="E243">
            <v>0</v>
          </cell>
          <cell r="F243">
            <v>0</v>
          </cell>
          <cell r="G243">
            <v>0</v>
          </cell>
          <cell r="H243">
            <v>0</v>
          </cell>
          <cell r="I243">
            <v>0</v>
          </cell>
          <cell r="J243">
            <v>0</v>
          </cell>
          <cell r="K243">
            <v>7938094953</v>
          </cell>
        </row>
        <row r="244">
          <cell r="C244">
            <v>441</v>
          </cell>
          <cell r="D244">
            <v>0</v>
          </cell>
          <cell r="E244">
            <v>0</v>
          </cell>
          <cell r="F244">
            <v>0</v>
          </cell>
          <cell r="G244">
            <v>0</v>
          </cell>
          <cell r="H244">
            <v>0</v>
          </cell>
          <cell r="I244">
            <v>0</v>
          </cell>
          <cell r="J244">
            <v>0</v>
          </cell>
          <cell r="K244">
            <v>0</v>
          </cell>
        </row>
        <row r="245">
          <cell r="D245">
            <v>0</v>
          </cell>
          <cell r="E245">
            <v>0</v>
          </cell>
          <cell r="F245">
            <v>0</v>
          </cell>
          <cell r="G245">
            <v>0</v>
          </cell>
          <cell r="H245">
            <v>0</v>
          </cell>
          <cell r="I245">
            <v>0</v>
          </cell>
          <cell r="J245">
            <v>0</v>
          </cell>
          <cell r="K245">
            <v>0</v>
          </cell>
        </row>
        <row r="246">
          <cell r="D246">
            <v>0</v>
          </cell>
          <cell r="E246">
            <v>0</v>
          </cell>
          <cell r="F246">
            <v>0</v>
          </cell>
          <cell r="G246">
            <v>0</v>
          </cell>
          <cell r="H246">
            <v>0</v>
          </cell>
          <cell r="I246">
            <v>0</v>
          </cell>
          <cell r="J246">
            <v>0</v>
          </cell>
          <cell r="K246">
            <v>0</v>
          </cell>
        </row>
        <row r="247">
          <cell r="D247">
            <v>0</v>
          </cell>
          <cell r="E247">
            <v>0</v>
          </cell>
          <cell r="F247">
            <v>0</v>
          </cell>
          <cell r="G247">
            <v>0</v>
          </cell>
          <cell r="H247">
            <v>0</v>
          </cell>
          <cell r="I247">
            <v>0</v>
          </cell>
          <cell r="J247">
            <v>0</v>
          </cell>
          <cell r="K247">
            <v>0</v>
          </cell>
        </row>
        <row r="248">
          <cell r="C248">
            <v>461</v>
          </cell>
          <cell r="D248">
            <v>0</v>
          </cell>
          <cell r="E248">
            <v>0</v>
          </cell>
          <cell r="F248">
            <v>0</v>
          </cell>
          <cell r="G248">
            <v>0</v>
          </cell>
          <cell r="H248">
            <v>0</v>
          </cell>
          <cell r="I248">
            <v>0</v>
          </cell>
          <cell r="J248">
            <v>0</v>
          </cell>
          <cell r="K248">
            <v>0</v>
          </cell>
        </row>
        <row r="249">
          <cell r="C249">
            <v>161</v>
          </cell>
          <cell r="D249">
            <v>0</v>
          </cell>
          <cell r="E249">
            <v>0</v>
          </cell>
          <cell r="F249">
            <v>0</v>
          </cell>
          <cell r="G249">
            <v>0</v>
          </cell>
          <cell r="H249">
            <v>0</v>
          </cell>
          <cell r="I249">
            <v>0</v>
          </cell>
          <cell r="J249">
            <v>0</v>
          </cell>
          <cell r="K249">
            <v>0</v>
          </cell>
        </row>
        <row r="250">
          <cell r="C250">
            <v>466</v>
          </cell>
          <cell r="D250">
            <v>0</v>
          </cell>
          <cell r="E250">
            <v>0</v>
          </cell>
          <cell r="F250">
            <v>0</v>
          </cell>
          <cell r="G250">
            <v>0</v>
          </cell>
          <cell r="H250">
            <v>0</v>
          </cell>
          <cell r="I250">
            <v>0</v>
          </cell>
          <cell r="J250">
            <v>0</v>
          </cell>
          <cell r="K250">
            <v>0</v>
          </cell>
        </row>
        <row r="251">
          <cell r="D251">
            <v>0</v>
          </cell>
          <cell r="E251">
            <v>0</v>
          </cell>
          <cell r="F251">
            <v>0</v>
          </cell>
          <cell r="G251">
            <v>0</v>
          </cell>
          <cell r="H251">
            <v>0</v>
          </cell>
          <cell r="I251">
            <v>0</v>
          </cell>
          <cell r="J251">
            <v>0</v>
          </cell>
          <cell r="K251">
            <v>0</v>
          </cell>
        </row>
        <row r="252">
          <cell r="C252">
            <v>467</v>
          </cell>
          <cell r="D252">
            <v>0</v>
          </cell>
          <cell r="E252">
            <v>0</v>
          </cell>
          <cell r="F252">
            <v>0</v>
          </cell>
          <cell r="G252">
            <v>0</v>
          </cell>
          <cell r="H252">
            <v>0</v>
          </cell>
          <cell r="I252">
            <v>0</v>
          </cell>
          <cell r="J252">
            <v>0</v>
          </cell>
          <cell r="K252">
            <v>0</v>
          </cell>
        </row>
        <row r="253">
          <cell r="D253">
            <v>0</v>
          </cell>
          <cell r="E253">
            <v>0</v>
          </cell>
          <cell r="F253">
            <v>0</v>
          </cell>
          <cell r="G253">
            <v>0</v>
          </cell>
          <cell r="H253">
            <v>0</v>
          </cell>
          <cell r="I253">
            <v>0</v>
          </cell>
          <cell r="J253">
            <v>0</v>
          </cell>
          <cell r="K253">
            <v>0</v>
          </cell>
        </row>
        <row r="254">
          <cell r="D254">
            <v>0</v>
          </cell>
          <cell r="E254">
            <v>0</v>
          </cell>
          <cell r="F254">
            <v>0</v>
          </cell>
          <cell r="G254">
            <v>0</v>
          </cell>
          <cell r="H254">
            <v>0</v>
          </cell>
          <cell r="I254">
            <v>0</v>
          </cell>
          <cell r="J254">
            <v>0</v>
          </cell>
          <cell r="K254">
            <v>0</v>
          </cell>
        </row>
        <row r="255">
          <cell r="C255">
            <v>0</v>
          </cell>
          <cell r="D255">
            <v>634473307244</v>
          </cell>
          <cell r="E255">
            <v>0</v>
          </cell>
          <cell r="F255">
            <v>0</v>
          </cell>
          <cell r="G255">
            <v>0</v>
          </cell>
          <cell r="H255">
            <v>0</v>
          </cell>
          <cell r="I255">
            <v>0</v>
          </cell>
          <cell r="J255">
            <v>0</v>
          </cell>
          <cell r="K255">
            <v>634473307244</v>
          </cell>
        </row>
        <row r="256">
          <cell r="D256">
            <v>0</v>
          </cell>
          <cell r="E256">
            <v>0</v>
          </cell>
          <cell r="F256">
            <v>0</v>
          </cell>
          <cell r="G256">
            <v>0</v>
          </cell>
          <cell r="H256">
            <v>0</v>
          </cell>
          <cell r="I256">
            <v>0</v>
          </cell>
          <cell r="J256">
            <v>0</v>
          </cell>
          <cell r="K256">
            <v>0</v>
          </cell>
        </row>
        <row r="257">
          <cell r="C257">
            <v>0</v>
          </cell>
          <cell r="D257" t="str">
            <v>VP Công ty</v>
          </cell>
          <cell r="E257">
            <v>0</v>
          </cell>
          <cell r="F257">
            <v>0</v>
          </cell>
          <cell r="G257">
            <v>0</v>
          </cell>
          <cell r="H257">
            <v>0</v>
          </cell>
          <cell r="I257">
            <v>0</v>
          </cell>
          <cell r="J257">
            <v>0</v>
          </cell>
          <cell r="K257" t="str">
            <v>CỘNG</v>
          </cell>
        </row>
        <row r="258">
          <cell r="C258">
            <v>0</v>
          </cell>
          <cell r="D258">
            <v>0</v>
          </cell>
          <cell r="E258">
            <v>0</v>
          </cell>
          <cell r="F258">
            <v>0</v>
          </cell>
          <cell r="G258">
            <v>0</v>
          </cell>
          <cell r="H258">
            <v>0</v>
          </cell>
          <cell r="I258">
            <v>0</v>
          </cell>
          <cell r="J258">
            <v>0</v>
          </cell>
          <cell r="K258">
            <v>0</v>
          </cell>
        </row>
        <row r="259">
          <cell r="C259" t="str">
            <v>001</v>
          </cell>
          <cell r="D259">
            <v>0</v>
          </cell>
          <cell r="E259">
            <v>0</v>
          </cell>
          <cell r="F259">
            <v>0</v>
          </cell>
          <cell r="G259">
            <v>0</v>
          </cell>
          <cell r="H259">
            <v>0</v>
          </cell>
          <cell r="I259">
            <v>0</v>
          </cell>
          <cell r="J259">
            <v>0</v>
          </cell>
          <cell r="K259">
            <v>0</v>
          </cell>
        </row>
        <row r="260">
          <cell r="C260" t="str">
            <v>002</v>
          </cell>
          <cell r="D260">
            <v>0</v>
          </cell>
          <cell r="E260">
            <v>0</v>
          </cell>
          <cell r="F260">
            <v>0</v>
          </cell>
          <cell r="G260">
            <v>0</v>
          </cell>
          <cell r="H260">
            <v>0</v>
          </cell>
          <cell r="I260">
            <v>0</v>
          </cell>
          <cell r="J260">
            <v>0</v>
          </cell>
          <cell r="K260">
            <v>0</v>
          </cell>
        </row>
        <row r="261">
          <cell r="C261" t="str">
            <v>003</v>
          </cell>
          <cell r="D261">
            <v>0</v>
          </cell>
          <cell r="E261">
            <v>0</v>
          </cell>
          <cell r="F261">
            <v>0</v>
          </cell>
          <cell r="G261">
            <v>0</v>
          </cell>
          <cell r="H261">
            <v>0</v>
          </cell>
          <cell r="I261">
            <v>0</v>
          </cell>
          <cell r="J261">
            <v>0</v>
          </cell>
          <cell r="K261">
            <v>0</v>
          </cell>
        </row>
        <row r="262">
          <cell r="C262" t="str">
            <v>004</v>
          </cell>
          <cell r="D262">
            <v>0</v>
          </cell>
          <cell r="E262">
            <v>0</v>
          </cell>
          <cell r="F262">
            <v>0</v>
          </cell>
          <cell r="G262">
            <v>0</v>
          </cell>
          <cell r="H262">
            <v>0</v>
          </cell>
          <cell r="I262">
            <v>0</v>
          </cell>
          <cell r="J262">
            <v>0</v>
          </cell>
          <cell r="K262">
            <v>0</v>
          </cell>
        </row>
        <row r="263">
          <cell r="C263" t="str">
            <v>007</v>
          </cell>
          <cell r="D263">
            <v>0</v>
          </cell>
          <cell r="E263">
            <v>0</v>
          </cell>
          <cell r="F263">
            <v>0</v>
          </cell>
          <cell r="G263">
            <v>0</v>
          </cell>
          <cell r="H263">
            <v>0</v>
          </cell>
          <cell r="I263">
            <v>0</v>
          </cell>
          <cell r="J263">
            <v>0</v>
          </cell>
          <cell r="K263">
            <v>0</v>
          </cell>
        </row>
        <row r="264">
          <cell r="C264" t="str">
            <v>008</v>
          </cell>
          <cell r="D264">
            <v>0</v>
          </cell>
          <cell r="E264">
            <v>0</v>
          </cell>
          <cell r="F264">
            <v>0</v>
          </cell>
          <cell r="G264">
            <v>0</v>
          </cell>
          <cell r="H264">
            <v>0</v>
          </cell>
          <cell r="I264">
            <v>0</v>
          </cell>
          <cell r="J264">
            <v>0</v>
          </cell>
          <cell r="K264">
            <v>0</v>
          </cell>
        </row>
        <row r="265">
          <cell r="C265">
            <v>0</v>
          </cell>
          <cell r="D265">
            <v>0</v>
          </cell>
          <cell r="E265">
            <v>0</v>
          </cell>
          <cell r="F265">
            <v>0</v>
          </cell>
          <cell r="G265">
            <v>0</v>
          </cell>
          <cell r="H265">
            <v>0</v>
          </cell>
          <cell r="I265">
            <v>0</v>
          </cell>
          <cell r="J265">
            <v>0</v>
          </cell>
          <cell r="K265">
            <v>0</v>
          </cell>
        </row>
        <row r="266">
          <cell r="D266">
            <v>0</v>
          </cell>
          <cell r="E266">
            <v>0</v>
          </cell>
          <cell r="F266">
            <v>0</v>
          </cell>
          <cell r="G266">
            <v>0</v>
          </cell>
          <cell r="H266">
            <v>0</v>
          </cell>
          <cell r="I266">
            <v>0</v>
          </cell>
          <cell r="J266">
            <v>0</v>
          </cell>
          <cell r="K266">
            <v>0</v>
          </cell>
        </row>
        <row r="267">
          <cell r="D267">
            <v>0</v>
          </cell>
          <cell r="E267">
            <v>0</v>
          </cell>
          <cell r="F267">
            <v>0</v>
          </cell>
          <cell r="G267">
            <v>0</v>
          </cell>
          <cell r="H267">
            <v>0</v>
          </cell>
          <cell r="I267">
            <v>0</v>
          </cell>
          <cell r="J267">
            <v>0</v>
          </cell>
          <cell r="K267">
            <v>0</v>
          </cell>
        </row>
        <row r="268">
          <cell r="D268">
            <v>0</v>
          </cell>
          <cell r="E268">
            <v>0</v>
          </cell>
          <cell r="F268">
            <v>0</v>
          </cell>
          <cell r="G268">
            <v>0</v>
          </cell>
          <cell r="H268">
            <v>0</v>
          </cell>
          <cell r="I268">
            <v>0</v>
          </cell>
          <cell r="J268">
            <v>0</v>
          </cell>
          <cell r="K268">
            <v>0</v>
          </cell>
        </row>
        <row r="269">
          <cell r="C269">
            <v>0</v>
          </cell>
          <cell r="D269" t="str">
            <v>VP Công ty</v>
          </cell>
          <cell r="E269">
            <v>0</v>
          </cell>
          <cell r="F269">
            <v>0</v>
          </cell>
          <cell r="G269">
            <v>0</v>
          </cell>
          <cell r="H269">
            <v>0</v>
          </cell>
          <cell r="I269">
            <v>0</v>
          </cell>
          <cell r="J269">
            <v>0</v>
          </cell>
          <cell r="K269" t="str">
            <v>CỘNG</v>
          </cell>
        </row>
        <row r="270">
          <cell r="C270">
            <v>0</v>
          </cell>
          <cell r="D270">
            <v>3</v>
          </cell>
          <cell r="E270">
            <v>4</v>
          </cell>
          <cell r="F270">
            <v>5</v>
          </cell>
          <cell r="G270">
            <v>0</v>
          </cell>
          <cell r="H270">
            <v>0</v>
          </cell>
          <cell r="I270">
            <v>0</v>
          </cell>
          <cell r="J270">
            <v>0</v>
          </cell>
          <cell r="K270" t="str">
            <v>12 = 3+4+..+ 11</v>
          </cell>
        </row>
        <row r="271">
          <cell r="D271">
            <v>0</v>
          </cell>
          <cell r="E271">
            <v>0</v>
          </cell>
          <cell r="F271">
            <v>0</v>
          </cell>
          <cell r="G271">
            <v>0</v>
          </cell>
          <cell r="H271">
            <v>0</v>
          </cell>
          <cell r="I271">
            <v>0</v>
          </cell>
          <cell r="J271">
            <v>0</v>
          </cell>
          <cell r="K271">
            <v>0</v>
          </cell>
        </row>
        <row r="272">
          <cell r="C272">
            <v>5111</v>
          </cell>
          <cell r="D272">
            <v>389738856483</v>
          </cell>
          <cell r="E272">
            <v>0</v>
          </cell>
          <cell r="F272">
            <v>0</v>
          </cell>
          <cell r="G272">
            <v>0</v>
          </cell>
          <cell r="H272">
            <v>0</v>
          </cell>
          <cell r="I272">
            <v>0</v>
          </cell>
          <cell r="J272">
            <v>0</v>
          </cell>
          <cell r="K272">
            <v>389738856483</v>
          </cell>
        </row>
        <row r="273">
          <cell r="D273">
            <v>0</v>
          </cell>
          <cell r="E273">
            <v>0</v>
          </cell>
          <cell r="F273">
            <v>0</v>
          </cell>
          <cell r="G273">
            <v>0</v>
          </cell>
          <cell r="H273">
            <v>0</v>
          </cell>
          <cell r="I273">
            <v>0</v>
          </cell>
          <cell r="J273">
            <v>0</v>
          </cell>
          <cell r="K273">
            <v>0</v>
          </cell>
        </row>
        <row r="274">
          <cell r="C274">
            <v>5211</v>
          </cell>
          <cell r="D274">
            <v>0</v>
          </cell>
          <cell r="E274">
            <v>0</v>
          </cell>
          <cell r="F274">
            <v>0</v>
          </cell>
          <cell r="G274">
            <v>0</v>
          </cell>
          <cell r="H274">
            <v>0</v>
          </cell>
          <cell r="I274">
            <v>0</v>
          </cell>
          <cell r="J274">
            <v>0</v>
          </cell>
          <cell r="K274">
            <v>0</v>
          </cell>
        </row>
        <row r="275">
          <cell r="C275">
            <v>5212</v>
          </cell>
          <cell r="D275">
            <v>0</v>
          </cell>
          <cell r="E275">
            <v>0</v>
          </cell>
          <cell r="F275">
            <v>0</v>
          </cell>
          <cell r="G275">
            <v>0</v>
          </cell>
          <cell r="H275">
            <v>0</v>
          </cell>
          <cell r="I275">
            <v>0</v>
          </cell>
          <cell r="J275">
            <v>0</v>
          </cell>
          <cell r="K275">
            <v>0</v>
          </cell>
        </row>
        <row r="276">
          <cell r="C276">
            <v>5213</v>
          </cell>
          <cell r="D276">
            <v>0</v>
          </cell>
          <cell r="E276">
            <v>0</v>
          </cell>
          <cell r="F276">
            <v>0</v>
          </cell>
          <cell r="G276">
            <v>0</v>
          </cell>
          <cell r="H276">
            <v>0</v>
          </cell>
          <cell r="I276">
            <v>0</v>
          </cell>
          <cell r="J276">
            <v>0</v>
          </cell>
          <cell r="K276">
            <v>0</v>
          </cell>
        </row>
        <row r="277">
          <cell r="D277">
            <v>0</v>
          </cell>
          <cell r="E277">
            <v>0</v>
          </cell>
          <cell r="F277">
            <v>0</v>
          </cell>
          <cell r="G277">
            <v>0</v>
          </cell>
          <cell r="H277">
            <v>0</v>
          </cell>
          <cell r="I277">
            <v>0</v>
          </cell>
          <cell r="J277">
            <v>0</v>
          </cell>
          <cell r="K277">
            <v>0</v>
          </cell>
        </row>
        <row r="278">
          <cell r="D278">
            <v>389738856483</v>
          </cell>
          <cell r="E278">
            <v>0</v>
          </cell>
          <cell r="F278">
            <v>0</v>
          </cell>
          <cell r="G278">
            <v>0</v>
          </cell>
          <cell r="H278">
            <v>0</v>
          </cell>
          <cell r="I278">
            <v>0</v>
          </cell>
          <cell r="J278">
            <v>0</v>
          </cell>
          <cell r="K278">
            <v>389738856483</v>
          </cell>
        </row>
        <row r="279">
          <cell r="D279">
            <v>0</v>
          </cell>
          <cell r="E279">
            <v>0</v>
          </cell>
          <cell r="F279">
            <v>0</v>
          </cell>
          <cell r="G279">
            <v>0</v>
          </cell>
          <cell r="H279">
            <v>0</v>
          </cell>
          <cell r="I279">
            <v>0</v>
          </cell>
          <cell r="J279">
            <v>0</v>
          </cell>
          <cell r="K279">
            <v>0</v>
          </cell>
        </row>
        <row r="280">
          <cell r="C280">
            <v>632</v>
          </cell>
          <cell r="D280">
            <v>352576832496</v>
          </cell>
          <cell r="E280">
            <v>0</v>
          </cell>
          <cell r="F280">
            <v>0</v>
          </cell>
          <cell r="G280">
            <v>0</v>
          </cell>
          <cell r="H280">
            <v>0</v>
          </cell>
          <cell r="I280">
            <v>0</v>
          </cell>
          <cell r="J280">
            <v>0</v>
          </cell>
          <cell r="K280">
            <v>352576832496</v>
          </cell>
        </row>
        <row r="281">
          <cell r="D281">
            <v>37162023987</v>
          </cell>
          <cell r="E281">
            <v>0</v>
          </cell>
          <cell r="F281">
            <v>0</v>
          </cell>
          <cell r="G281">
            <v>0</v>
          </cell>
          <cell r="H281">
            <v>0</v>
          </cell>
          <cell r="I281">
            <v>0</v>
          </cell>
          <cell r="J281">
            <v>0</v>
          </cell>
          <cell r="K281">
            <v>37162023987</v>
          </cell>
        </row>
        <row r="282">
          <cell r="D282">
            <v>0</v>
          </cell>
          <cell r="E282">
            <v>0</v>
          </cell>
          <cell r="F282">
            <v>0</v>
          </cell>
          <cell r="G282">
            <v>0</v>
          </cell>
          <cell r="H282">
            <v>0</v>
          </cell>
          <cell r="I282">
            <v>0</v>
          </cell>
          <cell r="J282">
            <v>0</v>
          </cell>
          <cell r="K282">
            <v>0</v>
          </cell>
        </row>
        <row r="283">
          <cell r="C283">
            <v>515</v>
          </cell>
          <cell r="D283">
            <v>3227997618</v>
          </cell>
          <cell r="E283">
            <v>0</v>
          </cell>
          <cell r="F283">
            <v>0</v>
          </cell>
          <cell r="G283">
            <v>0</v>
          </cell>
          <cell r="H283">
            <v>0</v>
          </cell>
          <cell r="I283">
            <v>0</v>
          </cell>
          <cell r="J283">
            <v>0</v>
          </cell>
          <cell r="K283">
            <v>3227997618</v>
          </cell>
        </row>
        <row r="284">
          <cell r="C284">
            <v>635</v>
          </cell>
          <cell r="D284">
            <v>12607003503</v>
          </cell>
          <cell r="E284">
            <v>0</v>
          </cell>
          <cell r="F284">
            <v>0</v>
          </cell>
          <cell r="G284">
            <v>0</v>
          </cell>
          <cell r="H284">
            <v>0</v>
          </cell>
          <cell r="I284">
            <v>0</v>
          </cell>
          <cell r="J284">
            <v>0</v>
          </cell>
          <cell r="K284">
            <v>12607003503</v>
          </cell>
        </row>
        <row r="285">
          <cell r="C285">
            <v>635</v>
          </cell>
          <cell r="D285">
            <v>12285584087</v>
          </cell>
          <cell r="E285">
            <v>0</v>
          </cell>
          <cell r="F285">
            <v>0</v>
          </cell>
          <cell r="G285">
            <v>0</v>
          </cell>
          <cell r="H285">
            <v>0</v>
          </cell>
          <cell r="I285">
            <v>0</v>
          </cell>
          <cell r="J285">
            <v>0</v>
          </cell>
          <cell r="K285">
            <v>12285584087</v>
          </cell>
        </row>
        <row r="286">
          <cell r="D286">
            <v>0</v>
          </cell>
          <cell r="E286">
            <v>0</v>
          </cell>
          <cell r="F286">
            <v>0</v>
          </cell>
          <cell r="G286">
            <v>0</v>
          </cell>
          <cell r="H286">
            <v>0</v>
          </cell>
          <cell r="I286">
            <v>0</v>
          </cell>
          <cell r="J286">
            <v>0</v>
          </cell>
          <cell r="K286">
            <v>0</v>
          </cell>
        </row>
        <row r="287">
          <cell r="C287">
            <v>641</v>
          </cell>
          <cell r="D287">
            <v>266155000</v>
          </cell>
          <cell r="E287">
            <v>0</v>
          </cell>
          <cell r="F287">
            <v>0</v>
          </cell>
          <cell r="G287">
            <v>0</v>
          </cell>
          <cell r="H287">
            <v>0</v>
          </cell>
          <cell r="I287">
            <v>0</v>
          </cell>
          <cell r="J287">
            <v>0</v>
          </cell>
          <cell r="K287">
            <v>266155000</v>
          </cell>
        </row>
        <row r="288">
          <cell r="C288">
            <v>642</v>
          </cell>
          <cell r="D288">
            <v>17883572326</v>
          </cell>
          <cell r="E288">
            <v>0</v>
          </cell>
          <cell r="F288">
            <v>0</v>
          </cell>
          <cell r="G288">
            <v>0</v>
          </cell>
          <cell r="H288">
            <v>0</v>
          </cell>
          <cell r="I288">
            <v>0</v>
          </cell>
          <cell r="J288">
            <v>0</v>
          </cell>
          <cell r="K288">
            <v>17883572326</v>
          </cell>
        </row>
        <row r="289">
          <cell r="D289">
            <v>0</v>
          </cell>
          <cell r="E289">
            <v>0</v>
          </cell>
          <cell r="F289">
            <v>0</v>
          </cell>
          <cell r="G289">
            <v>0</v>
          </cell>
          <cell r="H289">
            <v>0</v>
          </cell>
          <cell r="I289">
            <v>0</v>
          </cell>
          <cell r="J289">
            <v>0</v>
          </cell>
          <cell r="K289">
            <v>0</v>
          </cell>
        </row>
        <row r="290">
          <cell r="D290">
            <v>9633290776</v>
          </cell>
          <cell r="E290">
            <v>0</v>
          </cell>
          <cell r="F290">
            <v>0</v>
          </cell>
          <cell r="G290">
            <v>0</v>
          </cell>
          <cell r="H290">
            <v>0</v>
          </cell>
          <cell r="I290">
            <v>0</v>
          </cell>
          <cell r="J290">
            <v>0</v>
          </cell>
          <cell r="K290">
            <v>9633290776</v>
          </cell>
        </row>
        <row r="291">
          <cell r="D291">
            <v>0</v>
          </cell>
          <cell r="E291">
            <v>0</v>
          </cell>
          <cell r="F291">
            <v>0</v>
          </cell>
          <cell r="G291">
            <v>0</v>
          </cell>
          <cell r="H291">
            <v>0</v>
          </cell>
          <cell r="I291">
            <v>0</v>
          </cell>
          <cell r="J291">
            <v>0</v>
          </cell>
          <cell r="K291">
            <v>0</v>
          </cell>
        </row>
        <row r="292">
          <cell r="C292">
            <v>711</v>
          </cell>
          <cell r="D292">
            <v>760840881</v>
          </cell>
          <cell r="E292">
            <v>0</v>
          </cell>
          <cell r="F292">
            <v>0</v>
          </cell>
          <cell r="G292">
            <v>0</v>
          </cell>
          <cell r="H292">
            <v>0</v>
          </cell>
          <cell r="I292">
            <v>0</v>
          </cell>
          <cell r="J292">
            <v>0</v>
          </cell>
          <cell r="K292">
            <v>760840881</v>
          </cell>
        </row>
        <row r="293">
          <cell r="C293">
            <v>811</v>
          </cell>
          <cell r="D293">
            <v>217086845</v>
          </cell>
          <cell r="E293">
            <v>0</v>
          </cell>
          <cell r="F293">
            <v>0</v>
          </cell>
          <cell r="G293">
            <v>0</v>
          </cell>
          <cell r="H293">
            <v>0</v>
          </cell>
          <cell r="I293">
            <v>0</v>
          </cell>
          <cell r="J293">
            <v>0</v>
          </cell>
          <cell r="K293">
            <v>217086845</v>
          </cell>
        </row>
        <row r="294">
          <cell r="D294">
            <v>543754036</v>
          </cell>
          <cell r="E294">
            <v>0</v>
          </cell>
          <cell r="F294">
            <v>0</v>
          </cell>
          <cell r="G294">
            <v>0</v>
          </cell>
          <cell r="H294">
            <v>0</v>
          </cell>
          <cell r="I294">
            <v>0</v>
          </cell>
          <cell r="J294">
            <v>0</v>
          </cell>
          <cell r="K294">
            <v>543754036</v>
          </cell>
        </row>
        <row r="295">
          <cell r="C295">
            <v>721</v>
          </cell>
          <cell r="D295">
            <v>0</v>
          </cell>
          <cell r="E295">
            <v>0</v>
          </cell>
          <cell r="F295">
            <v>0</v>
          </cell>
          <cell r="G295">
            <v>0</v>
          </cell>
          <cell r="H295">
            <v>0</v>
          </cell>
          <cell r="I295">
            <v>0</v>
          </cell>
          <cell r="J295">
            <v>0</v>
          </cell>
          <cell r="K295">
            <v>0</v>
          </cell>
        </row>
        <row r="296">
          <cell r="D296">
            <v>10177044812</v>
          </cell>
          <cell r="E296">
            <v>0</v>
          </cell>
          <cell r="F296">
            <v>0</v>
          </cell>
          <cell r="G296">
            <v>0</v>
          </cell>
          <cell r="H296">
            <v>0</v>
          </cell>
          <cell r="I296">
            <v>0</v>
          </cell>
          <cell r="J296">
            <v>0</v>
          </cell>
          <cell r="K296">
            <v>10177044812</v>
          </cell>
        </row>
        <row r="297">
          <cell r="C297">
            <v>8211</v>
          </cell>
          <cell r="D297">
            <v>2238949859</v>
          </cell>
          <cell r="E297">
            <v>0</v>
          </cell>
          <cell r="F297">
            <v>0</v>
          </cell>
          <cell r="G297">
            <v>0</v>
          </cell>
          <cell r="H297">
            <v>0</v>
          </cell>
          <cell r="I297">
            <v>0</v>
          </cell>
          <cell r="J297">
            <v>0</v>
          </cell>
          <cell r="K297">
            <v>2238949859</v>
          </cell>
        </row>
        <row r="298">
          <cell r="C298">
            <v>8212</v>
          </cell>
          <cell r="D298">
            <v>0</v>
          </cell>
          <cell r="E298">
            <v>0</v>
          </cell>
          <cell r="F298">
            <v>0</v>
          </cell>
          <cell r="G298">
            <v>0</v>
          </cell>
          <cell r="H298">
            <v>0</v>
          </cell>
          <cell r="I298">
            <v>0</v>
          </cell>
          <cell r="J298">
            <v>0</v>
          </cell>
          <cell r="K298">
            <v>0</v>
          </cell>
        </row>
        <row r="299">
          <cell r="D299">
            <v>7938094953</v>
          </cell>
          <cell r="E299">
            <v>0</v>
          </cell>
          <cell r="F299">
            <v>0</v>
          </cell>
          <cell r="G299">
            <v>0</v>
          </cell>
          <cell r="H299">
            <v>0</v>
          </cell>
          <cell r="I299">
            <v>0</v>
          </cell>
          <cell r="J299">
            <v>0</v>
          </cell>
          <cell r="K299">
            <v>7938094953</v>
          </cell>
        </row>
        <row r="300">
          <cell r="D300">
            <v>0</v>
          </cell>
          <cell r="E300">
            <v>0</v>
          </cell>
          <cell r="F300">
            <v>0</v>
          </cell>
          <cell r="G300">
            <v>0</v>
          </cell>
          <cell r="H300">
            <v>0</v>
          </cell>
          <cell r="I300">
            <v>0</v>
          </cell>
          <cell r="J300">
            <v>0</v>
          </cell>
          <cell r="K300">
            <v>0</v>
          </cell>
        </row>
        <row r="301">
          <cell r="D301">
            <v>0</v>
          </cell>
          <cell r="E301">
            <v>0</v>
          </cell>
          <cell r="F301">
            <v>0</v>
          </cell>
          <cell r="G301">
            <v>0</v>
          </cell>
          <cell r="H301">
            <v>0</v>
          </cell>
          <cell r="I301">
            <v>0</v>
          </cell>
          <cell r="J301">
            <v>0</v>
          </cell>
          <cell r="K301">
            <v>0</v>
          </cell>
        </row>
        <row r="302">
          <cell r="D302">
            <v>0</v>
          </cell>
          <cell r="E302">
            <v>0</v>
          </cell>
          <cell r="F302">
            <v>0</v>
          </cell>
          <cell r="G302">
            <v>0</v>
          </cell>
          <cell r="H302">
            <v>0</v>
          </cell>
          <cell r="I302">
            <v>0</v>
          </cell>
          <cell r="J302">
            <v>0</v>
          </cell>
          <cell r="K302">
            <v>0</v>
          </cell>
        </row>
        <row r="303">
          <cell r="D303">
            <v>0</v>
          </cell>
          <cell r="E303">
            <v>0</v>
          </cell>
          <cell r="F303">
            <v>0</v>
          </cell>
          <cell r="G303">
            <v>0</v>
          </cell>
          <cell r="H303">
            <v>0</v>
          </cell>
          <cell r="I303">
            <v>0</v>
          </cell>
          <cell r="J303">
            <v>0</v>
          </cell>
          <cell r="K303">
            <v>0</v>
          </cell>
        </row>
        <row r="304">
          <cell r="C304">
            <v>0</v>
          </cell>
          <cell r="D304">
            <v>0</v>
          </cell>
          <cell r="E304">
            <v>0</v>
          </cell>
          <cell r="F304">
            <v>0</v>
          </cell>
          <cell r="G304">
            <v>0</v>
          </cell>
          <cell r="H304">
            <v>0</v>
          </cell>
          <cell r="I304">
            <v>0</v>
          </cell>
          <cell r="J304">
            <v>0</v>
          </cell>
          <cell r="K304">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rang bìa"/>
      <sheetName val="Ý kiến KT"/>
      <sheetName val="BCDKT"/>
      <sheetName val="KQKD"/>
      <sheetName val="LCTT-TT"/>
      <sheetName val="LCTT-GT"/>
      <sheetName val="Thuyet minh "/>
      <sheetName val="Tai san"/>
      <sheetName val="Vay ngan han"/>
      <sheetName val="Vay dai han"/>
      <sheetName val="Thue tai chinh"/>
      <sheetName val="Von"/>
    </sheetNames>
    <definedNames>
      <definedName name="thcp2" refersTo="#REF!" sheetId="7"/>
      <definedName name="thdtct" refersTo="#REF!" sheetId="7"/>
      <definedName name="TXL" refersTo="#REF!" sheetId="7"/>
      <definedName name="vcdd1" refersTo="#REF!" sheetId="7"/>
    </defined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TM vay NH"/>
      <sheetName val="TM vay dai han"/>
    </sheetNames>
    <sheetDataSet>
      <sheetData sheetId="0"/>
      <sheetData sheetId="1">
        <row r="154">
          <cell r="G154">
            <v>399749987</v>
          </cell>
        </row>
        <row r="155">
          <cell r="G155">
            <v>363000013</v>
          </cell>
        </row>
        <row r="156">
          <cell r="G156">
            <v>372795243</v>
          </cell>
        </row>
        <row r="157">
          <cell r="G157">
            <v>183895810</v>
          </cell>
        </row>
        <row r="158">
          <cell r="G158">
            <v>3989083133</v>
          </cell>
        </row>
        <row r="161">
          <cell r="G161">
            <v>222500595</v>
          </cell>
        </row>
        <row r="162">
          <cell r="G162">
            <v>1057244435</v>
          </cell>
        </row>
        <row r="163">
          <cell r="G163">
            <v>16468061665</v>
          </cell>
        </row>
        <row r="164">
          <cell r="G164">
            <v>433012501</v>
          </cell>
        </row>
        <row r="165">
          <cell r="G165">
            <v>2137516511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138"/>
  <sheetViews>
    <sheetView tabSelected="1" zoomScaleNormal="100" workbookViewId="0">
      <selection activeCell="E134" sqref="A1:E134"/>
    </sheetView>
  </sheetViews>
  <sheetFormatPr defaultRowHeight="15"/>
  <cols>
    <col min="1" max="1" width="41.25" customWidth="1"/>
    <col min="2" max="2" width="6.125" customWidth="1"/>
    <col min="3" max="3" width="7.625" customWidth="1"/>
    <col min="4" max="5" width="17.375" customWidth="1"/>
    <col min="6" max="8" width="17.5" customWidth="1"/>
  </cols>
  <sheetData>
    <row r="1" spans="1:7" s="2" customFormat="1" ht="21.75" customHeight="1">
      <c r="A1" s="104" t="s">
        <v>259</v>
      </c>
      <c r="B1" s="182"/>
      <c r="C1" s="182"/>
      <c r="D1" s="468" t="s">
        <v>265</v>
      </c>
      <c r="E1" s="468"/>
      <c r="F1" s="195"/>
      <c r="G1" s="183"/>
    </row>
    <row r="2" spans="1:7" s="2" customFormat="1" ht="15.75" customHeight="1">
      <c r="A2" s="77" t="s">
        <v>261</v>
      </c>
      <c r="B2" s="184"/>
      <c r="C2" s="184"/>
      <c r="D2" s="469" t="s">
        <v>447</v>
      </c>
      <c r="E2" s="469"/>
      <c r="F2" s="184"/>
      <c r="G2" s="185"/>
    </row>
    <row r="3" spans="1:7" s="2" customFormat="1" ht="15" customHeight="1">
      <c r="A3" s="75"/>
      <c r="B3" s="184"/>
      <c r="C3" s="184"/>
      <c r="D3" s="469" t="s">
        <v>446</v>
      </c>
      <c r="E3" s="469"/>
      <c r="F3" s="184"/>
      <c r="G3" s="185"/>
    </row>
    <row r="4" spans="1:7" ht="30" customHeight="1">
      <c r="A4" s="467" t="s">
        <v>140</v>
      </c>
      <c r="B4" s="467"/>
      <c r="C4" s="467"/>
      <c r="D4" s="467"/>
      <c r="E4" s="467"/>
    </row>
    <row r="5" spans="1:7" ht="19.5" customHeight="1">
      <c r="A5" s="466" t="s">
        <v>791</v>
      </c>
      <c r="B5" s="466"/>
      <c r="C5" s="466"/>
      <c r="D5" s="466"/>
      <c r="E5" s="466"/>
    </row>
    <row r="6" spans="1:7" ht="21" customHeight="1">
      <c r="A6" s="75"/>
      <c r="B6" s="75"/>
      <c r="C6" s="75"/>
      <c r="D6" s="465" t="s">
        <v>141</v>
      </c>
      <c r="E6" s="465"/>
    </row>
    <row r="7" spans="1:7" ht="38.25" customHeight="1">
      <c r="A7" s="79" t="s">
        <v>142</v>
      </c>
      <c r="B7" s="80" t="s">
        <v>143</v>
      </c>
      <c r="C7" s="80" t="s">
        <v>144</v>
      </c>
      <c r="D7" s="79" t="s">
        <v>145</v>
      </c>
      <c r="E7" s="79" t="s">
        <v>146</v>
      </c>
    </row>
    <row r="8" spans="1:7" ht="16.5" customHeight="1">
      <c r="A8" s="81">
        <v>1</v>
      </c>
      <c r="B8" s="82">
        <v>2</v>
      </c>
      <c r="C8" s="82">
        <v>3</v>
      </c>
      <c r="D8" s="83">
        <v>4</v>
      </c>
      <c r="E8" s="83">
        <v>5</v>
      </c>
    </row>
    <row r="9" spans="1:7" ht="23.25" customHeight="1">
      <c r="A9" s="155" t="s">
        <v>147</v>
      </c>
      <c r="B9" s="156">
        <v>100</v>
      </c>
      <c r="C9" s="156"/>
      <c r="D9" s="157"/>
      <c r="E9" s="157"/>
    </row>
    <row r="10" spans="1:7" s="27" customFormat="1" ht="27" customHeight="1">
      <c r="A10" s="97" t="s">
        <v>7</v>
      </c>
      <c r="B10" s="97"/>
      <c r="C10" s="97"/>
      <c r="D10" s="158">
        <f>D11+D14+D18+D27+D30</f>
        <v>574463357825</v>
      </c>
      <c r="E10" s="158">
        <f>E11+E14+E18+E27+E30</f>
        <v>667134988534</v>
      </c>
      <c r="F10" s="53"/>
    </row>
    <row r="11" spans="1:7" s="27" customFormat="1" ht="27" customHeight="1">
      <c r="A11" s="159" t="s">
        <v>148</v>
      </c>
      <c r="B11" s="159">
        <v>110</v>
      </c>
      <c r="C11" s="159"/>
      <c r="D11" s="159">
        <f>D12+D13</f>
        <v>22090594333</v>
      </c>
      <c r="E11" s="159">
        <f>E12+E13</f>
        <v>47787498965</v>
      </c>
    </row>
    <row r="12" spans="1:7" s="27" customFormat="1" ht="27" customHeight="1">
      <c r="A12" s="160" t="s">
        <v>149</v>
      </c>
      <c r="B12" s="101">
        <v>111</v>
      </c>
      <c r="C12" s="101" t="s">
        <v>8</v>
      </c>
      <c r="D12" s="161">
        <v>20090594333</v>
      </c>
      <c r="E12" s="161">
        <v>45787498965</v>
      </c>
    </row>
    <row r="13" spans="1:7" s="27" customFormat="1" ht="27" customHeight="1">
      <c r="A13" s="160" t="s">
        <v>381</v>
      </c>
      <c r="B13" s="101">
        <v>112</v>
      </c>
      <c r="C13" s="101"/>
      <c r="D13" s="161">
        <v>2000000000</v>
      </c>
      <c r="E13" s="161">
        <v>2000000000</v>
      </c>
    </row>
    <row r="14" spans="1:7" s="27" customFormat="1" ht="27" hidden="1" customHeight="1">
      <c r="A14" s="159" t="s">
        <v>380</v>
      </c>
      <c r="B14" s="162">
        <v>120</v>
      </c>
      <c r="C14" s="163" t="s">
        <v>9</v>
      </c>
      <c r="D14" s="164">
        <f>D15+D16+D17</f>
        <v>0</v>
      </c>
      <c r="E14" s="164">
        <f>E15+E16+E17</f>
        <v>0</v>
      </c>
    </row>
    <row r="15" spans="1:7" s="27" customFormat="1" ht="27" hidden="1" customHeight="1">
      <c r="A15" s="165" t="s">
        <v>382</v>
      </c>
      <c r="B15" s="101">
        <v>121</v>
      </c>
      <c r="C15" s="163"/>
      <c r="D15" s="166"/>
      <c r="E15" s="166"/>
    </row>
    <row r="16" spans="1:7" s="27" customFormat="1" ht="27" hidden="1" customHeight="1">
      <c r="A16" s="165" t="s">
        <v>150</v>
      </c>
      <c r="B16" s="101">
        <v>122</v>
      </c>
      <c r="C16" s="101"/>
      <c r="D16" s="161"/>
      <c r="E16" s="161"/>
    </row>
    <row r="17" spans="1:5" ht="27" hidden="1" customHeight="1">
      <c r="A17" s="102" t="s">
        <v>383</v>
      </c>
      <c r="B17" s="101">
        <v>123</v>
      </c>
      <c r="C17" s="101"/>
      <c r="D17" s="161"/>
      <c r="E17" s="161"/>
    </row>
    <row r="18" spans="1:5" s="27" customFormat="1" ht="27" customHeight="1">
      <c r="A18" s="159" t="s">
        <v>151</v>
      </c>
      <c r="B18" s="159">
        <v>130</v>
      </c>
      <c r="C18" s="159"/>
      <c r="D18" s="167">
        <f>D19+D20+D21+D24+D25+D26</f>
        <v>254011424940</v>
      </c>
      <c r="E18" s="167">
        <f>E19+E20+E21+E24+E25+E26</f>
        <v>316961190785</v>
      </c>
    </row>
    <row r="19" spans="1:5" ht="27" customHeight="1">
      <c r="A19" s="160" t="s">
        <v>152</v>
      </c>
      <c r="B19" s="101">
        <v>131</v>
      </c>
      <c r="C19" s="101" t="s">
        <v>10</v>
      </c>
      <c r="D19" s="161">
        <v>249970750102</v>
      </c>
      <c r="E19" s="161">
        <v>315094784310</v>
      </c>
    </row>
    <row r="20" spans="1:5" ht="27" customHeight="1">
      <c r="A20" s="160" t="s">
        <v>153</v>
      </c>
      <c r="B20" s="101">
        <v>132</v>
      </c>
      <c r="C20" s="101"/>
      <c r="D20" s="161">
        <v>5872513701</v>
      </c>
      <c r="E20" s="161">
        <v>4588576407</v>
      </c>
    </row>
    <row r="21" spans="1:5" ht="27" customHeight="1">
      <c r="A21" s="102" t="s">
        <v>154</v>
      </c>
      <c r="B21" s="101">
        <v>133</v>
      </c>
      <c r="C21" s="101"/>
      <c r="D21" s="161"/>
      <c r="E21" s="161"/>
    </row>
    <row r="22" spans="1:5" ht="27" customHeight="1">
      <c r="A22" s="160" t="s">
        <v>155</v>
      </c>
      <c r="B22" s="101">
        <v>134</v>
      </c>
      <c r="C22" s="101"/>
      <c r="D22" s="161"/>
      <c r="E22" s="161"/>
    </row>
    <row r="23" spans="1:5" ht="27" customHeight="1">
      <c r="A23" s="160" t="s">
        <v>384</v>
      </c>
      <c r="B23" s="101">
        <v>135</v>
      </c>
      <c r="C23" s="101"/>
      <c r="D23" s="161"/>
      <c r="E23" s="161"/>
    </row>
    <row r="24" spans="1:5" ht="27" customHeight="1">
      <c r="A24" s="160" t="s">
        <v>385</v>
      </c>
      <c r="B24" s="101">
        <v>136</v>
      </c>
      <c r="C24" s="101" t="s">
        <v>11</v>
      </c>
      <c r="D24" s="161">
        <v>9181076199</v>
      </c>
      <c r="E24" s="161">
        <v>8320745130</v>
      </c>
    </row>
    <row r="25" spans="1:5" ht="27" customHeight="1">
      <c r="A25" s="160" t="s">
        <v>386</v>
      </c>
      <c r="B25" s="101">
        <v>137</v>
      </c>
      <c r="C25" s="101" t="s">
        <v>14</v>
      </c>
      <c r="D25" s="161">
        <v>-11012915062</v>
      </c>
      <c r="E25" s="161">
        <v>-11042915062</v>
      </c>
    </row>
    <row r="26" spans="1:5" ht="27" customHeight="1">
      <c r="A26" s="160" t="s">
        <v>387</v>
      </c>
      <c r="B26" s="101">
        <v>139</v>
      </c>
      <c r="C26" s="101"/>
      <c r="D26" s="161"/>
      <c r="E26" s="161"/>
    </row>
    <row r="27" spans="1:5" ht="27" customHeight="1">
      <c r="A27" s="159" t="s">
        <v>156</v>
      </c>
      <c r="B27" s="159">
        <v>140</v>
      </c>
      <c r="C27" s="159"/>
      <c r="D27" s="167">
        <f>D28</f>
        <v>297772527128</v>
      </c>
      <c r="E27" s="167">
        <f>E28</f>
        <v>301668621672</v>
      </c>
    </row>
    <row r="28" spans="1:5" ht="27" customHeight="1">
      <c r="A28" s="102" t="s">
        <v>157</v>
      </c>
      <c r="B28" s="101">
        <v>141</v>
      </c>
      <c r="C28" s="101" t="s">
        <v>15</v>
      </c>
      <c r="D28" s="161">
        <v>297772527128</v>
      </c>
      <c r="E28" s="161">
        <v>301668621672</v>
      </c>
    </row>
    <row r="29" spans="1:5" ht="27" customHeight="1">
      <c r="A29" s="160" t="s">
        <v>158</v>
      </c>
      <c r="B29" s="101">
        <v>149</v>
      </c>
      <c r="C29" s="101"/>
      <c r="D29" s="168"/>
      <c r="E29" s="168"/>
    </row>
    <row r="30" spans="1:5" ht="27" customHeight="1">
      <c r="A30" s="159" t="s">
        <v>159</v>
      </c>
      <c r="B30" s="162">
        <v>150</v>
      </c>
      <c r="C30" s="159"/>
      <c r="D30" s="167">
        <f>D31+D32+D33+D35</f>
        <v>588811424</v>
      </c>
      <c r="E30" s="167">
        <f>E31+E32+E33+E35</f>
        <v>717677112</v>
      </c>
    </row>
    <row r="31" spans="1:5" ht="27" customHeight="1">
      <c r="A31" s="160" t="s">
        <v>160</v>
      </c>
      <c r="B31" s="101">
        <v>151</v>
      </c>
      <c r="C31" s="101"/>
      <c r="D31" s="161">
        <v>149795065</v>
      </c>
      <c r="E31" s="161">
        <v>149795065</v>
      </c>
    </row>
    <row r="32" spans="1:5" ht="27" customHeight="1">
      <c r="A32" s="102" t="s">
        <v>161</v>
      </c>
      <c r="B32" s="101">
        <v>152</v>
      </c>
      <c r="C32" s="101"/>
      <c r="D32" s="161">
        <v>0</v>
      </c>
      <c r="E32" s="161">
        <v>0</v>
      </c>
    </row>
    <row r="33" spans="1:6" ht="27" customHeight="1">
      <c r="A33" s="102" t="s">
        <v>162</v>
      </c>
      <c r="B33" s="101">
        <v>153</v>
      </c>
      <c r="C33" s="101" t="s">
        <v>12</v>
      </c>
      <c r="D33" s="161">
        <v>439016359</v>
      </c>
      <c r="E33" s="161">
        <v>567882047</v>
      </c>
    </row>
    <row r="34" spans="1:6" ht="27" customHeight="1">
      <c r="A34" s="102" t="s">
        <v>388</v>
      </c>
      <c r="B34" s="101">
        <v>154</v>
      </c>
      <c r="C34" s="101"/>
      <c r="D34" s="161">
        <v>0</v>
      </c>
      <c r="E34" s="161">
        <v>0</v>
      </c>
    </row>
    <row r="35" spans="1:6" ht="27" customHeight="1">
      <c r="A35" s="102" t="s">
        <v>389</v>
      </c>
      <c r="B35" s="101">
        <v>155</v>
      </c>
      <c r="C35" s="101"/>
      <c r="D35" s="161">
        <v>0</v>
      </c>
      <c r="E35" s="161">
        <v>0</v>
      </c>
      <c r="F35" s="22"/>
    </row>
    <row r="36" spans="1:6" ht="27" customHeight="1">
      <c r="A36" s="159" t="s">
        <v>163</v>
      </c>
      <c r="B36" s="158">
        <v>200</v>
      </c>
      <c r="C36" s="158"/>
      <c r="D36" s="168"/>
      <c r="E36" s="168"/>
    </row>
    <row r="37" spans="1:6" ht="27" customHeight="1">
      <c r="A37" s="97" t="s">
        <v>13</v>
      </c>
      <c r="B37" s="97"/>
      <c r="C37" s="97"/>
      <c r="D37" s="167">
        <f>D38+D46+D56+D62+D68+D59</f>
        <v>169314414494</v>
      </c>
      <c r="E37" s="167">
        <f>E38+E46+E56+E62+E68+E59</f>
        <v>174408034349</v>
      </c>
    </row>
    <row r="38" spans="1:6" ht="24" customHeight="1">
      <c r="A38" s="159" t="s">
        <v>164</v>
      </c>
      <c r="B38" s="159">
        <v>210</v>
      </c>
      <c r="C38" s="159"/>
      <c r="D38" s="167">
        <f>D39+D41+D42+D44</f>
        <v>3227781871</v>
      </c>
      <c r="E38" s="167">
        <f>E39+E41+E42+E44</f>
        <v>3447781871</v>
      </c>
    </row>
    <row r="39" spans="1:6" ht="24" customHeight="1">
      <c r="A39" s="160" t="s">
        <v>165</v>
      </c>
      <c r="B39" s="101">
        <v>211</v>
      </c>
      <c r="C39" s="159"/>
      <c r="D39" s="161"/>
      <c r="E39" s="161"/>
    </row>
    <row r="40" spans="1:6" ht="24" customHeight="1">
      <c r="A40" s="160" t="s">
        <v>390</v>
      </c>
      <c r="B40" s="101">
        <v>212</v>
      </c>
      <c r="C40" s="159"/>
      <c r="D40" s="161"/>
      <c r="E40" s="161"/>
    </row>
    <row r="41" spans="1:6" ht="24" customHeight="1">
      <c r="A41" s="160" t="s">
        <v>391</v>
      </c>
      <c r="B41" s="101">
        <v>213</v>
      </c>
      <c r="C41" s="159"/>
      <c r="D41" s="161"/>
      <c r="E41" s="161"/>
    </row>
    <row r="42" spans="1:6" ht="24" customHeight="1">
      <c r="A42" s="165" t="s">
        <v>392</v>
      </c>
      <c r="B42" s="101">
        <v>214</v>
      </c>
      <c r="C42" s="101" t="s">
        <v>14</v>
      </c>
      <c r="D42" s="161"/>
      <c r="E42" s="161"/>
    </row>
    <row r="43" spans="1:6" ht="24" customHeight="1">
      <c r="A43" s="165" t="s">
        <v>393</v>
      </c>
      <c r="B43" s="101">
        <v>215</v>
      </c>
      <c r="C43" s="101"/>
      <c r="D43" s="161"/>
      <c r="E43" s="161"/>
    </row>
    <row r="44" spans="1:6" ht="24" customHeight="1">
      <c r="A44" s="165" t="s">
        <v>394</v>
      </c>
      <c r="B44" s="101">
        <v>216</v>
      </c>
      <c r="C44" s="101" t="s">
        <v>15</v>
      </c>
      <c r="D44" s="161">
        <v>3227781871</v>
      </c>
      <c r="E44" s="161">
        <v>3447781871</v>
      </c>
    </row>
    <row r="45" spans="1:6" ht="24" customHeight="1">
      <c r="A45" s="165" t="s">
        <v>395</v>
      </c>
      <c r="B45" s="101">
        <v>219</v>
      </c>
      <c r="C45" s="159"/>
      <c r="D45" s="161"/>
      <c r="E45" s="161"/>
    </row>
    <row r="46" spans="1:6" ht="24" customHeight="1">
      <c r="A46" s="159" t="s">
        <v>166</v>
      </c>
      <c r="B46" s="159">
        <v>220</v>
      </c>
      <c r="C46" s="159"/>
      <c r="D46" s="167">
        <f>D47+D50+D53</f>
        <v>139400936011</v>
      </c>
      <c r="E46" s="167">
        <f>E47+E50+E53</f>
        <v>143833943288</v>
      </c>
    </row>
    <row r="47" spans="1:6" ht="24" customHeight="1">
      <c r="A47" s="160" t="s">
        <v>167</v>
      </c>
      <c r="B47" s="101">
        <v>221</v>
      </c>
      <c r="C47" s="101" t="s">
        <v>774</v>
      </c>
      <c r="D47" s="168">
        <f>D48+D49</f>
        <v>96114525062</v>
      </c>
      <c r="E47" s="168">
        <f>E48+E49</f>
        <v>96764889388</v>
      </c>
    </row>
    <row r="48" spans="1:6" ht="24" customHeight="1">
      <c r="A48" s="160" t="s">
        <v>168</v>
      </c>
      <c r="B48" s="101">
        <v>222</v>
      </c>
      <c r="C48" s="101"/>
      <c r="D48" s="161">
        <v>200642223345</v>
      </c>
      <c r="E48" s="161">
        <v>195719190986</v>
      </c>
    </row>
    <row r="49" spans="1:5" ht="24" customHeight="1">
      <c r="A49" s="102" t="s">
        <v>169</v>
      </c>
      <c r="B49" s="101">
        <v>223</v>
      </c>
      <c r="C49" s="101"/>
      <c r="D49" s="161">
        <v>-104527698283</v>
      </c>
      <c r="E49" s="161">
        <v>-98954301598</v>
      </c>
    </row>
    <row r="50" spans="1:5" ht="24" customHeight="1">
      <c r="A50" s="160" t="s">
        <v>170</v>
      </c>
      <c r="B50" s="101">
        <v>224</v>
      </c>
      <c r="C50" s="101" t="s">
        <v>766</v>
      </c>
      <c r="D50" s="168">
        <f>D51+D52</f>
        <v>42810519026</v>
      </c>
      <c r="E50" s="168">
        <f>E51+E52</f>
        <v>46580265178</v>
      </c>
    </row>
    <row r="51" spans="1:5" ht="24" customHeight="1">
      <c r="A51" s="102" t="s">
        <v>171</v>
      </c>
      <c r="B51" s="101">
        <v>225</v>
      </c>
      <c r="C51" s="101"/>
      <c r="D51" s="161">
        <v>54706346571</v>
      </c>
      <c r="E51" s="161">
        <v>58706346571</v>
      </c>
    </row>
    <row r="52" spans="1:5" ht="24" customHeight="1">
      <c r="A52" s="102" t="s">
        <v>172</v>
      </c>
      <c r="B52" s="101">
        <v>226</v>
      </c>
      <c r="C52" s="101"/>
      <c r="D52" s="161">
        <v>-11895827545</v>
      </c>
      <c r="E52" s="161">
        <v>-12126081393</v>
      </c>
    </row>
    <row r="53" spans="1:5" ht="24" customHeight="1">
      <c r="A53" s="160" t="s">
        <v>173</v>
      </c>
      <c r="B53" s="101">
        <v>227</v>
      </c>
      <c r="C53" s="101" t="s">
        <v>766</v>
      </c>
      <c r="D53" s="168">
        <f>D54+D55</f>
        <v>475891923</v>
      </c>
      <c r="E53" s="168">
        <f>E54+E55</f>
        <v>488788722</v>
      </c>
    </row>
    <row r="54" spans="1:5" ht="24" customHeight="1">
      <c r="A54" s="102" t="s">
        <v>171</v>
      </c>
      <c r="B54" s="101">
        <v>228</v>
      </c>
      <c r="C54" s="101"/>
      <c r="D54" s="161">
        <v>515872000</v>
      </c>
      <c r="E54" s="161">
        <v>515872000</v>
      </c>
    </row>
    <row r="55" spans="1:5" ht="24" customHeight="1">
      <c r="A55" s="102" t="s">
        <v>169</v>
      </c>
      <c r="B55" s="101">
        <v>229</v>
      </c>
      <c r="C55" s="101"/>
      <c r="D55" s="161">
        <v>-39980077</v>
      </c>
      <c r="E55" s="161">
        <v>-27083278</v>
      </c>
    </row>
    <row r="56" spans="1:5" ht="24" customHeight="1">
      <c r="A56" s="159" t="s">
        <v>174</v>
      </c>
      <c r="B56" s="159">
        <v>230</v>
      </c>
      <c r="C56" s="169" t="s">
        <v>16</v>
      </c>
      <c r="D56" s="167"/>
      <c r="E56" s="167"/>
    </row>
    <row r="57" spans="1:5" ht="24" customHeight="1">
      <c r="A57" s="102" t="s">
        <v>171</v>
      </c>
      <c r="B57" s="101">
        <v>231</v>
      </c>
      <c r="C57" s="101"/>
      <c r="D57" s="168"/>
      <c r="E57" s="168"/>
    </row>
    <row r="58" spans="1:5" ht="24" customHeight="1">
      <c r="A58" s="102" t="s">
        <v>169</v>
      </c>
      <c r="B58" s="101">
        <v>232</v>
      </c>
      <c r="C58" s="101"/>
      <c r="D58" s="168"/>
      <c r="E58" s="168"/>
    </row>
    <row r="59" spans="1:5" ht="24" customHeight="1">
      <c r="A59" s="159" t="s">
        <v>396</v>
      </c>
      <c r="B59" s="101">
        <v>240</v>
      </c>
      <c r="C59" s="101"/>
      <c r="D59" s="167">
        <f>D60+D61</f>
        <v>1789460500</v>
      </c>
      <c r="E59" s="167">
        <f>E60+E61</f>
        <v>0</v>
      </c>
    </row>
    <row r="60" spans="1:5" ht="24" customHeight="1">
      <c r="A60" s="160" t="s">
        <v>397</v>
      </c>
      <c r="B60" s="101">
        <v>241</v>
      </c>
      <c r="C60" s="101"/>
      <c r="D60" s="168"/>
      <c r="E60" s="168"/>
    </row>
    <row r="61" spans="1:5" ht="24" customHeight="1">
      <c r="A61" s="160" t="s">
        <v>398</v>
      </c>
      <c r="B61" s="101">
        <v>242</v>
      </c>
      <c r="C61" s="101"/>
      <c r="D61" s="168">
        <v>1789460500</v>
      </c>
      <c r="E61" s="168">
        <v>0</v>
      </c>
    </row>
    <row r="62" spans="1:5" ht="24" customHeight="1">
      <c r="A62" s="159" t="s">
        <v>402</v>
      </c>
      <c r="B62" s="159">
        <v>250</v>
      </c>
      <c r="C62" s="159"/>
      <c r="D62" s="167">
        <f>SUM(D63:D66)</f>
        <v>5500000000</v>
      </c>
      <c r="E62" s="167">
        <f>SUM(E63:E66)</f>
        <v>8000000000</v>
      </c>
    </row>
    <row r="63" spans="1:5" ht="24" customHeight="1">
      <c r="A63" s="160" t="s">
        <v>175</v>
      </c>
      <c r="B63" s="101">
        <v>251</v>
      </c>
      <c r="C63" s="159"/>
      <c r="D63" s="161"/>
      <c r="E63" s="161"/>
    </row>
    <row r="64" spans="1:5" ht="24" customHeight="1">
      <c r="A64" s="160" t="s">
        <v>176</v>
      </c>
      <c r="B64" s="101">
        <v>252</v>
      </c>
      <c r="C64" s="159"/>
      <c r="D64" s="161">
        <v>0</v>
      </c>
      <c r="E64" s="161">
        <v>0</v>
      </c>
    </row>
    <row r="65" spans="1:7" ht="24" customHeight="1">
      <c r="A65" s="165" t="s">
        <v>399</v>
      </c>
      <c r="B65" s="101">
        <v>253</v>
      </c>
      <c r="C65" s="169" t="s">
        <v>767</v>
      </c>
      <c r="D65" s="161">
        <v>5800000000</v>
      </c>
      <c r="E65" s="161">
        <v>8300000000</v>
      </c>
    </row>
    <row r="66" spans="1:7" ht="24" customHeight="1">
      <c r="A66" s="165" t="s">
        <v>400</v>
      </c>
      <c r="B66" s="101">
        <v>254</v>
      </c>
      <c r="C66" s="159"/>
      <c r="D66" s="161">
        <v>-300000000</v>
      </c>
      <c r="E66" s="161">
        <v>-300000000</v>
      </c>
    </row>
    <row r="67" spans="1:7" ht="24" customHeight="1">
      <c r="A67" s="165" t="s">
        <v>401</v>
      </c>
      <c r="B67" s="101">
        <v>255</v>
      </c>
      <c r="C67" s="159"/>
      <c r="D67" s="161"/>
      <c r="E67" s="161"/>
    </row>
    <row r="68" spans="1:7" ht="24" customHeight="1">
      <c r="A68" s="159" t="s">
        <v>403</v>
      </c>
      <c r="B68" s="159">
        <v>260</v>
      </c>
      <c r="C68" s="159"/>
      <c r="D68" s="167">
        <f>D69+D72</f>
        <v>19396236112</v>
      </c>
      <c r="E68" s="167">
        <f>E69+E72</f>
        <v>19126309190</v>
      </c>
    </row>
    <row r="69" spans="1:7" ht="24" customHeight="1">
      <c r="A69" s="160" t="s">
        <v>177</v>
      </c>
      <c r="B69" s="101">
        <v>261</v>
      </c>
      <c r="C69" s="101" t="s">
        <v>768</v>
      </c>
      <c r="D69" s="161">
        <v>19396236112</v>
      </c>
      <c r="E69" s="161">
        <v>19126309190</v>
      </c>
    </row>
    <row r="70" spans="1:7" ht="24" customHeight="1">
      <c r="A70" s="160" t="s">
        <v>178</v>
      </c>
      <c r="B70" s="101">
        <v>262</v>
      </c>
      <c r="C70" s="101" t="s">
        <v>772</v>
      </c>
      <c r="D70" s="161"/>
      <c r="E70" s="161"/>
    </row>
    <row r="71" spans="1:7" ht="24" customHeight="1">
      <c r="A71" s="160" t="s">
        <v>404</v>
      </c>
      <c r="B71" s="101">
        <v>263</v>
      </c>
      <c r="C71" s="101"/>
      <c r="D71" s="161"/>
      <c r="E71" s="161"/>
    </row>
    <row r="72" spans="1:7" ht="24" customHeight="1">
      <c r="A72" s="160" t="s">
        <v>405</v>
      </c>
      <c r="B72" s="101">
        <v>268</v>
      </c>
      <c r="C72" s="159"/>
      <c r="D72" s="161">
        <v>0</v>
      </c>
      <c r="E72" s="161">
        <v>0</v>
      </c>
    </row>
    <row r="73" spans="1:7" ht="20.25" customHeight="1">
      <c r="A73" s="170" t="s">
        <v>179</v>
      </c>
      <c r="B73" s="97">
        <v>270</v>
      </c>
      <c r="C73" s="97"/>
      <c r="D73" s="167">
        <f>D37+D10</f>
        <v>743777772319</v>
      </c>
      <c r="E73" s="167">
        <f>E37+E10</f>
        <v>841543022883</v>
      </c>
    </row>
    <row r="74" spans="1:7" ht="33" customHeight="1">
      <c r="A74" s="97" t="s">
        <v>448</v>
      </c>
      <c r="B74" s="171" t="s">
        <v>143</v>
      </c>
      <c r="C74" s="171" t="s">
        <v>144</v>
      </c>
      <c r="D74" s="172" t="s">
        <v>145</v>
      </c>
      <c r="E74" s="172" t="s">
        <v>145</v>
      </c>
    </row>
    <row r="75" spans="1:7" ht="27" customHeight="1">
      <c r="A75" s="173" t="s">
        <v>180</v>
      </c>
      <c r="B75" s="97">
        <v>300</v>
      </c>
      <c r="C75" s="97"/>
      <c r="D75" s="158">
        <f>D76+D91</f>
        <v>599263814654</v>
      </c>
      <c r="E75" s="158">
        <f>E76+E91</f>
        <v>700286737093</v>
      </c>
      <c r="F75" s="22"/>
      <c r="G75" s="22"/>
    </row>
    <row r="76" spans="1:7" ht="27" customHeight="1">
      <c r="A76" s="159" t="s">
        <v>181</v>
      </c>
      <c r="B76" s="162">
        <v>310</v>
      </c>
      <c r="C76" s="159"/>
      <c r="D76" s="167">
        <f>SUM(D77:D90)</f>
        <v>558789075811</v>
      </c>
      <c r="E76" s="167">
        <f>SUM(E77:E90)</f>
        <v>658402082430</v>
      </c>
    </row>
    <row r="77" spans="1:7" ht="27" customHeight="1">
      <c r="A77" s="174" t="s">
        <v>409</v>
      </c>
      <c r="B77" s="101">
        <v>311</v>
      </c>
      <c r="C77" s="101" t="s">
        <v>18</v>
      </c>
      <c r="D77" s="161">
        <v>79153173761</v>
      </c>
      <c r="E77" s="161">
        <v>128006221651</v>
      </c>
    </row>
    <row r="78" spans="1:7" ht="27" customHeight="1">
      <c r="A78" s="174" t="s">
        <v>410</v>
      </c>
      <c r="B78" s="101">
        <v>312</v>
      </c>
      <c r="C78" s="101"/>
      <c r="D78" s="161">
        <v>48298958357</v>
      </c>
      <c r="E78" s="161">
        <v>70241693066</v>
      </c>
    </row>
    <row r="79" spans="1:7" ht="27" customHeight="1">
      <c r="A79" s="175" t="s">
        <v>411</v>
      </c>
      <c r="B79" s="101">
        <v>313</v>
      </c>
      <c r="C79" s="101" t="s">
        <v>19</v>
      </c>
      <c r="D79" s="161">
        <v>6814418310</v>
      </c>
      <c r="E79" s="161">
        <v>11369175198</v>
      </c>
      <c r="G79" s="22"/>
    </row>
    <row r="80" spans="1:7" ht="27" customHeight="1">
      <c r="A80" s="174" t="s">
        <v>412</v>
      </c>
      <c r="B80" s="101">
        <v>314</v>
      </c>
      <c r="C80" s="101"/>
      <c r="D80" s="161">
        <v>50761567159</v>
      </c>
      <c r="E80" s="161">
        <v>52550150975</v>
      </c>
      <c r="F80" s="28"/>
    </row>
    <row r="81" spans="1:6" ht="27" customHeight="1">
      <c r="A81" s="175" t="s">
        <v>413</v>
      </c>
      <c r="B81" s="101">
        <v>315</v>
      </c>
      <c r="C81" s="101" t="s">
        <v>20</v>
      </c>
      <c r="D81" s="161">
        <v>445633887</v>
      </c>
      <c r="E81" s="161">
        <v>365324537</v>
      </c>
      <c r="F81" s="28"/>
    </row>
    <row r="82" spans="1:6" ht="27" customHeight="1">
      <c r="A82" s="176" t="s">
        <v>414</v>
      </c>
      <c r="B82" s="101">
        <v>316</v>
      </c>
      <c r="C82" s="101"/>
      <c r="D82" s="161"/>
      <c r="E82" s="161"/>
    </row>
    <row r="83" spans="1:6" ht="27" customHeight="1">
      <c r="A83" s="176" t="s">
        <v>406</v>
      </c>
      <c r="B83" s="101">
        <v>317</v>
      </c>
      <c r="C83" s="101"/>
      <c r="D83" s="161"/>
      <c r="E83" s="161"/>
    </row>
    <row r="84" spans="1:6" ht="27" customHeight="1">
      <c r="A84" s="176" t="s">
        <v>185</v>
      </c>
      <c r="B84" s="101">
        <v>318</v>
      </c>
      <c r="C84" s="101" t="s">
        <v>21</v>
      </c>
      <c r="D84" s="161">
        <f>43989880-21994940+10062420</f>
        <v>32057360</v>
      </c>
      <c r="E84" s="161">
        <f>43989880-21994940+10062420</f>
        <v>32057360</v>
      </c>
    </row>
    <row r="85" spans="1:6" ht="27" customHeight="1">
      <c r="A85" s="160" t="s">
        <v>182</v>
      </c>
      <c r="B85" s="101">
        <v>319</v>
      </c>
      <c r="C85" s="101" t="s">
        <v>769</v>
      </c>
      <c r="D85" s="161">
        <v>9589020913</v>
      </c>
      <c r="E85" s="161">
        <v>7335325308</v>
      </c>
    </row>
    <row r="86" spans="1:6" ht="27" customHeight="1">
      <c r="A86" s="102" t="s">
        <v>407</v>
      </c>
      <c r="B86" s="101">
        <v>320</v>
      </c>
      <c r="C86" s="101" t="s">
        <v>17</v>
      </c>
      <c r="D86" s="161">
        <v>360180819993</v>
      </c>
      <c r="E86" s="161">
        <v>384841808264</v>
      </c>
    </row>
    <row r="87" spans="1:6" ht="27" customHeight="1">
      <c r="A87" s="102" t="s">
        <v>408</v>
      </c>
      <c r="B87" s="101">
        <v>321</v>
      </c>
      <c r="C87" s="101"/>
      <c r="D87" s="161"/>
      <c r="E87" s="161"/>
    </row>
    <row r="88" spans="1:6" ht="27" customHeight="1">
      <c r="A88" s="165" t="s">
        <v>415</v>
      </c>
      <c r="B88" s="101">
        <v>322</v>
      </c>
      <c r="C88" s="101"/>
      <c r="D88" s="161">
        <v>3513426071</v>
      </c>
      <c r="E88" s="161">
        <v>3660326071</v>
      </c>
    </row>
    <row r="89" spans="1:6" ht="27" customHeight="1">
      <c r="A89" s="165" t="s">
        <v>416</v>
      </c>
      <c r="B89" s="101">
        <v>323</v>
      </c>
      <c r="C89" s="101"/>
      <c r="D89" s="161"/>
      <c r="E89" s="161"/>
    </row>
    <row r="90" spans="1:6" ht="27" customHeight="1">
      <c r="A90" s="165" t="s">
        <v>417</v>
      </c>
      <c r="B90" s="101">
        <v>324</v>
      </c>
      <c r="C90" s="101"/>
      <c r="D90" s="161"/>
      <c r="E90" s="161"/>
    </row>
    <row r="91" spans="1:6" ht="27" customHeight="1">
      <c r="A91" s="159" t="s">
        <v>183</v>
      </c>
      <c r="B91" s="159">
        <v>330</v>
      </c>
      <c r="C91" s="159"/>
      <c r="D91" s="167">
        <f>D92+D93+D94+D95+D96+D97+D98+D99+D100+D101+D102+D103+D104</f>
        <v>40474738843</v>
      </c>
      <c r="E91" s="167">
        <f>E92+E93+E94+E95+E96+E97+E98+E99+E100+E101+E102+E103+E104</f>
        <v>41884654663</v>
      </c>
    </row>
    <row r="92" spans="1:6" ht="27" customHeight="1">
      <c r="A92" s="102" t="s">
        <v>184</v>
      </c>
      <c r="B92" s="101">
        <v>331</v>
      </c>
      <c r="C92" s="101"/>
      <c r="D92" s="161"/>
      <c r="E92" s="161"/>
    </row>
    <row r="93" spans="1:6" ht="27" customHeight="1">
      <c r="A93" s="102" t="s">
        <v>418</v>
      </c>
      <c r="B93" s="101">
        <v>332</v>
      </c>
      <c r="C93" s="101"/>
      <c r="D93" s="161"/>
      <c r="E93" s="161"/>
    </row>
    <row r="94" spans="1:6" ht="27" customHeight="1">
      <c r="A94" s="102" t="s">
        <v>419</v>
      </c>
      <c r="B94" s="101">
        <v>333</v>
      </c>
      <c r="C94" s="101" t="s">
        <v>19</v>
      </c>
      <c r="D94" s="161"/>
      <c r="E94" s="161"/>
    </row>
    <row r="95" spans="1:6" ht="27" customHeight="1">
      <c r="A95" s="102" t="s">
        <v>420</v>
      </c>
      <c r="B95" s="101">
        <v>334</v>
      </c>
      <c r="C95" s="101"/>
      <c r="D95" s="161"/>
      <c r="E95" s="161"/>
    </row>
    <row r="96" spans="1:6" ht="27" customHeight="1">
      <c r="A96" s="102" t="s">
        <v>421</v>
      </c>
      <c r="B96" s="101">
        <v>335</v>
      </c>
      <c r="C96" s="101"/>
      <c r="D96" s="161"/>
      <c r="E96" s="161"/>
    </row>
    <row r="97" spans="1:5" ht="27" customHeight="1">
      <c r="A97" s="102" t="s">
        <v>423</v>
      </c>
      <c r="B97" s="101">
        <v>336</v>
      </c>
      <c r="C97" s="101" t="s">
        <v>21</v>
      </c>
      <c r="D97" s="161"/>
      <c r="E97" s="161"/>
    </row>
    <row r="98" spans="1:5" ht="27" customHeight="1">
      <c r="A98" s="102" t="s">
        <v>424</v>
      </c>
      <c r="B98" s="101">
        <v>337</v>
      </c>
      <c r="C98" s="101" t="s">
        <v>770</v>
      </c>
      <c r="D98" s="161">
        <v>1400000000</v>
      </c>
      <c r="E98" s="161">
        <v>1400000000</v>
      </c>
    </row>
    <row r="99" spans="1:5" ht="27" customHeight="1">
      <c r="A99" s="102" t="s">
        <v>425</v>
      </c>
      <c r="B99" s="101">
        <v>338</v>
      </c>
      <c r="C99" s="101" t="s">
        <v>20</v>
      </c>
      <c r="D99" s="161">
        <v>38476679993</v>
      </c>
      <c r="E99" s="161">
        <v>39886595813</v>
      </c>
    </row>
    <row r="100" spans="1:5" ht="27" customHeight="1">
      <c r="A100" s="102" t="s">
        <v>426</v>
      </c>
      <c r="B100" s="101">
        <v>339</v>
      </c>
      <c r="C100" s="101"/>
      <c r="D100" s="161"/>
      <c r="E100" s="161"/>
    </row>
    <row r="101" spans="1:5" ht="27" customHeight="1">
      <c r="A101" s="102" t="s">
        <v>422</v>
      </c>
      <c r="B101" s="101">
        <v>340</v>
      </c>
      <c r="C101" s="101"/>
      <c r="D101" s="161"/>
      <c r="E101" s="161"/>
    </row>
    <row r="102" spans="1:5" ht="27" customHeight="1">
      <c r="A102" s="102" t="s">
        <v>427</v>
      </c>
      <c r="B102" s="101">
        <v>341</v>
      </c>
      <c r="C102" s="101" t="s">
        <v>772</v>
      </c>
      <c r="D102" s="161"/>
      <c r="E102" s="161"/>
    </row>
    <row r="103" spans="1:5" ht="27" customHeight="1">
      <c r="A103" s="102" t="s">
        <v>428</v>
      </c>
      <c r="B103" s="101">
        <v>342</v>
      </c>
      <c r="C103" s="101" t="s">
        <v>771</v>
      </c>
      <c r="D103" s="161">
        <v>598058850</v>
      </c>
      <c r="E103" s="161">
        <v>598058850</v>
      </c>
    </row>
    <row r="104" spans="1:5" ht="26.25" customHeight="1">
      <c r="A104" s="102" t="s">
        <v>429</v>
      </c>
      <c r="B104" s="101">
        <v>343</v>
      </c>
      <c r="C104" s="101"/>
      <c r="D104" s="161"/>
      <c r="E104" s="161"/>
    </row>
    <row r="105" spans="1:5" ht="26.25" customHeight="1">
      <c r="A105" s="97" t="s">
        <v>186</v>
      </c>
      <c r="B105" s="97">
        <v>400</v>
      </c>
      <c r="C105" s="97"/>
      <c r="D105" s="167">
        <f>D106</f>
        <v>144513957665</v>
      </c>
      <c r="E105" s="167">
        <f>E106</f>
        <v>141256285790</v>
      </c>
    </row>
    <row r="106" spans="1:5" ht="26.25" customHeight="1">
      <c r="A106" s="159" t="s">
        <v>187</v>
      </c>
      <c r="B106" s="159">
        <v>410</v>
      </c>
      <c r="C106" s="169" t="s">
        <v>773</v>
      </c>
      <c r="D106" s="167">
        <f>SUM(D107:D118)</f>
        <v>144513957665</v>
      </c>
      <c r="E106" s="167">
        <f>SUM(E107:E118)</f>
        <v>141256285790</v>
      </c>
    </row>
    <row r="107" spans="1:5" ht="26.25" customHeight="1">
      <c r="A107" s="102" t="s">
        <v>188</v>
      </c>
      <c r="B107" s="101">
        <v>411</v>
      </c>
      <c r="C107" s="101"/>
      <c r="D107" s="161">
        <v>70150000000</v>
      </c>
      <c r="E107" s="161">
        <v>70150000000</v>
      </c>
    </row>
    <row r="108" spans="1:5" ht="26.25" customHeight="1">
      <c r="A108" s="102" t="s">
        <v>189</v>
      </c>
      <c r="B108" s="101">
        <v>412</v>
      </c>
      <c r="C108" s="101"/>
      <c r="D108" s="161">
        <v>14925000000</v>
      </c>
      <c r="E108" s="161">
        <v>14925000000</v>
      </c>
    </row>
    <row r="109" spans="1:5" ht="26.25" hidden="1" customHeight="1">
      <c r="A109" s="102" t="s">
        <v>430</v>
      </c>
      <c r="B109" s="101">
        <v>413</v>
      </c>
      <c r="C109" s="101"/>
      <c r="D109" s="161"/>
      <c r="E109" s="161"/>
    </row>
    <row r="110" spans="1:5" ht="26.25" hidden="1" customHeight="1">
      <c r="A110" s="102" t="s">
        <v>431</v>
      </c>
      <c r="B110" s="101">
        <v>414</v>
      </c>
      <c r="C110" s="101"/>
      <c r="D110" s="161"/>
      <c r="E110" s="161"/>
    </row>
    <row r="111" spans="1:5" ht="26.25" hidden="1" customHeight="1">
      <c r="A111" s="102" t="s">
        <v>432</v>
      </c>
      <c r="B111" s="101">
        <v>415</v>
      </c>
      <c r="C111" s="101"/>
      <c r="D111" s="161"/>
      <c r="E111" s="161"/>
    </row>
    <row r="112" spans="1:5" ht="26.25" hidden="1" customHeight="1">
      <c r="A112" s="102" t="s">
        <v>433</v>
      </c>
      <c r="B112" s="101">
        <v>416</v>
      </c>
      <c r="C112" s="101"/>
      <c r="D112" s="161"/>
      <c r="E112" s="161"/>
    </row>
    <row r="113" spans="1:6" ht="26.25" hidden="1" customHeight="1">
      <c r="A113" s="102" t="s">
        <v>434</v>
      </c>
      <c r="B113" s="101">
        <v>417</v>
      </c>
      <c r="C113" s="101"/>
      <c r="D113" s="161"/>
      <c r="E113" s="161"/>
    </row>
    <row r="114" spans="1:6" ht="26.25" customHeight="1">
      <c r="A114" s="102" t="s">
        <v>435</v>
      </c>
      <c r="B114" s="101">
        <v>418</v>
      </c>
      <c r="C114" s="101"/>
      <c r="D114" s="161">
        <v>35669093109</v>
      </c>
      <c r="E114" s="161">
        <v>35669093109</v>
      </c>
    </row>
    <row r="115" spans="1:6" ht="26.25" hidden="1" customHeight="1">
      <c r="A115" s="102" t="s">
        <v>682</v>
      </c>
      <c r="B115" s="101">
        <v>419</v>
      </c>
      <c r="C115" s="101"/>
      <c r="D115" s="161"/>
      <c r="E115" s="161"/>
    </row>
    <row r="116" spans="1:6" ht="26.25" customHeight="1">
      <c r="A116" s="102" t="s">
        <v>683</v>
      </c>
      <c r="B116" s="101">
        <v>419</v>
      </c>
      <c r="C116" s="101"/>
      <c r="D116" s="161"/>
      <c r="E116" s="161"/>
    </row>
    <row r="117" spans="1:6" ht="26.25" customHeight="1">
      <c r="A117" s="165" t="s">
        <v>441</v>
      </c>
      <c r="B117" s="101">
        <v>420</v>
      </c>
      <c r="C117" s="101"/>
      <c r="D117" s="161">
        <f>2366956585+428380000</f>
        <v>2795336585</v>
      </c>
      <c r="E117" s="161">
        <f>2366956585+428380000</f>
        <v>2795336585</v>
      </c>
    </row>
    <row r="118" spans="1:6" ht="26.25" customHeight="1">
      <c r="A118" s="165" t="s">
        <v>442</v>
      </c>
      <c r="B118" s="101">
        <v>421</v>
      </c>
      <c r="C118" s="101"/>
      <c r="D118" s="161">
        <f>D119+D120</f>
        <v>20974527971</v>
      </c>
      <c r="E118" s="161">
        <f>E119+E120</f>
        <v>17716856096</v>
      </c>
    </row>
    <row r="119" spans="1:6" ht="26.25" customHeight="1">
      <c r="A119" s="165" t="s">
        <v>436</v>
      </c>
      <c r="B119" s="101" t="s">
        <v>444</v>
      </c>
      <c r="C119" s="101"/>
      <c r="D119" s="161">
        <v>17716856096</v>
      </c>
      <c r="E119" s="161">
        <v>665635620</v>
      </c>
    </row>
    <row r="120" spans="1:6" ht="26.25" customHeight="1">
      <c r="A120" s="165" t="s">
        <v>437</v>
      </c>
      <c r="B120" s="101" t="s">
        <v>445</v>
      </c>
      <c r="C120" s="101"/>
      <c r="D120" s="161">
        <v>3257671875</v>
      </c>
      <c r="E120" s="161">
        <v>17051220476</v>
      </c>
    </row>
    <row r="121" spans="1:6" ht="26.25" customHeight="1">
      <c r="A121" s="165" t="s">
        <v>443</v>
      </c>
      <c r="B121" s="101">
        <v>422</v>
      </c>
      <c r="C121" s="101"/>
      <c r="D121" s="161"/>
      <c r="E121" s="161"/>
      <c r="F121" s="54"/>
    </row>
    <row r="122" spans="1:6" ht="26.25" hidden="1" customHeight="1">
      <c r="A122" s="84" t="s">
        <v>438</v>
      </c>
      <c r="B122" s="150">
        <v>430</v>
      </c>
      <c r="C122" s="150"/>
      <c r="D122" s="151"/>
      <c r="E122" s="151"/>
      <c r="F122" s="54"/>
    </row>
    <row r="123" spans="1:6" ht="26.25" hidden="1" customHeight="1">
      <c r="A123" s="152" t="s">
        <v>439</v>
      </c>
      <c r="B123" s="153">
        <v>431</v>
      </c>
      <c r="C123" s="153"/>
      <c r="D123" s="154"/>
      <c r="E123" s="154"/>
      <c r="F123" s="54"/>
    </row>
    <row r="124" spans="1:6" ht="26.25" hidden="1" customHeight="1">
      <c r="A124" s="152" t="s">
        <v>440</v>
      </c>
      <c r="B124" s="153">
        <v>432</v>
      </c>
      <c r="C124" s="153"/>
      <c r="D124" s="154"/>
      <c r="E124" s="154"/>
      <c r="F124" s="54"/>
    </row>
    <row r="125" spans="1:6" ht="28.5" customHeight="1">
      <c r="A125" s="85" t="s">
        <v>190</v>
      </c>
      <c r="B125" s="85">
        <v>440</v>
      </c>
      <c r="C125" s="85"/>
      <c r="D125" s="86">
        <f>D105+D75</f>
        <v>743777772319</v>
      </c>
      <c r="E125" s="86">
        <f>E105+E75</f>
        <v>841543022883</v>
      </c>
    </row>
    <row r="126" spans="1:6" ht="14.25" customHeight="1">
      <c r="A126" s="25"/>
      <c r="B126" s="87"/>
      <c r="C126" s="87"/>
      <c r="D126" s="88"/>
      <c r="E126" s="87"/>
    </row>
    <row r="127" spans="1:6" ht="18.75">
      <c r="A127" s="89"/>
      <c r="B127" s="89"/>
      <c r="C127" s="90"/>
      <c r="D127" s="90" t="s">
        <v>801</v>
      </c>
      <c r="E127" s="75"/>
    </row>
    <row r="128" spans="1:6" s="27" customFormat="1" ht="21.75" customHeight="1">
      <c r="A128" s="122" t="s">
        <v>375</v>
      </c>
      <c r="B128" s="121"/>
      <c r="C128" s="121"/>
      <c r="D128" s="123" t="s">
        <v>374</v>
      </c>
      <c r="E128" s="121"/>
    </row>
    <row r="129" spans="1:5" ht="12.75" customHeight="1">
      <c r="A129" s="75"/>
      <c r="B129" s="75"/>
      <c r="C129" s="75"/>
      <c r="D129" s="75"/>
      <c r="E129" s="75"/>
    </row>
    <row r="130" spans="1:5" ht="12.75" customHeight="1">
      <c r="A130" s="75"/>
      <c r="B130" s="75"/>
      <c r="C130" s="75" t="s">
        <v>22</v>
      </c>
      <c r="D130" s="75"/>
      <c r="E130" s="91"/>
    </row>
    <row r="131" spans="1:5" ht="15.75" customHeight="1">
      <c r="A131" s="75"/>
      <c r="B131" s="75"/>
      <c r="C131" s="75"/>
      <c r="D131" s="91"/>
      <c r="E131" s="91"/>
    </row>
    <row r="132" spans="1:5" ht="12.75" customHeight="1">
      <c r="A132" s="75"/>
      <c r="B132" s="75"/>
      <c r="C132" s="75"/>
      <c r="D132" s="91"/>
      <c r="E132" s="75"/>
    </row>
    <row r="133" spans="1:5" ht="12.75" customHeight="1">
      <c r="A133" s="75"/>
      <c r="B133" s="75"/>
      <c r="C133" s="75"/>
      <c r="D133" s="75"/>
      <c r="E133" s="75"/>
    </row>
    <row r="134" spans="1:5" ht="21.75" customHeight="1">
      <c r="A134" s="116" t="s">
        <v>377</v>
      </c>
      <c r="B134" s="117"/>
      <c r="C134" s="105"/>
      <c r="D134" s="93"/>
      <c r="E134" s="94"/>
    </row>
    <row r="135" spans="1:5">
      <c r="A135" s="87"/>
      <c r="B135" s="87"/>
      <c r="C135" s="87"/>
      <c r="D135" s="22"/>
    </row>
    <row r="138" spans="1:5">
      <c r="D138" s="22">
        <f>D125-D73</f>
        <v>0</v>
      </c>
      <c r="E138" s="22">
        <f>E125-E73</f>
        <v>0</v>
      </c>
    </row>
  </sheetData>
  <mergeCells count="6">
    <mergeCell ref="D6:E6"/>
    <mergeCell ref="A5:E5"/>
    <mergeCell ref="A4:E4"/>
    <mergeCell ref="D1:E1"/>
    <mergeCell ref="D2:E2"/>
    <mergeCell ref="D3:E3"/>
  </mergeCells>
  <phoneticPr fontId="25" type="noConversion"/>
  <pageMargins left="0.72" right="0.25" top="0.22" bottom="0.24" header="0" footer="0.21"/>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1:L16"/>
  <sheetViews>
    <sheetView topLeftCell="B2" workbookViewId="0">
      <selection activeCell="F10" sqref="F10"/>
    </sheetView>
  </sheetViews>
  <sheetFormatPr defaultRowHeight="15"/>
  <cols>
    <col min="1" max="1" width="9" style="328"/>
    <col min="2" max="2" width="23.75" style="328" customWidth="1"/>
    <col min="3" max="11" width="15.5" style="328" customWidth="1"/>
    <col min="12" max="12" width="16" style="328" bestFit="1" customWidth="1"/>
    <col min="13" max="258" width="9" style="328"/>
    <col min="259" max="259" width="23.75" style="328" customWidth="1"/>
    <col min="260" max="267" width="15.5" style="328" customWidth="1"/>
    <col min="268" max="514" width="9" style="328"/>
    <col min="515" max="515" width="23.75" style="328" customWidth="1"/>
    <col min="516" max="523" width="15.5" style="328" customWidth="1"/>
    <col min="524" max="770" width="9" style="328"/>
    <col min="771" max="771" width="23.75" style="328" customWidth="1"/>
    <col min="772" max="779" width="15.5" style="328" customWidth="1"/>
    <col min="780" max="1026" width="9" style="328"/>
    <col min="1027" max="1027" width="23.75" style="328" customWidth="1"/>
    <col min="1028" max="1035" width="15.5" style="328" customWidth="1"/>
    <col min="1036" max="1282" width="9" style="328"/>
    <col min="1283" max="1283" width="23.75" style="328" customWidth="1"/>
    <col min="1284" max="1291" width="15.5" style="328" customWidth="1"/>
    <col min="1292" max="1538" width="9" style="328"/>
    <col min="1539" max="1539" width="23.75" style="328" customWidth="1"/>
    <col min="1540" max="1547" width="15.5" style="328" customWidth="1"/>
    <col min="1548" max="1794" width="9" style="328"/>
    <col min="1795" max="1795" width="23.75" style="328" customWidth="1"/>
    <col min="1796" max="1803" width="15.5" style="328" customWidth="1"/>
    <col min="1804" max="2050" width="9" style="328"/>
    <col min="2051" max="2051" width="23.75" style="328" customWidth="1"/>
    <col min="2052" max="2059" width="15.5" style="328" customWidth="1"/>
    <col min="2060" max="2306" width="9" style="328"/>
    <col min="2307" max="2307" width="23.75" style="328" customWidth="1"/>
    <col min="2308" max="2315" width="15.5" style="328" customWidth="1"/>
    <col min="2316" max="2562" width="9" style="328"/>
    <col min="2563" max="2563" width="23.75" style="328" customWidth="1"/>
    <col min="2564" max="2571" width="15.5" style="328" customWidth="1"/>
    <col min="2572" max="2818" width="9" style="328"/>
    <col min="2819" max="2819" width="23.75" style="328" customWidth="1"/>
    <col min="2820" max="2827" width="15.5" style="328" customWidth="1"/>
    <col min="2828" max="3074" width="9" style="328"/>
    <col min="3075" max="3075" width="23.75" style="328" customWidth="1"/>
    <col min="3076" max="3083" width="15.5" style="328" customWidth="1"/>
    <col min="3084" max="3330" width="9" style="328"/>
    <col min="3331" max="3331" width="23.75" style="328" customWidth="1"/>
    <col min="3332" max="3339" width="15.5" style="328" customWidth="1"/>
    <col min="3340" max="3586" width="9" style="328"/>
    <col min="3587" max="3587" width="23.75" style="328" customWidth="1"/>
    <col min="3588" max="3595" width="15.5" style="328" customWidth="1"/>
    <col min="3596" max="3842" width="9" style="328"/>
    <col min="3843" max="3843" width="23.75" style="328" customWidth="1"/>
    <col min="3844" max="3851" width="15.5" style="328" customWidth="1"/>
    <col min="3852" max="4098" width="9" style="328"/>
    <col min="4099" max="4099" width="23.75" style="328" customWidth="1"/>
    <col min="4100" max="4107" width="15.5" style="328" customWidth="1"/>
    <col min="4108" max="4354" width="9" style="328"/>
    <col min="4355" max="4355" width="23.75" style="328" customWidth="1"/>
    <col min="4356" max="4363" width="15.5" style="328" customWidth="1"/>
    <col min="4364" max="4610" width="9" style="328"/>
    <col min="4611" max="4611" width="23.75" style="328" customWidth="1"/>
    <col min="4612" max="4619" width="15.5" style="328" customWidth="1"/>
    <col min="4620" max="4866" width="9" style="328"/>
    <col min="4867" max="4867" width="23.75" style="328" customWidth="1"/>
    <col min="4868" max="4875" width="15.5" style="328" customWidth="1"/>
    <col min="4876" max="5122" width="9" style="328"/>
    <col min="5123" max="5123" width="23.75" style="328" customWidth="1"/>
    <col min="5124" max="5131" width="15.5" style="328" customWidth="1"/>
    <col min="5132" max="5378" width="9" style="328"/>
    <col min="5379" max="5379" width="23.75" style="328" customWidth="1"/>
    <col min="5380" max="5387" width="15.5" style="328" customWidth="1"/>
    <col min="5388" max="5634" width="9" style="328"/>
    <col min="5635" max="5635" width="23.75" style="328" customWidth="1"/>
    <col min="5636" max="5643" width="15.5" style="328" customWidth="1"/>
    <col min="5644" max="5890" width="9" style="328"/>
    <col min="5891" max="5891" width="23.75" style="328" customWidth="1"/>
    <col min="5892" max="5899" width="15.5" style="328" customWidth="1"/>
    <col min="5900" max="6146" width="9" style="328"/>
    <col min="6147" max="6147" width="23.75" style="328" customWidth="1"/>
    <col min="6148" max="6155" width="15.5" style="328" customWidth="1"/>
    <col min="6156" max="6402" width="9" style="328"/>
    <col min="6403" max="6403" width="23.75" style="328" customWidth="1"/>
    <col min="6404" max="6411" width="15.5" style="328" customWidth="1"/>
    <col min="6412" max="6658" width="9" style="328"/>
    <col min="6659" max="6659" width="23.75" style="328" customWidth="1"/>
    <col min="6660" max="6667" width="15.5" style="328" customWidth="1"/>
    <col min="6668" max="6914" width="9" style="328"/>
    <col min="6915" max="6915" width="23.75" style="328" customWidth="1"/>
    <col min="6916" max="6923" width="15.5" style="328" customWidth="1"/>
    <col min="6924" max="7170" width="9" style="328"/>
    <col min="7171" max="7171" width="23.75" style="328" customWidth="1"/>
    <col min="7172" max="7179" width="15.5" style="328" customWidth="1"/>
    <col min="7180" max="7426" width="9" style="328"/>
    <col min="7427" max="7427" width="23.75" style="328" customWidth="1"/>
    <col min="7428" max="7435" width="15.5" style="328" customWidth="1"/>
    <col min="7436" max="7682" width="9" style="328"/>
    <col min="7683" max="7683" width="23.75" style="328" customWidth="1"/>
    <col min="7684" max="7691" width="15.5" style="328" customWidth="1"/>
    <col min="7692" max="7938" width="9" style="328"/>
    <col min="7939" max="7939" width="23.75" style="328" customWidth="1"/>
    <col min="7940" max="7947" width="15.5" style="328" customWidth="1"/>
    <col min="7948" max="8194" width="9" style="328"/>
    <col min="8195" max="8195" width="23.75" style="328" customWidth="1"/>
    <col min="8196" max="8203" width="15.5" style="328" customWidth="1"/>
    <col min="8204" max="8450" width="9" style="328"/>
    <col min="8451" max="8451" width="23.75" style="328" customWidth="1"/>
    <col min="8452" max="8459" width="15.5" style="328" customWidth="1"/>
    <col min="8460" max="8706" width="9" style="328"/>
    <col min="8707" max="8707" width="23.75" style="328" customWidth="1"/>
    <col min="8708" max="8715" width="15.5" style="328" customWidth="1"/>
    <col min="8716" max="8962" width="9" style="328"/>
    <col min="8963" max="8963" width="23.75" style="328" customWidth="1"/>
    <col min="8964" max="8971" width="15.5" style="328" customWidth="1"/>
    <col min="8972" max="9218" width="9" style="328"/>
    <col min="9219" max="9219" width="23.75" style="328" customWidth="1"/>
    <col min="9220" max="9227" width="15.5" style="328" customWidth="1"/>
    <col min="9228" max="9474" width="9" style="328"/>
    <col min="9475" max="9475" width="23.75" style="328" customWidth="1"/>
    <col min="9476" max="9483" width="15.5" style="328" customWidth="1"/>
    <col min="9484" max="9730" width="9" style="328"/>
    <col min="9731" max="9731" width="23.75" style="328" customWidth="1"/>
    <col min="9732" max="9739" width="15.5" style="328" customWidth="1"/>
    <col min="9740" max="9986" width="9" style="328"/>
    <col min="9987" max="9987" width="23.75" style="328" customWidth="1"/>
    <col min="9988" max="9995" width="15.5" style="328" customWidth="1"/>
    <col min="9996" max="10242" width="9" style="328"/>
    <col min="10243" max="10243" width="23.75" style="328" customWidth="1"/>
    <col min="10244" max="10251" width="15.5" style="328" customWidth="1"/>
    <col min="10252" max="10498" width="9" style="328"/>
    <col min="10499" max="10499" width="23.75" style="328" customWidth="1"/>
    <col min="10500" max="10507" width="15.5" style="328" customWidth="1"/>
    <col min="10508" max="10754" width="9" style="328"/>
    <col min="10755" max="10755" width="23.75" style="328" customWidth="1"/>
    <col min="10756" max="10763" width="15.5" style="328" customWidth="1"/>
    <col min="10764" max="11010" width="9" style="328"/>
    <col min="11011" max="11011" width="23.75" style="328" customWidth="1"/>
    <col min="11012" max="11019" width="15.5" style="328" customWidth="1"/>
    <col min="11020" max="11266" width="9" style="328"/>
    <col min="11267" max="11267" width="23.75" style="328" customWidth="1"/>
    <col min="11268" max="11275" width="15.5" style="328" customWidth="1"/>
    <col min="11276" max="11522" width="9" style="328"/>
    <col min="11523" max="11523" width="23.75" style="328" customWidth="1"/>
    <col min="11524" max="11531" width="15.5" style="328" customWidth="1"/>
    <col min="11532" max="11778" width="9" style="328"/>
    <col min="11779" max="11779" width="23.75" style="328" customWidth="1"/>
    <col min="11780" max="11787" width="15.5" style="328" customWidth="1"/>
    <col min="11788" max="12034" width="9" style="328"/>
    <col min="12035" max="12035" width="23.75" style="328" customWidth="1"/>
    <col min="12036" max="12043" width="15.5" style="328" customWidth="1"/>
    <col min="12044" max="12290" width="9" style="328"/>
    <col min="12291" max="12291" width="23.75" style="328" customWidth="1"/>
    <col min="12292" max="12299" width="15.5" style="328" customWidth="1"/>
    <col min="12300" max="12546" width="9" style="328"/>
    <col min="12547" max="12547" width="23.75" style="328" customWidth="1"/>
    <col min="12548" max="12555" width="15.5" style="328" customWidth="1"/>
    <col min="12556" max="12802" width="9" style="328"/>
    <col min="12803" max="12803" width="23.75" style="328" customWidth="1"/>
    <col min="12804" max="12811" width="15.5" style="328" customWidth="1"/>
    <col min="12812" max="13058" width="9" style="328"/>
    <col min="13059" max="13059" width="23.75" style="328" customWidth="1"/>
    <col min="13060" max="13067" width="15.5" style="328" customWidth="1"/>
    <col min="13068" max="13314" width="9" style="328"/>
    <col min="13315" max="13315" width="23.75" style="328" customWidth="1"/>
    <col min="13316" max="13323" width="15.5" style="328" customWidth="1"/>
    <col min="13324" max="13570" width="9" style="328"/>
    <col min="13571" max="13571" width="23.75" style="328" customWidth="1"/>
    <col min="13572" max="13579" width="15.5" style="328" customWidth="1"/>
    <col min="13580" max="13826" width="9" style="328"/>
    <col min="13827" max="13827" width="23.75" style="328" customWidth="1"/>
    <col min="13828" max="13835" width="15.5" style="328" customWidth="1"/>
    <col min="13836" max="14082" width="9" style="328"/>
    <col min="14083" max="14083" width="23.75" style="328" customWidth="1"/>
    <col min="14084" max="14091" width="15.5" style="328" customWidth="1"/>
    <col min="14092" max="14338" width="9" style="328"/>
    <col min="14339" max="14339" width="23.75" style="328" customWidth="1"/>
    <col min="14340" max="14347" width="15.5" style="328" customWidth="1"/>
    <col min="14348" max="14594" width="9" style="328"/>
    <col min="14595" max="14595" width="23.75" style="328" customWidth="1"/>
    <col min="14596" max="14603" width="15.5" style="328" customWidth="1"/>
    <col min="14604" max="14850" width="9" style="328"/>
    <col min="14851" max="14851" width="23.75" style="328" customWidth="1"/>
    <col min="14852" max="14859" width="15.5" style="328" customWidth="1"/>
    <col min="14860" max="15106" width="9" style="328"/>
    <col min="15107" max="15107" width="23.75" style="328" customWidth="1"/>
    <col min="15108" max="15115" width="15.5" style="328" customWidth="1"/>
    <col min="15116" max="15362" width="9" style="328"/>
    <col min="15363" max="15363" width="23.75" style="328" customWidth="1"/>
    <col min="15364" max="15371" width="15.5" style="328" customWidth="1"/>
    <col min="15372" max="15618" width="9" style="328"/>
    <col min="15619" max="15619" width="23.75" style="328" customWidth="1"/>
    <col min="15620" max="15627" width="15.5" style="328" customWidth="1"/>
    <col min="15628" max="15874" width="9" style="328"/>
    <col min="15875" max="15875" width="23.75" style="328" customWidth="1"/>
    <col min="15876" max="15883" width="15.5" style="328" customWidth="1"/>
    <col min="15884" max="16130" width="9" style="328"/>
    <col min="16131" max="16131" width="23.75" style="328" customWidth="1"/>
    <col min="16132" max="16139" width="15.5" style="328" customWidth="1"/>
    <col min="16140" max="16384" width="9" style="328"/>
  </cols>
  <sheetData>
    <row r="1" spans="1:12">
      <c r="A1" s="611" t="s">
        <v>778</v>
      </c>
      <c r="B1" s="611"/>
      <c r="C1" s="611"/>
      <c r="D1" s="611"/>
      <c r="E1" s="611"/>
      <c r="F1" s="611"/>
      <c r="G1" s="611"/>
      <c r="H1" s="611"/>
      <c r="I1" s="611"/>
      <c r="J1" s="611"/>
    </row>
    <row r="4" spans="1:12" ht="30" customHeight="1">
      <c r="C4" s="329">
        <v>621</v>
      </c>
      <c r="D4" s="329">
        <v>622</v>
      </c>
      <c r="E4" s="329">
        <v>623</v>
      </c>
      <c r="F4" s="329">
        <v>627</v>
      </c>
      <c r="G4" s="329">
        <v>154</v>
      </c>
      <c r="H4" s="329">
        <v>641</v>
      </c>
      <c r="I4" s="329">
        <v>642</v>
      </c>
      <c r="J4" s="330" t="s">
        <v>779</v>
      </c>
      <c r="K4" s="330" t="s">
        <v>780</v>
      </c>
      <c r="L4" s="331" t="s">
        <v>781</v>
      </c>
    </row>
    <row r="5" spans="1:12" ht="30" customHeight="1">
      <c r="B5" s="332" t="s">
        <v>782</v>
      </c>
      <c r="C5" s="333">
        <v>103585458661</v>
      </c>
      <c r="D5" s="333"/>
      <c r="E5" s="333"/>
      <c r="F5" s="333">
        <v>24559264689</v>
      </c>
      <c r="G5" s="334"/>
      <c r="H5" s="333"/>
      <c r="I5" s="333">
        <v>2026824942</v>
      </c>
      <c r="J5" s="333">
        <f>SUM(C5:I5)</f>
        <v>130171548292</v>
      </c>
      <c r="K5" s="333">
        <v>5250000</v>
      </c>
      <c r="L5" s="333">
        <f>J5+K5</f>
        <v>130176798292</v>
      </c>
    </row>
    <row r="6" spans="1:12" ht="30" customHeight="1">
      <c r="B6" s="332" t="s">
        <v>783</v>
      </c>
      <c r="C6" s="333"/>
      <c r="D6" s="333">
        <v>99961399000</v>
      </c>
      <c r="E6" s="333"/>
      <c r="F6" s="333">
        <v>10401846611</v>
      </c>
      <c r="G6" s="333">
        <v>467107000</v>
      </c>
      <c r="H6" s="333">
        <v>266155000</v>
      </c>
      <c r="I6" s="333">
        <v>9688202000</v>
      </c>
      <c r="J6" s="333">
        <f t="shared" ref="J6:J10" si="0">SUM(C6:I6)</f>
        <v>120784709611</v>
      </c>
      <c r="K6" s="333"/>
      <c r="L6" s="333">
        <f t="shared" ref="L6:L10" si="1">J6+K6</f>
        <v>120784709611</v>
      </c>
    </row>
    <row r="7" spans="1:12" ht="30" customHeight="1">
      <c r="B7" s="332" t="s">
        <v>784</v>
      </c>
      <c r="C7" s="333"/>
      <c r="D7" s="333"/>
      <c r="E7" s="333"/>
      <c r="F7" s="333">
        <v>8001348576</v>
      </c>
      <c r="G7" s="333"/>
      <c r="H7" s="333"/>
      <c r="I7" s="333">
        <v>992389054</v>
      </c>
      <c r="J7" s="333">
        <f t="shared" si="0"/>
        <v>8993737630</v>
      </c>
      <c r="K7" s="333"/>
      <c r="L7" s="333">
        <f t="shared" si="1"/>
        <v>8993737630</v>
      </c>
    </row>
    <row r="8" spans="1:12" ht="30" customHeight="1">
      <c r="B8" s="332" t="s">
        <v>785</v>
      </c>
      <c r="C8" s="333"/>
      <c r="D8" s="333"/>
      <c r="E8" s="333"/>
      <c r="F8" s="333"/>
      <c r="G8" s="333"/>
      <c r="H8" s="333"/>
      <c r="I8" s="333">
        <v>172548638</v>
      </c>
      <c r="J8" s="333">
        <f t="shared" si="0"/>
        <v>172548638</v>
      </c>
      <c r="K8" s="333">
        <f>'[1]Dieu chinh'!E20</f>
        <v>389224743</v>
      </c>
      <c r="L8" s="333">
        <f t="shared" si="1"/>
        <v>561773381</v>
      </c>
    </row>
    <row r="9" spans="1:12" ht="30" customHeight="1">
      <c r="B9" s="332" t="s">
        <v>786</v>
      </c>
      <c r="C9" s="333"/>
      <c r="D9" s="333"/>
      <c r="E9" s="333">
        <v>15090714610</v>
      </c>
      <c r="F9" s="333">
        <v>41926020904</v>
      </c>
      <c r="G9" s="333">
        <v>1149719000</v>
      </c>
      <c r="H9" s="333"/>
      <c r="I9" s="333">
        <v>3220607310</v>
      </c>
      <c r="J9" s="333">
        <f t="shared" si="0"/>
        <v>61387061824</v>
      </c>
      <c r="K9" s="333"/>
      <c r="L9" s="333">
        <f t="shared" si="1"/>
        <v>61387061824</v>
      </c>
    </row>
    <row r="10" spans="1:12" ht="30" customHeight="1">
      <c r="B10" s="332" t="s">
        <v>787</v>
      </c>
      <c r="C10" s="333"/>
      <c r="D10" s="333"/>
      <c r="E10" s="333"/>
      <c r="F10" s="333">
        <v>5857265944</v>
      </c>
      <c r="G10" s="333">
        <v>112874000</v>
      </c>
      <c r="H10" s="333"/>
      <c r="I10" s="333">
        <v>1783000382</v>
      </c>
      <c r="J10" s="333">
        <f t="shared" si="0"/>
        <v>7753140326</v>
      </c>
      <c r="K10" s="333"/>
      <c r="L10" s="333">
        <f t="shared" si="1"/>
        <v>7753140326</v>
      </c>
    </row>
    <row r="11" spans="1:12" ht="30" customHeight="1">
      <c r="B11" s="335" t="s">
        <v>48</v>
      </c>
      <c r="C11" s="336">
        <f t="shared" ref="C11:L11" si="2">SUM(C5:C10)</f>
        <v>103585458661</v>
      </c>
      <c r="D11" s="336">
        <f t="shared" si="2"/>
        <v>99961399000</v>
      </c>
      <c r="E11" s="336">
        <f t="shared" si="2"/>
        <v>15090714610</v>
      </c>
      <c r="F11" s="336">
        <f t="shared" si="2"/>
        <v>90745746724</v>
      </c>
      <c r="G11" s="336">
        <f t="shared" si="2"/>
        <v>1729700000</v>
      </c>
      <c r="H11" s="336">
        <f t="shared" si="2"/>
        <v>266155000</v>
      </c>
      <c r="I11" s="336">
        <f t="shared" si="2"/>
        <v>17883572326</v>
      </c>
      <c r="J11" s="336">
        <f t="shared" si="2"/>
        <v>329262746321</v>
      </c>
      <c r="K11" s="336">
        <f t="shared" si="2"/>
        <v>394474743</v>
      </c>
      <c r="L11" s="336">
        <f t="shared" si="2"/>
        <v>329657221064</v>
      </c>
    </row>
    <row r="12" spans="1:12" ht="30" customHeight="1">
      <c r="B12" s="332" t="s">
        <v>788</v>
      </c>
      <c r="C12" s="333">
        <v>103585458661</v>
      </c>
      <c r="D12" s="333">
        <v>99961399000</v>
      </c>
      <c r="E12" s="333">
        <v>15090714610</v>
      </c>
      <c r="F12" s="333">
        <v>91676535930</v>
      </c>
      <c r="G12" s="333"/>
      <c r="H12" s="333">
        <v>266155000</v>
      </c>
      <c r="I12" s="333">
        <v>17889830326</v>
      </c>
    </row>
    <row r="13" spans="1:12" ht="30" customHeight="1">
      <c r="B13" s="337"/>
      <c r="C13" s="338"/>
      <c r="D13" s="333"/>
      <c r="E13" s="333"/>
      <c r="F13" s="333"/>
      <c r="G13" s="333"/>
      <c r="H13" s="333"/>
      <c r="I13" s="333"/>
    </row>
    <row r="14" spans="1:12" ht="30" customHeight="1">
      <c r="C14" s="333"/>
      <c r="D14" s="333"/>
      <c r="E14" s="333"/>
      <c r="F14" s="333"/>
      <c r="G14" s="333"/>
      <c r="H14" s="333"/>
      <c r="I14" s="333"/>
    </row>
    <row r="15" spans="1:12" ht="30" customHeight="1">
      <c r="C15" s="333"/>
      <c r="D15" s="333"/>
      <c r="E15" s="333"/>
      <c r="F15" s="333"/>
      <c r="G15" s="333"/>
      <c r="H15" s="333"/>
      <c r="I15" s="333"/>
    </row>
    <row r="16" spans="1:12">
      <c r="C16" s="333"/>
      <c r="D16" s="333"/>
      <c r="E16" s="333"/>
      <c r="F16" s="333"/>
      <c r="G16" s="333"/>
      <c r="H16" s="333"/>
      <c r="I16" s="333"/>
    </row>
  </sheetData>
  <mergeCells count="1">
    <mergeCell ref="A1:J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I34"/>
  <sheetViews>
    <sheetView topLeftCell="A10" zoomScaleNormal="100" workbookViewId="0">
      <selection activeCell="F33" sqref="A1:F33"/>
    </sheetView>
  </sheetViews>
  <sheetFormatPr defaultRowHeight="15"/>
  <cols>
    <col min="1" max="1" width="5.625" customWidth="1"/>
    <col min="2" max="2" width="41.375" customWidth="1"/>
    <col min="3" max="4" width="20.25" customWidth="1"/>
    <col min="5" max="6" width="20.375" customWidth="1"/>
    <col min="7" max="8" width="17.75" hidden="1" customWidth="1"/>
    <col min="9" max="9" width="15.375" customWidth="1"/>
  </cols>
  <sheetData>
    <row r="1" spans="1:9" ht="22.5" customHeight="1">
      <c r="A1" s="104" t="s">
        <v>259</v>
      </c>
      <c r="B1" s="75"/>
      <c r="D1" s="187"/>
      <c r="E1" s="470" t="s">
        <v>703</v>
      </c>
      <c r="F1" s="470"/>
      <c r="I1" s="195"/>
    </row>
    <row r="2" spans="1:9" ht="20.25" customHeight="1">
      <c r="A2" s="77" t="s">
        <v>261</v>
      </c>
      <c r="B2" s="76"/>
      <c r="C2" s="21"/>
      <c r="D2" s="188"/>
      <c r="E2" s="471" t="s">
        <v>702</v>
      </c>
      <c r="F2" s="471"/>
    </row>
    <row r="3" spans="1:9" ht="15" customHeight="1">
      <c r="A3" s="23"/>
      <c r="B3" s="24"/>
      <c r="C3" s="24"/>
      <c r="D3" s="186"/>
      <c r="E3" s="471" t="s">
        <v>701</v>
      </c>
      <c r="F3" s="471"/>
    </row>
    <row r="4" spans="1:9" ht="26.25" customHeight="1">
      <c r="A4" s="475" t="s">
        <v>215</v>
      </c>
      <c r="B4" s="475"/>
      <c r="C4" s="475"/>
      <c r="D4" s="475"/>
      <c r="E4" s="475"/>
      <c r="F4" s="475"/>
    </row>
    <row r="5" spans="1:9" ht="18.75" customHeight="1">
      <c r="A5" s="466" t="s">
        <v>795</v>
      </c>
      <c r="B5" s="466"/>
      <c r="C5" s="466"/>
      <c r="D5" s="466"/>
      <c r="E5" s="466"/>
      <c r="F5" s="466"/>
    </row>
    <row r="6" spans="1:9" ht="16.5" customHeight="1">
      <c r="A6" s="75"/>
      <c r="B6" s="106"/>
      <c r="C6" s="106"/>
      <c r="D6" s="325"/>
      <c r="E6" s="107"/>
      <c r="F6" s="353" t="s">
        <v>789</v>
      </c>
    </row>
    <row r="7" spans="1:9" ht="21" customHeight="1">
      <c r="A7" s="473" t="s">
        <v>122</v>
      </c>
      <c r="B7" s="473" t="s">
        <v>211</v>
      </c>
      <c r="C7" s="476" t="s">
        <v>792</v>
      </c>
      <c r="D7" s="477"/>
      <c r="E7" s="476" t="s">
        <v>212</v>
      </c>
      <c r="F7" s="477"/>
    </row>
    <row r="8" spans="1:9" ht="21" customHeight="1">
      <c r="A8" s="474"/>
      <c r="B8" s="474"/>
      <c r="C8" s="178" t="s">
        <v>213</v>
      </c>
      <c r="D8" s="179" t="s">
        <v>214</v>
      </c>
      <c r="E8" s="180" t="s">
        <v>213</v>
      </c>
      <c r="F8" s="181" t="s">
        <v>214</v>
      </c>
    </row>
    <row r="9" spans="1:9" ht="16.5" customHeight="1">
      <c r="A9" s="95">
        <v>1</v>
      </c>
      <c r="B9" s="96" t="s">
        <v>194</v>
      </c>
      <c r="C9" s="29">
        <f>6674848081+197585589704+2389894716</f>
        <v>206650332501</v>
      </c>
      <c r="D9" s="206">
        <v>176442191180</v>
      </c>
      <c r="E9" s="29">
        <f>+C9</f>
        <v>206650332501</v>
      </c>
      <c r="F9" s="206">
        <f>D9</f>
        <v>176442191180</v>
      </c>
      <c r="G9" s="29">
        <v>209801367664</v>
      </c>
      <c r="H9" s="5">
        <f>E9-G9</f>
        <v>-3151035163</v>
      </c>
      <c r="I9" s="351">
        <f>D9/C9</f>
        <v>0.85382002073065222</v>
      </c>
    </row>
    <row r="10" spans="1:9" ht="16.5" customHeight="1">
      <c r="A10" s="97">
        <v>2</v>
      </c>
      <c r="B10" s="98" t="s">
        <v>195</v>
      </c>
      <c r="C10" s="130"/>
      <c r="D10" s="130"/>
      <c r="E10" s="130"/>
      <c r="F10" s="130"/>
      <c r="G10" s="30"/>
      <c r="H10" s="5">
        <f t="shared" ref="H10:H25" si="0">E10-G10</f>
        <v>0</v>
      </c>
    </row>
    <row r="11" spans="1:9" ht="24.75" customHeight="1">
      <c r="A11" s="99">
        <v>3</v>
      </c>
      <c r="B11" s="135" t="s">
        <v>378</v>
      </c>
      <c r="C11" s="44">
        <f>C9</f>
        <v>206650332501</v>
      </c>
      <c r="D11" s="44">
        <f>D9</f>
        <v>176442191180</v>
      </c>
      <c r="E11" s="44">
        <f t="shared" ref="E11" si="1">E9</f>
        <v>206650332501</v>
      </c>
      <c r="F11" s="44">
        <f>D11</f>
        <v>176442191180</v>
      </c>
      <c r="G11" s="7">
        <f>G9</f>
        <v>209801367664</v>
      </c>
      <c r="H11" s="5">
        <f t="shared" si="0"/>
        <v>-3151035163</v>
      </c>
      <c r="I11" s="352">
        <f>I9*100</f>
        <v>85.382002073065223</v>
      </c>
    </row>
    <row r="12" spans="1:9" ht="16.5" customHeight="1">
      <c r="A12" s="97">
        <v>4</v>
      </c>
      <c r="B12" s="98" t="s">
        <v>196</v>
      </c>
      <c r="C12" s="44">
        <v>184063001363</v>
      </c>
      <c r="D12" s="44">
        <v>158198517174</v>
      </c>
      <c r="E12" s="44">
        <f>+C12</f>
        <v>184063001363</v>
      </c>
      <c r="F12" s="44">
        <f>D12</f>
        <v>158198517174</v>
      </c>
      <c r="G12" s="7">
        <v>174673401395</v>
      </c>
      <c r="H12" s="5">
        <f t="shared" si="0"/>
        <v>9389599968</v>
      </c>
    </row>
    <row r="13" spans="1:9" ht="16.5" customHeight="1">
      <c r="A13" s="99">
        <v>5</v>
      </c>
      <c r="B13" s="100" t="s">
        <v>775</v>
      </c>
      <c r="C13" s="44">
        <f>C11-C12</f>
        <v>22587331138</v>
      </c>
      <c r="D13" s="44">
        <f>D11-D12</f>
        <v>18243674006</v>
      </c>
      <c r="E13" s="44">
        <f t="shared" ref="E13:H13" si="2">E11-E12</f>
        <v>22587331138</v>
      </c>
      <c r="F13" s="44">
        <f>F11-F12</f>
        <v>18243674006</v>
      </c>
      <c r="G13" s="44">
        <f t="shared" si="2"/>
        <v>35127966269</v>
      </c>
      <c r="H13" s="44">
        <f t="shared" si="2"/>
        <v>-12540635131</v>
      </c>
    </row>
    <row r="14" spans="1:9" ht="16.5" customHeight="1">
      <c r="A14" s="97">
        <v>6</v>
      </c>
      <c r="B14" s="98" t="s">
        <v>197</v>
      </c>
      <c r="C14" s="44">
        <v>487558788</v>
      </c>
      <c r="D14" s="44">
        <v>786565807</v>
      </c>
      <c r="E14" s="44">
        <f>+C14</f>
        <v>487558788</v>
      </c>
      <c r="F14" s="44">
        <f>D14</f>
        <v>786565807</v>
      </c>
      <c r="G14" s="7">
        <v>1968221737</v>
      </c>
      <c r="H14" s="5">
        <f t="shared" si="0"/>
        <v>-1480662949</v>
      </c>
    </row>
    <row r="15" spans="1:9" ht="16.5" customHeight="1">
      <c r="A15" s="97">
        <v>7</v>
      </c>
      <c r="B15" s="98" t="s">
        <v>198</v>
      </c>
      <c r="C15" s="44">
        <v>7916705350</v>
      </c>
      <c r="D15" s="44">
        <v>6384784531</v>
      </c>
      <c r="E15" s="44">
        <f>+C15</f>
        <v>7916705350</v>
      </c>
      <c r="F15" s="44">
        <f>D15</f>
        <v>6384784531</v>
      </c>
      <c r="G15" s="7">
        <v>16563384883</v>
      </c>
      <c r="H15" s="5">
        <f t="shared" si="0"/>
        <v>-8646679533</v>
      </c>
    </row>
    <row r="16" spans="1:9" ht="16.5" customHeight="1">
      <c r="A16" s="97"/>
      <c r="B16" s="108" t="s">
        <v>199</v>
      </c>
      <c r="C16" s="131">
        <v>7916705350</v>
      </c>
      <c r="D16" s="131">
        <f>6384784531-72192599</f>
        <v>6312591932</v>
      </c>
      <c r="E16" s="131">
        <f>+C16</f>
        <v>7916705350</v>
      </c>
      <c r="F16" s="131">
        <f>D16</f>
        <v>6312591932</v>
      </c>
      <c r="G16" s="7"/>
      <c r="H16" s="5"/>
      <c r="I16" s="177">
        <f>E15-E16</f>
        <v>0</v>
      </c>
    </row>
    <row r="17" spans="1:9" ht="16.5" customHeight="1">
      <c r="A17" s="97">
        <v>8</v>
      </c>
      <c r="B17" s="98" t="s">
        <v>200</v>
      </c>
      <c r="C17" s="44">
        <v>178282000</v>
      </c>
      <c r="D17" s="44">
        <v>124092000</v>
      </c>
      <c r="E17" s="44">
        <f>+C17</f>
        <v>178282000</v>
      </c>
      <c r="F17" s="44">
        <f>D17</f>
        <v>124092000</v>
      </c>
      <c r="G17" s="7">
        <v>316742437</v>
      </c>
      <c r="H17" s="5">
        <f t="shared" si="0"/>
        <v>-138460437</v>
      </c>
    </row>
    <row r="18" spans="1:9" ht="16.5" customHeight="1">
      <c r="A18" s="97">
        <v>9</v>
      </c>
      <c r="B18" s="98" t="s">
        <v>201</v>
      </c>
      <c r="C18" s="44">
        <f>10913957665-30000000</f>
        <v>10883957665</v>
      </c>
      <c r="D18" s="44">
        <v>8531457253</v>
      </c>
      <c r="E18" s="44">
        <f>+C18</f>
        <v>10883957665</v>
      </c>
      <c r="F18" s="44">
        <f>D18</f>
        <v>8531457253</v>
      </c>
      <c r="G18" s="7">
        <v>11118188613</v>
      </c>
      <c r="H18" s="5">
        <f t="shared" si="0"/>
        <v>-234230948</v>
      </c>
    </row>
    <row r="19" spans="1:9" ht="16.5" customHeight="1">
      <c r="A19" s="99">
        <v>10</v>
      </c>
      <c r="B19" s="98" t="s">
        <v>202</v>
      </c>
      <c r="C19" s="44">
        <f>C13+C14-C15-C17-C18</f>
        <v>4095944911</v>
      </c>
      <c r="D19" s="44">
        <f>D13+D14-D15-D17-D18</f>
        <v>3989906029</v>
      </c>
      <c r="E19" s="44">
        <f t="shared" ref="E19" si="3">E13+E14-E15-E17-E18</f>
        <v>4095944911</v>
      </c>
      <c r="F19" s="44">
        <f>F13+F14-F15-F17-F18</f>
        <v>3989906029</v>
      </c>
      <c r="G19" s="7">
        <f>G13+G14-G15-G17-G18</f>
        <v>9097872073</v>
      </c>
      <c r="H19" s="5">
        <f t="shared" si="0"/>
        <v>-5001927162</v>
      </c>
    </row>
    <row r="20" spans="1:9" ht="16.5" customHeight="1">
      <c r="A20" s="101">
        <v>11</v>
      </c>
      <c r="B20" s="102" t="s">
        <v>203</v>
      </c>
      <c r="C20" s="44">
        <v>122994716</v>
      </c>
      <c r="D20" s="44">
        <v>122121881</v>
      </c>
      <c r="E20" s="44">
        <f>+C20</f>
        <v>122994716</v>
      </c>
      <c r="F20" s="44">
        <f>D20</f>
        <v>122121881</v>
      </c>
      <c r="G20" s="7">
        <v>546018144</v>
      </c>
      <c r="H20" s="5">
        <f t="shared" si="0"/>
        <v>-423023428</v>
      </c>
    </row>
    <row r="21" spans="1:9" ht="16.5" customHeight="1">
      <c r="A21" s="101">
        <v>12</v>
      </c>
      <c r="B21" s="102" t="s">
        <v>204</v>
      </c>
      <c r="C21" s="44">
        <v>117479827</v>
      </c>
      <c r="D21" s="44">
        <v>96842110</v>
      </c>
      <c r="E21" s="44">
        <f>+C21</f>
        <v>117479827</v>
      </c>
      <c r="F21" s="44">
        <f>D21</f>
        <v>96842110</v>
      </c>
      <c r="G21" s="7">
        <v>14760846</v>
      </c>
      <c r="H21" s="5">
        <f t="shared" si="0"/>
        <v>102718981</v>
      </c>
    </row>
    <row r="22" spans="1:9" ht="16.5" customHeight="1">
      <c r="A22" s="97">
        <v>13</v>
      </c>
      <c r="B22" s="98" t="s">
        <v>205</v>
      </c>
      <c r="C22" s="44">
        <f>C20-C21</f>
        <v>5514889</v>
      </c>
      <c r="D22" s="44">
        <f>D20-D21</f>
        <v>25279771</v>
      </c>
      <c r="E22" s="44">
        <f t="shared" ref="E22" si="4">E20-E21</f>
        <v>5514889</v>
      </c>
      <c r="F22" s="44">
        <f>F20-F21</f>
        <v>25279771</v>
      </c>
      <c r="G22" s="7">
        <f>G20-G21</f>
        <v>531257298</v>
      </c>
      <c r="H22" s="5">
        <f t="shared" si="0"/>
        <v>-525742409</v>
      </c>
    </row>
    <row r="23" spans="1:9" ht="16.5" customHeight="1">
      <c r="A23" s="99">
        <v>14</v>
      </c>
      <c r="B23" s="100" t="s">
        <v>206</v>
      </c>
      <c r="C23" s="44">
        <f>C19+C22</f>
        <v>4101459800</v>
      </c>
      <c r="D23" s="44">
        <f>D19+D22</f>
        <v>4015185800</v>
      </c>
      <c r="E23" s="44">
        <f t="shared" ref="E23" si="5">E19+E22</f>
        <v>4101459800</v>
      </c>
      <c r="F23" s="44">
        <f>F19+F22</f>
        <v>4015185800</v>
      </c>
      <c r="G23" s="7">
        <f>G19+G22</f>
        <v>9629129371</v>
      </c>
      <c r="H23" s="5">
        <f t="shared" si="0"/>
        <v>-5527669571</v>
      </c>
    </row>
    <row r="24" spans="1:9" ht="16.5" customHeight="1">
      <c r="A24" s="97">
        <v>15</v>
      </c>
      <c r="B24" s="98" t="s">
        <v>207</v>
      </c>
      <c r="C24" s="44">
        <v>843787925</v>
      </c>
      <c r="D24" s="44">
        <v>883340876</v>
      </c>
      <c r="E24" s="44">
        <f>+C24</f>
        <v>843787925</v>
      </c>
      <c r="F24" s="44">
        <f>D24</f>
        <v>883340876</v>
      </c>
      <c r="G24" s="7">
        <v>1998473593</v>
      </c>
      <c r="H24" s="5">
        <f t="shared" si="0"/>
        <v>-1154685668</v>
      </c>
    </row>
    <row r="25" spans="1:9" ht="16.5" customHeight="1">
      <c r="A25" s="99">
        <v>16</v>
      </c>
      <c r="B25" s="100" t="s">
        <v>208</v>
      </c>
      <c r="C25" s="44">
        <f>C23-C24</f>
        <v>3257671875</v>
      </c>
      <c r="D25" s="44">
        <f>D23-D24</f>
        <v>3131844924</v>
      </c>
      <c r="E25" s="44">
        <f>E23-E24</f>
        <v>3257671875</v>
      </c>
      <c r="F25" s="44">
        <f>F23-F24</f>
        <v>3131844924</v>
      </c>
      <c r="G25" s="7">
        <f>G23-G24</f>
        <v>7630655778</v>
      </c>
      <c r="H25" s="5">
        <f t="shared" si="0"/>
        <v>-4372983903</v>
      </c>
    </row>
    <row r="26" spans="1:9" ht="16.5" customHeight="1">
      <c r="A26" s="99">
        <v>17</v>
      </c>
      <c r="B26" s="100" t="s">
        <v>209</v>
      </c>
      <c r="C26" s="207">
        <f>(C25-434053331)/7015000</f>
        <v>402.51155295794723</v>
      </c>
      <c r="D26" s="354">
        <f>(D25-555960997)/7015000</f>
        <v>367.19656835352816</v>
      </c>
      <c r="E26" s="207">
        <f>(E25-434053331)/7015000</f>
        <v>402.51155295794723</v>
      </c>
      <c r="F26" s="354">
        <f>(F25-555960997)/7015000</f>
        <v>367.19656835352816</v>
      </c>
    </row>
    <row r="27" spans="1:9" ht="16.5" customHeight="1">
      <c r="A27" s="85">
        <v>18</v>
      </c>
      <c r="B27" s="103" t="s">
        <v>210</v>
      </c>
      <c r="C27" s="43"/>
      <c r="D27" s="43"/>
      <c r="E27" s="43"/>
      <c r="F27" s="43"/>
      <c r="I27" s="324"/>
    </row>
    <row r="28" spans="1:9" ht="17.25" customHeight="1">
      <c r="B28" s="1"/>
      <c r="C28" s="26"/>
      <c r="D28" s="78" t="s">
        <v>802</v>
      </c>
      <c r="I28" s="355">
        <f>C25/D25*100</f>
        <v>104.01766224233393</v>
      </c>
    </row>
    <row r="29" spans="1:9" s="27" customFormat="1" ht="19.5" customHeight="1">
      <c r="A29" s="472" t="s">
        <v>793</v>
      </c>
      <c r="B29" s="472"/>
      <c r="C29" s="472" t="s">
        <v>216</v>
      </c>
      <c r="D29" s="472"/>
      <c r="E29" s="472" t="s">
        <v>217</v>
      </c>
      <c r="F29" s="472"/>
      <c r="I29" s="356"/>
    </row>
    <row r="30" spans="1:9" ht="17.25" customHeight="1">
      <c r="B30" s="75"/>
      <c r="C30" s="75"/>
      <c r="D30" s="75" t="s">
        <v>22</v>
      </c>
      <c r="E30" s="75"/>
      <c r="F30" s="91"/>
      <c r="I30" s="148"/>
    </row>
    <row r="31" spans="1:9" ht="17.25" customHeight="1">
      <c r="B31" s="75"/>
      <c r="C31" s="75"/>
      <c r="D31" s="129"/>
      <c r="E31" s="75"/>
      <c r="F31" s="136"/>
    </row>
    <row r="32" spans="1:9" ht="17.25" customHeight="1">
      <c r="B32" s="75"/>
      <c r="C32" s="75"/>
      <c r="D32" s="75"/>
      <c r="E32" s="75"/>
      <c r="F32" s="75"/>
    </row>
    <row r="33" spans="1:6" ht="15.75">
      <c r="A33" s="472" t="s">
        <v>794</v>
      </c>
      <c r="B33" s="472"/>
      <c r="C33" s="472" t="s">
        <v>218</v>
      </c>
      <c r="D33" s="472"/>
      <c r="E33" s="75"/>
      <c r="F33" s="75"/>
    </row>
    <row r="34" spans="1:6">
      <c r="C34" s="28"/>
    </row>
  </sheetData>
  <mergeCells count="14">
    <mergeCell ref="E1:F1"/>
    <mergeCell ref="E2:F2"/>
    <mergeCell ref="E3:F3"/>
    <mergeCell ref="C33:D33"/>
    <mergeCell ref="A7:A8"/>
    <mergeCell ref="B7:B8"/>
    <mergeCell ref="A4:F4"/>
    <mergeCell ref="A5:F5"/>
    <mergeCell ref="E29:F29"/>
    <mergeCell ref="C29:D29"/>
    <mergeCell ref="C7:D7"/>
    <mergeCell ref="E7:F7"/>
    <mergeCell ref="A29:B29"/>
    <mergeCell ref="A33:B33"/>
  </mergeCells>
  <phoneticPr fontId="25" type="noConversion"/>
  <pageMargins left="0.70866141732283472" right="0.15748031496062992" top="0.23622047244094491" bottom="0.23622047244094491" header="0" footer="0.2362204724409449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1"/>
  <dimension ref="A1:I191"/>
  <sheetViews>
    <sheetView topLeftCell="A19" zoomScaleNormal="100" workbookViewId="0">
      <selection activeCell="E54" sqref="A1:E54"/>
    </sheetView>
  </sheetViews>
  <sheetFormatPr defaultRowHeight="15"/>
  <cols>
    <col min="1" max="1" width="44" customWidth="1"/>
    <col min="2" max="2" width="4.875" customWidth="1"/>
    <col min="3" max="3" width="6.375" customWidth="1"/>
    <col min="4" max="4" width="17.75" customWidth="1"/>
    <col min="5" max="5" width="17.5" customWidth="1"/>
    <col min="6" max="6" width="16.625" hidden="1" customWidth="1"/>
    <col min="7" max="7" width="17" hidden="1" customWidth="1"/>
    <col min="8" max="8" width="0" hidden="1" customWidth="1"/>
    <col min="9" max="9" width="19.375" customWidth="1"/>
  </cols>
  <sheetData>
    <row r="1" spans="1:9" ht="24.75" customHeight="1">
      <c r="A1" s="189" t="s">
        <v>259</v>
      </c>
      <c r="B1" s="190"/>
      <c r="C1" s="190"/>
      <c r="D1" s="478" t="s">
        <v>260</v>
      </c>
      <c r="E1" s="478"/>
      <c r="F1" s="14" t="s">
        <v>63</v>
      </c>
      <c r="G1" s="6"/>
      <c r="H1" s="6"/>
      <c r="I1" s="195"/>
    </row>
    <row r="2" spans="1:9" ht="20.25" customHeight="1">
      <c r="A2" s="104" t="s">
        <v>261</v>
      </c>
      <c r="B2" s="191"/>
      <c r="C2" s="191"/>
      <c r="D2" s="479" t="s">
        <v>704</v>
      </c>
      <c r="E2" s="479"/>
      <c r="F2" s="15" t="s">
        <v>64</v>
      </c>
      <c r="G2" s="13" t="s">
        <v>23</v>
      </c>
      <c r="H2" s="13"/>
    </row>
    <row r="3" spans="1:9" ht="18.75">
      <c r="A3" s="118"/>
      <c r="B3" s="191"/>
      <c r="C3" s="191"/>
      <c r="D3" s="479" t="s">
        <v>701</v>
      </c>
      <c r="E3" s="479"/>
      <c r="F3" s="6"/>
      <c r="G3" s="13" t="s">
        <v>24</v>
      </c>
      <c r="H3" s="13"/>
    </row>
    <row r="4" spans="1:9" ht="31.5" customHeight="1">
      <c r="A4" s="475" t="s">
        <v>262</v>
      </c>
      <c r="B4" s="475"/>
      <c r="C4" s="475"/>
      <c r="D4" s="475"/>
      <c r="E4" s="475"/>
      <c r="F4" s="487" t="s">
        <v>1</v>
      </c>
      <c r="G4" s="487"/>
      <c r="H4" s="487"/>
      <c r="I4" s="149"/>
    </row>
    <row r="5" spans="1:9" ht="18.75">
      <c r="A5" s="466" t="s">
        <v>796</v>
      </c>
      <c r="B5" s="466"/>
      <c r="C5" s="466"/>
      <c r="D5" s="466"/>
      <c r="E5" s="466"/>
      <c r="F5" s="488" t="s">
        <v>124</v>
      </c>
      <c r="G5" s="488"/>
      <c r="H5" s="488"/>
    </row>
    <row r="6" spans="1:9" ht="19.5">
      <c r="A6" s="486" t="s">
        <v>263</v>
      </c>
      <c r="B6" s="486"/>
      <c r="C6" s="486"/>
      <c r="D6" s="486"/>
      <c r="E6" s="486"/>
      <c r="F6" s="489" t="s">
        <v>105</v>
      </c>
      <c r="G6" s="489"/>
      <c r="H6" s="489"/>
    </row>
    <row r="7" spans="1:9" ht="21.75" customHeight="1">
      <c r="A7" s="119"/>
      <c r="B7" s="119"/>
      <c r="C7" s="119"/>
      <c r="D7" s="120" t="s">
        <v>264</v>
      </c>
      <c r="E7" s="119"/>
      <c r="F7" s="9"/>
      <c r="G7" s="9"/>
      <c r="H7" s="9"/>
    </row>
    <row r="8" spans="1:9" ht="29.25" customHeight="1">
      <c r="A8" s="482" t="s">
        <v>256</v>
      </c>
      <c r="B8" s="482" t="s">
        <v>257</v>
      </c>
      <c r="C8" s="484" t="s">
        <v>144</v>
      </c>
      <c r="D8" s="480" t="s">
        <v>212</v>
      </c>
      <c r="E8" s="481"/>
      <c r="F8" s="490" t="s">
        <v>109</v>
      </c>
      <c r="G8" s="490" t="s">
        <v>2</v>
      </c>
      <c r="H8" s="490" t="s">
        <v>6</v>
      </c>
    </row>
    <row r="9" spans="1:9" ht="29.25" customHeight="1">
      <c r="A9" s="483"/>
      <c r="B9" s="483"/>
      <c r="C9" s="485"/>
      <c r="D9" s="109" t="s">
        <v>213</v>
      </c>
      <c r="E9" s="109" t="s">
        <v>258</v>
      </c>
      <c r="F9" s="491"/>
      <c r="G9" s="491" t="s">
        <v>2</v>
      </c>
      <c r="H9" s="491" t="s">
        <v>98</v>
      </c>
    </row>
    <row r="10" spans="1:9" ht="25.5" customHeight="1">
      <c r="A10" s="114" t="s">
        <v>219</v>
      </c>
      <c r="B10" s="110"/>
      <c r="C10" s="110"/>
      <c r="D10" s="110"/>
      <c r="E10" s="110"/>
      <c r="F10" s="10" t="s">
        <v>84</v>
      </c>
      <c r="G10" s="31"/>
      <c r="H10" s="31"/>
    </row>
    <row r="11" spans="1:9" ht="25.5" customHeight="1">
      <c r="A11" s="137" t="s">
        <v>220</v>
      </c>
      <c r="B11" s="138" t="s">
        <v>65</v>
      </c>
      <c r="C11" s="139"/>
      <c r="D11" s="140">
        <v>264707426543</v>
      </c>
      <c r="E11" s="140">
        <v>187380849855</v>
      </c>
      <c r="F11" s="32" t="s">
        <v>77</v>
      </c>
      <c r="G11" s="33" t="s">
        <v>65</v>
      </c>
      <c r="H11" s="34"/>
      <c r="I11" s="28"/>
    </row>
    <row r="12" spans="1:9" ht="25.5" customHeight="1">
      <c r="A12" s="137" t="s">
        <v>221</v>
      </c>
      <c r="B12" s="138" t="s">
        <v>66</v>
      </c>
      <c r="C12" s="139"/>
      <c r="D12" s="141">
        <v>-155564197412</v>
      </c>
      <c r="E12" s="141">
        <f>-105098271164+860630505</f>
        <v>-104237640659</v>
      </c>
      <c r="F12" s="32" t="s">
        <v>78</v>
      </c>
      <c r="G12" s="33" t="s">
        <v>66</v>
      </c>
      <c r="H12" s="34"/>
      <c r="I12" s="45"/>
    </row>
    <row r="13" spans="1:9" ht="25.5" customHeight="1">
      <c r="A13" s="137" t="s">
        <v>222</v>
      </c>
      <c r="B13" s="138" t="s">
        <v>67</v>
      </c>
      <c r="C13" s="139"/>
      <c r="D13" s="140">
        <v>-88373641476</v>
      </c>
      <c r="E13" s="140">
        <v>-58552550619</v>
      </c>
      <c r="F13" s="32" t="s">
        <v>79</v>
      </c>
      <c r="G13" s="33" t="s">
        <v>67</v>
      </c>
      <c r="H13" s="34"/>
      <c r="I13" s="45"/>
    </row>
    <row r="14" spans="1:9" ht="25.5" customHeight="1">
      <c r="A14" s="137" t="s">
        <v>223</v>
      </c>
      <c r="B14" s="138" t="s">
        <v>68</v>
      </c>
      <c r="C14" s="139"/>
      <c r="D14" s="141">
        <v>-7836396004</v>
      </c>
      <c r="E14" s="141">
        <v>-6353211619</v>
      </c>
      <c r="F14" s="32" t="s">
        <v>80</v>
      </c>
      <c r="G14" s="33" t="s">
        <v>68</v>
      </c>
      <c r="H14" s="34"/>
      <c r="I14" s="45"/>
    </row>
    <row r="15" spans="1:9" ht="25.5" customHeight="1">
      <c r="A15" s="137" t="s">
        <v>224</v>
      </c>
      <c r="B15" s="138" t="s">
        <v>69</v>
      </c>
      <c r="C15" s="139"/>
      <c r="D15" s="141">
        <v>-1571982872</v>
      </c>
      <c r="E15" s="141">
        <v>-2020044793</v>
      </c>
      <c r="F15" s="32" t="s">
        <v>81</v>
      </c>
      <c r="G15" s="33" t="s">
        <v>69</v>
      </c>
      <c r="H15" s="34"/>
      <c r="I15" s="28"/>
    </row>
    <row r="16" spans="1:9" ht="25.5" customHeight="1">
      <c r="A16" s="137" t="s">
        <v>225</v>
      </c>
      <c r="B16" s="138" t="s">
        <v>70</v>
      </c>
      <c r="C16" s="139"/>
      <c r="D16" s="141">
        <v>1788523495</v>
      </c>
      <c r="E16" s="141">
        <v>791570425</v>
      </c>
      <c r="F16" s="32" t="s">
        <v>82</v>
      </c>
      <c r="G16" s="33" t="s">
        <v>70</v>
      </c>
      <c r="H16" s="34"/>
      <c r="I16" s="28"/>
    </row>
    <row r="17" spans="1:9" ht="25.5" customHeight="1">
      <c r="A17" s="137" t="s">
        <v>226</v>
      </c>
      <c r="B17" s="138" t="s">
        <v>71</v>
      </c>
      <c r="C17" s="139"/>
      <c r="D17" s="141">
        <v>-15657144585</v>
      </c>
      <c r="E17" s="141">
        <v>-10827358936</v>
      </c>
      <c r="F17" s="32" t="s">
        <v>83</v>
      </c>
      <c r="G17" s="33" t="s">
        <v>71</v>
      </c>
      <c r="H17" s="34"/>
      <c r="I17" s="51"/>
    </row>
    <row r="18" spans="1:9" ht="25.5" customHeight="1">
      <c r="A18" s="142" t="s">
        <v>227</v>
      </c>
      <c r="B18" s="143">
        <v>20</v>
      </c>
      <c r="C18" s="143"/>
      <c r="D18" s="144">
        <f>SUM(D11:D17)</f>
        <v>-2507412311</v>
      </c>
      <c r="E18" s="144">
        <f>SUM(E11:E17)</f>
        <v>6181613654</v>
      </c>
      <c r="F18" s="16" t="s">
        <v>85</v>
      </c>
      <c r="G18" s="18">
        <v>20</v>
      </c>
      <c r="H18" s="18"/>
      <c r="I18" s="52"/>
    </row>
    <row r="19" spans="1:9" ht="25.5" customHeight="1">
      <c r="A19" s="145" t="s">
        <v>228</v>
      </c>
      <c r="B19" s="139"/>
      <c r="C19" s="139"/>
      <c r="D19" s="140"/>
      <c r="E19" s="140"/>
      <c r="F19" s="11" t="s">
        <v>3</v>
      </c>
      <c r="G19" s="34"/>
      <c r="H19" s="34"/>
      <c r="I19" s="28"/>
    </row>
    <row r="20" spans="1:9" ht="25.5" customHeight="1">
      <c r="A20" s="137" t="s">
        <v>229</v>
      </c>
      <c r="B20" s="139">
        <v>21</v>
      </c>
      <c r="C20" s="139"/>
      <c r="D20" s="140"/>
      <c r="E20" s="140"/>
      <c r="F20" s="35" t="s">
        <v>101</v>
      </c>
      <c r="G20" s="36"/>
      <c r="H20" s="36"/>
      <c r="I20" s="28"/>
    </row>
    <row r="21" spans="1:9" ht="25.5" customHeight="1">
      <c r="A21" s="137" t="s">
        <v>230</v>
      </c>
      <c r="B21" s="139"/>
      <c r="C21" s="139"/>
      <c r="D21" s="141">
        <v>0</v>
      </c>
      <c r="E21" s="140">
        <v>-2369400000</v>
      </c>
      <c r="F21" s="31" t="s">
        <v>102</v>
      </c>
      <c r="G21" s="37">
        <v>21</v>
      </c>
      <c r="H21" s="37"/>
      <c r="I21" s="28"/>
    </row>
    <row r="22" spans="1:9" ht="25.5" customHeight="1">
      <c r="A22" s="137" t="s">
        <v>231</v>
      </c>
      <c r="B22" s="139">
        <v>22</v>
      </c>
      <c r="C22" s="139"/>
      <c r="D22" s="140"/>
      <c r="E22" s="140"/>
      <c r="F22" s="35" t="s">
        <v>99</v>
      </c>
      <c r="G22" s="36"/>
      <c r="H22" s="36"/>
      <c r="I22" s="28"/>
    </row>
    <row r="23" spans="1:9" ht="25.5" customHeight="1">
      <c r="A23" s="137" t="s">
        <v>232</v>
      </c>
      <c r="B23" s="139"/>
      <c r="C23" s="139"/>
      <c r="D23" s="140"/>
      <c r="E23" s="140"/>
      <c r="F23" s="31" t="s">
        <v>100</v>
      </c>
      <c r="G23" s="37">
        <v>22</v>
      </c>
      <c r="H23" s="37"/>
      <c r="I23" s="28"/>
    </row>
    <row r="24" spans="1:9" ht="25.5" customHeight="1">
      <c r="A24" s="137" t="s">
        <v>233</v>
      </c>
      <c r="B24" s="139">
        <v>23</v>
      </c>
      <c r="C24" s="139"/>
      <c r="D24" s="140"/>
      <c r="E24" s="140"/>
      <c r="F24" s="35" t="s">
        <v>103</v>
      </c>
      <c r="G24" s="36"/>
      <c r="H24" s="36"/>
      <c r="I24" s="28"/>
    </row>
    <row r="25" spans="1:9" ht="25.5" customHeight="1">
      <c r="A25" s="137" t="s">
        <v>234</v>
      </c>
      <c r="B25" s="139"/>
      <c r="C25" s="139"/>
      <c r="D25" s="140"/>
      <c r="E25" s="140"/>
      <c r="F25" s="31" t="s">
        <v>104</v>
      </c>
      <c r="G25" s="37">
        <v>23</v>
      </c>
      <c r="H25" s="37"/>
      <c r="I25" s="28"/>
    </row>
    <row r="26" spans="1:9" ht="25.5" customHeight="1">
      <c r="A26" s="137" t="s">
        <v>235</v>
      </c>
      <c r="B26" s="139">
        <v>24</v>
      </c>
      <c r="C26" s="139"/>
      <c r="D26" s="140"/>
      <c r="E26" s="140"/>
      <c r="F26" s="35" t="s">
        <v>72</v>
      </c>
      <c r="G26" s="36"/>
      <c r="H26" s="36"/>
      <c r="I26" s="28"/>
    </row>
    <row r="27" spans="1:9" ht="25.5" customHeight="1">
      <c r="A27" s="137" t="s">
        <v>236</v>
      </c>
      <c r="B27" s="139"/>
      <c r="C27" s="139"/>
      <c r="D27" s="140"/>
      <c r="E27" s="140"/>
      <c r="F27" s="31" t="s">
        <v>73</v>
      </c>
      <c r="G27" s="37">
        <v>24</v>
      </c>
      <c r="H27" s="37"/>
      <c r="I27" s="28"/>
    </row>
    <row r="28" spans="1:9" ht="25.5" customHeight="1">
      <c r="A28" s="137" t="s">
        <v>237</v>
      </c>
      <c r="B28" s="139">
        <v>25</v>
      </c>
      <c r="C28" s="139"/>
      <c r="D28" s="140"/>
      <c r="E28" s="140"/>
      <c r="F28" s="32" t="s">
        <v>86</v>
      </c>
      <c r="G28" s="37">
        <v>25</v>
      </c>
      <c r="H28" s="37"/>
      <c r="I28" s="28"/>
    </row>
    <row r="29" spans="1:9" ht="25.5" customHeight="1">
      <c r="A29" s="137" t="s">
        <v>238</v>
      </c>
      <c r="B29" s="139">
        <v>26</v>
      </c>
      <c r="C29" s="139"/>
      <c r="D29" s="140">
        <v>2500000000</v>
      </c>
      <c r="E29" s="140">
        <v>8000000000</v>
      </c>
      <c r="F29" s="31" t="s">
        <v>87</v>
      </c>
      <c r="G29" s="37">
        <v>26</v>
      </c>
      <c r="H29" s="37"/>
      <c r="I29" s="28"/>
    </row>
    <row r="30" spans="1:9" ht="35.25" customHeight="1">
      <c r="A30" s="146" t="s">
        <v>239</v>
      </c>
      <c r="B30" s="139">
        <v>27</v>
      </c>
      <c r="C30" s="139"/>
      <c r="D30" s="140">
        <v>241082979</v>
      </c>
      <c r="E30" s="140">
        <v>785373505</v>
      </c>
      <c r="F30" s="38" t="s">
        <v>106</v>
      </c>
      <c r="G30" s="34">
        <v>27</v>
      </c>
      <c r="H30" s="34"/>
      <c r="I30" s="28"/>
    </row>
    <row r="31" spans="1:9" ht="27" customHeight="1">
      <c r="A31" s="145" t="s">
        <v>240</v>
      </c>
      <c r="B31" s="143">
        <v>30</v>
      </c>
      <c r="C31" s="143"/>
      <c r="D31" s="144">
        <f>SUM(D21:D30)</f>
        <v>2741082979</v>
      </c>
      <c r="E31" s="144">
        <f>SUM(E21:E30)</f>
        <v>6415973505</v>
      </c>
      <c r="F31" s="11" t="s">
        <v>107</v>
      </c>
      <c r="G31" s="18">
        <v>30</v>
      </c>
      <c r="H31" s="18"/>
      <c r="I31" s="41"/>
    </row>
    <row r="32" spans="1:9" ht="27" customHeight="1">
      <c r="A32" s="145" t="s">
        <v>241</v>
      </c>
      <c r="B32" s="147"/>
      <c r="C32" s="147"/>
      <c r="D32" s="144"/>
      <c r="E32" s="144"/>
      <c r="F32" s="11" t="s">
        <v>5</v>
      </c>
      <c r="G32" s="17"/>
      <c r="H32" s="17"/>
      <c r="I32" s="28"/>
    </row>
    <row r="33" spans="1:9" ht="23.25" customHeight="1">
      <c r="A33" s="137" t="s">
        <v>242</v>
      </c>
      <c r="B33" s="139">
        <v>31</v>
      </c>
      <c r="C33" s="139"/>
      <c r="D33" s="140"/>
      <c r="E33" s="140"/>
      <c r="F33" s="35" t="s">
        <v>96</v>
      </c>
      <c r="G33" s="36"/>
      <c r="H33" s="36"/>
      <c r="I33" s="28"/>
    </row>
    <row r="34" spans="1:9" ht="19.5" customHeight="1">
      <c r="A34" s="137" t="s">
        <v>243</v>
      </c>
      <c r="B34" s="139"/>
      <c r="C34" s="139"/>
      <c r="D34" s="140"/>
      <c r="E34" s="140"/>
      <c r="F34" s="31" t="s">
        <v>97</v>
      </c>
      <c r="G34" s="37">
        <v>31</v>
      </c>
      <c r="H34" s="37"/>
      <c r="I34" s="28"/>
    </row>
    <row r="35" spans="1:9" ht="23.25" customHeight="1">
      <c r="A35" s="137" t="s">
        <v>244</v>
      </c>
      <c r="B35" s="139">
        <v>32</v>
      </c>
      <c r="C35" s="139"/>
      <c r="D35" s="140"/>
      <c r="E35" s="140"/>
      <c r="F35" s="35" t="s">
        <v>95</v>
      </c>
      <c r="G35" s="36"/>
      <c r="H35" s="36"/>
      <c r="I35" s="28"/>
    </row>
    <row r="36" spans="1:9" ht="21" customHeight="1">
      <c r="A36" s="137" t="s">
        <v>245</v>
      </c>
      <c r="B36" s="139"/>
      <c r="C36" s="139"/>
      <c r="D36" s="140"/>
      <c r="E36" s="140"/>
      <c r="F36" s="31" t="s">
        <v>108</v>
      </c>
      <c r="G36" s="37">
        <v>32</v>
      </c>
      <c r="H36" s="37"/>
      <c r="I36" s="28"/>
    </row>
    <row r="37" spans="1:9" ht="27" customHeight="1">
      <c r="A37" s="137" t="s">
        <v>246</v>
      </c>
      <c r="B37" s="139">
        <v>33</v>
      </c>
      <c r="C37" s="139"/>
      <c r="D37" s="140">
        <v>209880619459</v>
      </c>
      <c r="E37" s="140">
        <v>136190328567</v>
      </c>
      <c r="F37" s="32" t="s">
        <v>88</v>
      </c>
      <c r="G37" s="34">
        <v>33</v>
      </c>
      <c r="H37" s="34"/>
      <c r="I37" s="28"/>
    </row>
    <row r="38" spans="1:9" ht="27" customHeight="1">
      <c r="A38" s="137" t="s">
        <v>247</v>
      </c>
      <c r="B38" s="139">
        <v>34</v>
      </c>
      <c r="C38" s="139"/>
      <c r="D38" s="140">
        <v>-231542590764</v>
      </c>
      <c r="E38" s="140">
        <v>-168358203655</v>
      </c>
      <c r="F38" s="32" t="s">
        <v>89</v>
      </c>
      <c r="G38" s="34">
        <v>34</v>
      </c>
      <c r="H38" s="34"/>
      <c r="I38" s="28"/>
    </row>
    <row r="39" spans="1:9" ht="27" customHeight="1">
      <c r="A39" s="137" t="s">
        <v>248</v>
      </c>
      <c r="B39" s="139">
        <v>35</v>
      </c>
      <c r="C39" s="139"/>
      <c r="D39" s="140">
        <v>-4268603995</v>
      </c>
      <c r="E39" s="140">
        <v>-4002862123</v>
      </c>
      <c r="F39" s="32" t="s">
        <v>90</v>
      </c>
      <c r="G39" s="34">
        <v>35</v>
      </c>
      <c r="H39" s="34"/>
      <c r="I39" s="28"/>
    </row>
    <row r="40" spans="1:9" ht="27" customHeight="1">
      <c r="A40" s="137" t="s">
        <v>249</v>
      </c>
      <c r="B40" s="139">
        <v>36</v>
      </c>
      <c r="C40" s="139"/>
      <c r="D40" s="140">
        <v>0</v>
      </c>
      <c r="E40" s="140">
        <v>0</v>
      </c>
      <c r="F40" s="32" t="s">
        <v>91</v>
      </c>
      <c r="G40" s="34">
        <v>36</v>
      </c>
      <c r="H40" s="34"/>
      <c r="I40" s="28"/>
    </row>
    <row r="41" spans="1:9" ht="27" customHeight="1">
      <c r="A41" s="142" t="s">
        <v>250</v>
      </c>
      <c r="B41" s="143">
        <v>40</v>
      </c>
      <c r="C41" s="143"/>
      <c r="D41" s="144">
        <f>SUM(D33:D40)</f>
        <v>-25930575300</v>
      </c>
      <c r="E41" s="144">
        <f>SUM(E33:E40)</f>
        <v>-36170737211</v>
      </c>
      <c r="F41" s="16" t="s">
        <v>4</v>
      </c>
      <c r="G41" s="18">
        <v>40</v>
      </c>
      <c r="H41" s="18"/>
      <c r="I41" s="41"/>
    </row>
    <row r="42" spans="1:9" ht="27" customHeight="1">
      <c r="A42" s="145" t="s">
        <v>251</v>
      </c>
      <c r="B42" s="147">
        <v>50</v>
      </c>
      <c r="C42" s="147"/>
      <c r="D42" s="144">
        <f>D41+D31+D18</f>
        <v>-25696904632</v>
      </c>
      <c r="E42" s="144">
        <f>E41+E31+E18</f>
        <v>-23573150052</v>
      </c>
      <c r="F42" s="11" t="s">
        <v>92</v>
      </c>
      <c r="G42" s="17">
        <v>50</v>
      </c>
      <c r="H42" s="17"/>
      <c r="I42" s="41"/>
    </row>
    <row r="43" spans="1:9" ht="27" customHeight="1">
      <c r="A43" s="145" t="s">
        <v>252</v>
      </c>
      <c r="B43" s="147">
        <v>60</v>
      </c>
      <c r="C43" s="147"/>
      <c r="D43" s="144">
        <v>45787498965</v>
      </c>
      <c r="E43" s="144">
        <v>81281654964</v>
      </c>
      <c r="F43" s="11" t="s">
        <v>93</v>
      </c>
      <c r="G43" s="17">
        <v>60</v>
      </c>
      <c r="H43" s="17"/>
      <c r="I43" s="41"/>
    </row>
    <row r="44" spans="1:9" s="8" customFormat="1" ht="21.75" customHeight="1">
      <c r="A44" s="137" t="s">
        <v>253</v>
      </c>
      <c r="B44" s="139">
        <v>61</v>
      </c>
      <c r="C44" s="139"/>
      <c r="D44" s="140"/>
      <c r="E44" s="140"/>
      <c r="F44" s="20" t="s">
        <v>123</v>
      </c>
      <c r="G44" s="36"/>
      <c r="H44" s="36"/>
      <c r="I44" s="42"/>
    </row>
    <row r="45" spans="1:9" s="8" customFormat="1" ht="16.5" customHeight="1">
      <c r="A45" s="137" t="s">
        <v>254</v>
      </c>
      <c r="B45" s="139"/>
      <c r="C45" s="139"/>
      <c r="D45" s="140"/>
      <c r="E45" s="140"/>
      <c r="F45" s="31" t="s">
        <v>94</v>
      </c>
      <c r="G45" s="37">
        <v>61</v>
      </c>
      <c r="H45" s="37"/>
      <c r="I45" s="42"/>
    </row>
    <row r="46" spans="1:9" ht="27" customHeight="1">
      <c r="A46" s="115" t="s">
        <v>255</v>
      </c>
      <c r="B46" s="111">
        <v>70</v>
      </c>
      <c r="C46" s="112" t="s">
        <v>74</v>
      </c>
      <c r="D46" s="113">
        <f>D42+D43+D45+D44</f>
        <v>20090594333</v>
      </c>
      <c r="E46" s="113">
        <f>E42+E43+E45+E44</f>
        <v>57708504912</v>
      </c>
      <c r="F46" s="12" t="s">
        <v>111</v>
      </c>
      <c r="G46" s="19">
        <v>70</v>
      </c>
      <c r="H46" s="39" t="s">
        <v>74</v>
      </c>
    </row>
    <row r="47" spans="1:9" ht="30.75" customHeight="1">
      <c r="A47" s="89"/>
      <c r="B47" s="89"/>
      <c r="C47" s="90"/>
      <c r="D47" s="90" t="s">
        <v>801</v>
      </c>
      <c r="E47" s="75"/>
      <c r="F47" s="8"/>
      <c r="G47" s="3"/>
      <c r="H47" s="3"/>
      <c r="I47" s="5"/>
    </row>
    <row r="48" spans="1:9" s="27" customFormat="1" ht="33" customHeight="1">
      <c r="A48" s="122" t="s">
        <v>191</v>
      </c>
      <c r="B48" s="121"/>
      <c r="C48" s="121"/>
      <c r="D48" s="123" t="s">
        <v>192</v>
      </c>
      <c r="E48" s="121"/>
      <c r="F48" s="124" t="s">
        <v>76</v>
      </c>
      <c r="G48" s="125"/>
      <c r="H48" s="125"/>
      <c r="I48" s="126"/>
    </row>
    <row r="49" spans="1:9" ht="15" customHeight="1">
      <c r="A49" s="75"/>
      <c r="B49" s="75"/>
      <c r="C49" s="75"/>
      <c r="D49" s="75"/>
      <c r="E49" s="75"/>
      <c r="F49" s="4"/>
      <c r="G49" s="2"/>
      <c r="H49" s="2"/>
    </row>
    <row r="50" spans="1:9" ht="15" customHeight="1">
      <c r="A50" s="75"/>
      <c r="B50" s="75"/>
      <c r="C50" s="75" t="s">
        <v>22</v>
      </c>
      <c r="D50" s="192"/>
      <c r="E50" s="91"/>
      <c r="F50" s="4"/>
      <c r="G50" s="2"/>
      <c r="H50" s="2"/>
    </row>
    <row r="51" spans="1:9" ht="15" customHeight="1">
      <c r="A51" s="75"/>
      <c r="B51" s="75"/>
      <c r="C51" s="75"/>
      <c r="D51" s="75"/>
      <c r="E51" s="91"/>
      <c r="F51" s="4"/>
      <c r="G51" s="2"/>
      <c r="H51" s="2"/>
      <c r="I51" s="5"/>
    </row>
    <row r="52" spans="1:9" ht="15" customHeight="1">
      <c r="A52" s="75"/>
      <c r="B52" s="75"/>
      <c r="C52" s="75"/>
      <c r="D52" s="91"/>
      <c r="E52" s="75"/>
      <c r="F52" s="4" t="s">
        <v>75</v>
      </c>
      <c r="G52" s="8"/>
      <c r="H52" s="8"/>
    </row>
    <row r="53" spans="1:9" ht="15" customHeight="1">
      <c r="A53" s="75"/>
      <c r="B53" s="75"/>
      <c r="C53" s="75"/>
      <c r="D53" s="75"/>
      <c r="E53" s="75"/>
    </row>
    <row r="54" spans="1:9" ht="25.5" customHeight="1">
      <c r="A54" s="116" t="s">
        <v>193</v>
      </c>
      <c r="B54" s="117"/>
      <c r="C54" s="92"/>
      <c r="D54" s="341"/>
      <c r="E54" s="94"/>
    </row>
    <row r="56" spans="1:9">
      <c r="D56" s="22"/>
    </row>
    <row r="68" ht="20.25" customHeight="1"/>
    <row r="69" ht="21" customHeight="1"/>
    <row r="70" ht="28.5" customHeight="1"/>
    <row r="71" ht="21" customHeight="1"/>
    <row r="72" ht="21" customHeight="1"/>
    <row r="73" ht="21.75" customHeight="1"/>
    <row r="74" ht="23.25" customHeight="1"/>
    <row r="75" ht="18.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93" ht="17.25" customHeight="1"/>
    <row r="94" ht="25.5" customHeight="1"/>
    <row r="95" ht="25.5" customHeight="1"/>
    <row r="96" ht="39.75" customHeight="1"/>
    <row r="97" ht="22.5" customHeight="1"/>
    <row r="98" ht="22.5" customHeight="1"/>
    <row r="103" ht="24.75" customHeight="1"/>
    <row r="104" ht="24.75" customHeight="1"/>
    <row r="105" ht="24.75" customHeight="1"/>
    <row r="106" ht="24.75" customHeight="1"/>
    <row r="107" ht="24.75" customHeight="1"/>
    <row r="108" ht="24.75" customHeight="1"/>
    <row r="109" ht="24.75" customHeight="1"/>
    <row r="110" ht="21.75" customHeight="1"/>
    <row r="111" ht="18.75" customHeight="1"/>
    <row r="112" ht="28.5" customHeight="1"/>
    <row r="113" ht="24.75" customHeight="1"/>
    <row r="114" ht="25.5" customHeight="1"/>
    <row r="140" ht="8.25" customHeight="1"/>
    <row r="141" ht="27" customHeight="1"/>
    <row r="145" ht="31.5" customHeight="1"/>
    <row r="151" ht="27" customHeight="1"/>
    <row r="152" ht="27" customHeight="1"/>
    <row r="153" ht="27" customHeight="1"/>
    <row r="154" ht="27" customHeight="1"/>
    <row r="155" ht="27" customHeight="1"/>
    <row r="156" ht="27" customHeight="1"/>
    <row r="157" ht="27" customHeight="1"/>
    <row r="158" ht="27" customHeight="1"/>
    <row r="159" ht="27" customHeight="1"/>
    <row r="160" ht="27" customHeight="1"/>
    <row r="161" ht="25.5" customHeight="1"/>
    <row r="162" ht="18" customHeight="1"/>
    <row r="163" ht="22.5" customHeight="1"/>
    <row r="164" ht="22.5" customHeight="1"/>
    <row r="165" ht="21" customHeight="1"/>
    <row r="166" ht="21" customHeight="1"/>
    <row r="167" ht="19.5" customHeight="1"/>
    <row r="168" ht="19.5" customHeight="1"/>
    <row r="169" ht="26.25" customHeight="1"/>
    <row r="170" ht="26.25" customHeight="1"/>
    <row r="171" ht="42.75" customHeight="1"/>
    <row r="172" ht="25.5" customHeight="1"/>
    <row r="173" ht="25.5" customHeight="1"/>
    <row r="174" ht="24.75" customHeight="1"/>
    <row r="175" ht="24" customHeight="1"/>
    <row r="176" ht="28.5" customHeight="1"/>
    <row r="177" ht="28.5" customHeight="1"/>
    <row r="178" ht="28.5" customHeight="1"/>
    <row r="179" ht="28.5" customHeight="1"/>
    <row r="180" ht="28.5" customHeight="1"/>
    <row r="181" ht="28.5" customHeight="1"/>
    <row r="182" ht="28.5" customHeight="1"/>
    <row r="183" ht="28.5" customHeight="1"/>
    <row r="184" ht="28.5" customHeight="1"/>
    <row r="185" ht="24.75" customHeight="1"/>
    <row r="186" ht="22.5" customHeight="1"/>
    <row r="187" ht="25.5" customHeight="1"/>
    <row r="188" ht="23.25" customHeight="1"/>
    <row r="189" ht="23.25" customHeight="1"/>
    <row r="191" ht="27" customHeight="1"/>
  </sheetData>
  <mergeCells count="16">
    <mergeCell ref="F4:H4"/>
    <mergeCell ref="F5:H5"/>
    <mergeCell ref="F6:H6"/>
    <mergeCell ref="F8:F9"/>
    <mergeCell ref="G8:G9"/>
    <mergeCell ref="H8:H9"/>
    <mergeCell ref="D1:E1"/>
    <mergeCell ref="D2:E2"/>
    <mergeCell ref="D3:E3"/>
    <mergeCell ref="D8:E8"/>
    <mergeCell ref="A8:A9"/>
    <mergeCell ref="B8:B9"/>
    <mergeCell ref="C8:C9"/>
    <mergeCell ref="A4:E4"/>
    <mergeCell ref="A5:E5"/>
    <mergeCell ref="A6:E6"/>
  </mergeCells>
  <phoneticPr fontId="0" type="noConversion"/>
  <pageMargins left="0.72" right="0.19" top="0.26" bottom="0.24" header="0"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tabColor theme="0"/>
  </sheetPr>
  <dimension ref="A1:I514"/>
  <sheetViews>
    <sheetView topLeftCell="A435" zoomScaleNormal="100" workbookViewId="0">
      <selection activeCell="G1" sqref="A1:G453"/>
    </sheetView>
  </sheetViews>
  <sheetFormatPr defaultRowHeight="20.25" customHeight="1"/>
  <cols>
    <col min="1" max="1" width="51.875" style="212" customWidth="1"/>
    <col min="2" max="2" width="5" style="323" customWidth="1"/>
    <col min="3" max="3" width="6" style="323" customWidth="1"/>
    <col min="4" max="5" width="5" style="323" customWidth="1"/>
    <col min="6" max="6" width="5.75" style="323" customWidth="1"/>
    <col min="7" max="7" width="5" style="323" customWidth="1"/>
    <col min="8" max="8" width="12" style="216" customWidth="1"/>
    <col min="9" max="9" width="19.25" style="212" customWidth="1"/>
    <col min="10" max="16384" width="9" style="212"/>
  </cols>
  <sheetData>
    <row r="1" spans="1:8" ht="21.75" customHeight="1">
      <c r="A1" s="208" t="s">
        <v>259</v>
      </c>
      <c r="B1" s="209" t="s">
        <v>265</v>
      </c>
      <c r="C1" s="209"/>
      <c r="D1" s="209"/>
      <c r="E1" s="209"/>
      <c r="F1" s="209"/>
      <c r="G1" s="210"/>
      <c r="H1" s="211"/>
    </row>
    <row r="2" spans="1:8" ht="15.75" customHeight="1">
      <c r="A2" s="213" t="s">
        <v>261</v>
      </c>
      <c r="B2" s="214" t="s">
        <v>447</v>
      </c>
      <c r="C2" s="214"/>
      <c r="D2" s="214"/>
      <c r="E2" s="214"/>
      <c r="F2" s="214"/>
      <c r="G2" s="215"/>
    </row>
    <row r="3" spans="1:8" ht="15" customHeight="1">
      <c r="A3" s="217"/>
      <c r="B3" s="214" t="s">
        <v>446</v>
      </c>
      <c r="C3" s="214"/>
      <c r="D3" s="214"/>
      <c r="E3" s="214"/>
      <c r="F3" s="214"/>
      <c r="G3" s="215"/>
    </row>
    <row r="4" spans="1:8" ht="36.75" customHeight="1">
      <c r="A4" s="492" t="s">
        <v>266</v>
      </c>
      <c r="B4" s="492"/>
      <c r="C4" s="492"/>
      <c r="D4" s="492"/>
      <c r="E4" s="492"/>
      <c r="F4" s="492"/>
      <c r="G4" s="492"/>
    </row>
    <row r="5" spans="1:8" ht="23.25" customHeight="1">
      <c r="A5" s="493" t="s">
        <v>796</v>
      </c>
      <c r="B5" s="493"/>
      <c r="C5" s="493"/>
      <c r="D5" s="493"/>
      <c r="E5" s="493"/>
      <c r="F5" s="493"/>
      <c r="G5" s="493"/>
    </row>
    <row r="6" spans="1:8" s="221" customFormat="1" ht="35.25" customHeight="1">
      <c r="A6" s="218" t="s">
        <v>267</v>
      </c>
      <c r="B6" s="219"/>
      <c r="C6" s="219"/>
      <c r="D6" s="219"/>
      <c r="E6" s="219"/>
      <c r="F6" s="219"/>
      <c r="G6" s="219"/>
      <c r="H6" s="220"/>
    </row>
    <row r="7" spans="1:8" s="221" customFormat="1" ht="30.75" customHeight="1">
      <c r="A7" s="494" t="s">
        <v>268</v>
      </c>
      <c r="B7" s="494"/>
      <c r="C7" s="494"/>
      <c r="D7" s="494"/>
      <c r="E7" s="494"/>
      <c r="F7" s="494"/>
      <c r="G7" s="494"/>
      <c r="H7" s="220"/>
    </row>
    <row r="8" spans="1:8" s="221" customFormat="1" ht="33.75" customHeight="1">
      <c r="A8" s="494" t="s">
        <v>269</v>
      </c>
      <c r="B8" s="494"/>
      <c r="C8" s="494"/>
      <c r="D8" s="494"/>
      <c r="E8" s="494"/>
      <c r="F8" s="494"/>
      <c r="G8" s="494"/>
      <c r="H8" s="220"/>
    </row>
    <row r="9" spans="1:8" s="223" customFormat="1" ht="264" customHeight="1">
      <c r="A9" s="495" t="s">
        <v>449</v>
      </c>
      <c r="B9" s="495"/>
      <c r="C9" s="495"/>
      <c r="D9" s="495"/>
      <c r="E9" s="495"/>
      <c r="F9" s="495"/>
      <c r="G9" s="495"/>
      <c r="H9" s="222"/>
    </row>
    <row r="10" spans="1:8" s="223" customFormat="1" ht="42" customHeight="1">
      <c r="A10" s="495" t="s">
        <v>488</v>
      </c>
      <c r="B10" s="495"/>
      <c r="C10" s="495"/>
      <c r="D10" s="495"/>
      <c r="E10" s="495"/>
      <c r="F10" s="495"/>
      <c r="G10" s="495"/>
      <c r="H10" s="222"/>
    </row>
    <row r="11" spans="1:8" s="221" customFormat="1" ht="31.5" customHeight="1">
      <c r="A11" s="499" t="s">
        <v>450</v>
      </c>
      <c r="B11" s="499"/>
      <c r="C11" s="499"/>
      <c r="D11" s="499"/>
      <c r="E11" s="499"/>
      <c r="F11" s="499"/>
      <c r="G11" s="499"/>
      <c r="H11" s="220"/>
    </row>
    <row r="12" spans="1:8" s="221" customFormat="1" ht="31.5" customHeight="1">
      <c r="A12" s="499" t="s">
        <v>486</v>
      </c>
      <c r="B12" s="499"/>
      <c r="C12" s="499"/>
      <c r="D12" s="499"/>
      <c r="E12" s="499"/>
      <c r="F12" s="499"/>
      <c r="G12" s="499"/>
      <c r="H12" s="220"/>
    </row>
    <row r="13" spans="1:8" s="221" customFormat="1" ht="69" customHeight="1">
      <c r="A13" s="499" t="s">
        <v>451</v>
      </c>
      <c r="B13" s="499"/>
      <c r="C13" s="499"/>
      <c r="D13" s="499"/>
      <c r="E13" s="499"/>
      <c r="F13" s="499"/>
      <c r="G13" s="499"/>
      <c r="H13" s="220"/>
    </row>
    <row r="14" spans="1:8" s="221" customFormat="1" ht="25.5" customHeight="1">
      <c r="A14" s="224" t="s">
        <v>270</v>
      </c>
      <c r="B14" s="225"/>
      <c r="C14" s="225"/>
      <c r="D14" s="225"/>
      <c r="E14" s="225"/>
      <c r="F14" s="225"/>
      <c r="G14" s="225"/>
      <c r="H14" s="220"/>
    </row>
    <row r="15" spans="1:8" s="221" customFormat="1" ht="30.75" customHeight="1">
      <c r="A15" s="498" t="s">
        <v>271</v>
      </c>
      <c r="B15" s="498"/>
      <c r="C15" s="498"/>
      <c r="D15" s="498"/>
      <c r="E15" s="498"/>
      <c r="F15" s="498"/>
      <c r="G15" s="498"/>
      <c r="H15" s="220"/>
    </row>
    <row r="16" spans="1:8" s="221" customFormat="1" ht="35.25" customHeight="1">
      <c r="A16" s="226" t="s">
        <v>272</v>
      </c>
      <c r="B16" s="225"/>
      <c r="C16" s="225"/>
      <c r="D16" s="225"/>
      <c r="E16" s="225"/>
      <c r="F16" s="225"/>
      <c r="G16" s="225"/>
      <c r="H16" s="220"/>
    </row>
    <row r="17" spans="1:8" s="221" customFormat="1" ht="35.25" customHeight="1">
      <c r="A17" s="224" t="s">
        <v>273</v>
      </c>
      <c r="B17" s="225"/>
      <c r="C17" s="225"/>
      <c r="D17" s="225"/>
      <c r="E17" s="225"/>
      <c r="F17" s="225"/>
      <c r="G17" s="225"/>
      <c r="H17" s="220"/>
    </row>
    <row r="18" spans="1:8" s="221" customFormat="1" ht="35.25" customHeight="1">
      <c r="A18" s="499" t="s">
        <v>494</v>
      </c>
      <c r="B18" s="499"/>
      <c r="C18" s="499"/>
      <c r="D18" s="499"/>
      <c r="E18" s="499"/>
      <c r="F18" s="499"/>
      <c r="G18" s="499"/>
      <c r="H18" s="220"/>
    </row>
    <row r="19" spans="1:8" s="221" customFormat="1" ht="42.75" customHeight="1">
      <c r="A19" s="499" t="s">
        <v>274</v>
      </c>
      <c r="B19" s="499"/>
      <c r="C19" s="499"/>
      <c r="D19" s="499"/>
      <c r="E19" s="499"/>
      <c r="F19" s="499"/>
      <c r="G19" s="499"/>
      <c r="H19" s="220"/>
    </row>
    <row r="20" spans="1:8" s="221" customFormat="1" ht="29.25" customHeight="1">
      <c r="A20" s="226" t="s">
        <v>275</v>
      </c>
      <c r="B20" s="225"/>
      <c r="C20" s="225"/>
      <c r="D20" s="225"/>
      <c r="E20" s="225"/>
      <c r="F20" s="225"/>
      <c r="G20" s="225"/>
      <c r="H20" s="220"/>
    </row>
    <row r="21" spans="1:8" s="221" customFormat="1" ht="30" customHeight="1">
      <c r="A21" s="224" t="s">
        <v>276</v>
      </c>
      <c r="B21" s="225"/>
      <c r="C21" s="225"/>
      <c r="D21" s="225"/>
      <c r="E21" s="225"/>
      <c r="F21" s="225"/>
      <c r="G21" s="225"/>
      <c r="H21" s="220"/>
    </row>
    <row r="22" spans="1:8" s="221" customFormat="1" ht="66.75" customHeight="1">
      <c r="A22" s="495" t="s">
        <v>487</v>
      </c>
      <c r="B22" s="496"/>
      <c r="C22" s="496"/>
      <c r="D22" s="496"/>
      <c r="E22" s="496"/>
      <c r="F22" s="496"/>
      <c r="G22" s="496"/>
      <c r="H22" s="220"/>
    </row>
    <row r="23" spans="1:8" s="221" customFormat="1" ht="156" customHeight="1">
      <c r="A23" s="496" t="s">
        <v>452</v>
      </c>
      <c r="B23" s="496"/>
      <c r="C23" s="496"/>
      <c r="D23" s="496"/>
      <c r="E23" s="496"/>
      <c r="F23" s="496"/>
      <c r="G23" s="496"/>
      <c r="H23" s="220"/>
    </row>
    <row r="24" spans="1:8" s="221" customFormat="1" ht="25.5" customHeight="1">
      <c r="A24" s="498" t="s">
        <v>453</v>
      </c>
      <c r="B24" s="498"/>
      <c r="C24" s="498"/>
      <c r="D24" s="498"/>
      <c r="E24" s="498"/>
      <c r="F24" s="498"/>
      <c r="G24" s="498"/>
      <c r="H24" s="220"/>
    </row>
    <row r="25" spans="1:8" s="221" customFormat="1" ht="31.5" customHeight="1">
      <c r="A25" s="498" t="s">
        <v>454</v>
      </c>
      <c r="B25" s="498"/>
      <c r="C25" s="498"/>
      <c r="D25" s="498"/>
      <c r="E25" s="498"/>
      <c r="F25" s="498"/>
      <c r="G25" s="498"/>
      <c r="H25" s="220"/>
    </row>
    <row r="26" spans="1:8" s="221" customFormat="1" ht="198" customHeight="1">
      <c r="A26" s="496" t="s">
        <v>277</v>
      </c>
      <c r="B26" s="496"/>
      <c r="C26" s="496"/>
      <c r="D26" s="496"/>
      <c r="E26" s="496"/>
      <c r="F26" s="496"/>
      <c r="G26" s="496"/>
      <c r="H26" s="220"/>
    </row>
    <row r="27" spans="1:8" s="227" customFormat="1" ht="29.25" customHeight="1">
      <c r="A27" s="500" t="s">
        <v>284</v>
      </c>
      <c r="B27" s="500"/>
      <c r="C27" s="500"/>
      <c r="D27" s="500"/>
      <c r="E27" s="500"/>
      <c r="F27" s="500"/>
      <c r="G27" s="500"/>
      <c r="H27" s="220"/>
    </row>
    <row r="28" spans="1:8" s="227" customFormat="1" ht="95.25" customHeight="1">
      <c r="A28" s="496" t="s">
        <v>455</v>
      </c>
      <c r="B28" s="496"/>
      <c r="C28" s="496"/>
      <c r="D28" s="496"/>
      <c r="E28" s="496"/>
      <c r="F28" s="496"/>
      <c r="G28" s="496"/>
      <c r="H28" s="220"/>
    </row>
    <row r="29" spans="1:8" s="227" customFormat="1" ht="30" customHeight="1">
      <c r="A29" s="228" t="s">
        <v>285</v>
      </c>
      <c r="B29" s="225"/>
      <c r="C29" s="225"/>
      <c r="D29" s="225"/>
      <c r="E29" s="225"/>
      <c r="F29" s="225"/>
      <c r="G29" s="225"/>
      <c r="H29" s="220"/>
    </row>
    <row r="30" spans="1:8" s="227" customFormat="1" ht="30" customHeight="1">
      <c r="A30" s="228" t="s">
        <v>286</v>
      </c>
      <c r="B30" s="225"/>
      <c r="C30" s="225"/>
      <c r="D30" s="225"/>
      <c r="E30" s="225"/>
      <c r="F30" s="225"/>
      <c r="G30" s="225"/>
      <c r="H30" s="220"/>
    </row>
    <row r="31" spans="1:8" s="227" customFormat="1" ht="30" customHeight="1">
      <c r="A31" s="497" t="s">
        <v>287</v>
      </c>
      <c r="B31" s="497"/>
      <c r="C31" s="497"/>
      <c r="D31" s="497"/>
      <c r="E31" s="497"/>
      <c r="F31" s="497"/>
      <c r="G31" s="497"/>
      <c r="H31" s="220"/>
    </row>
    <row r="32" spans="1:8" s="227" customFormat="1" ht="132.75" customHeight="1">
      <c r="A32" s="496" t="s">
        <v>456</v>
      </c>
      <c r="B32" s="496"/>
      <c r="C32" s="496"/>
      <c r="D32" s="496"/>
      <c r="E32" s="496"/>
      <c r="F32" s="496"/>
      <c r="G32" s="496"/>
      <c r="H32" s="220"/>
    </row>
    <row r="33" spans="1:8" s="221" customFormat="1" ht="32.25" customHeight="1">
      <c r="A33" s="226" t="s">
        <v>457</v>
      </c>
      <c r="B33" s="225"/>
      <c r="C33" s="225"/>
      <c r="D33" s="225"/>
      <c r="E33" s="225"/>
      <c r="F33" s="225"/>
      <c r="G33" s="225"/>
      <c r="H33" s="220"/>
    </row>
    <row r="34" spans="1:8" s="221" customFormat="1" ht="120" customHeight="1">
      <c r="A34" s="496" t="s">
        <v>278</v>
      </c>
      <c r="B34" s="496"/>
      <c r="C34" s="496"/>
      <c r="D34" s="496"/>
      <c r="E34" s="496"/>
      <c r="F34" s="496"/>
      <c r="G34" s="496"/>
      <c r="H34" s="220"/>
    </row>
    <row r="35" spans="1:8" s="221" customFormat="1" ht="27.75" customHeight="1">
      <c r="A35" s="500" t="s">
        <v>279</v>
      </c>
      <c r="B35" s="500"/>
      <c r="C35" s="500"/>
      <c r="D35" s="500"/>
      <c r="E35" s="500"/>
      <c r="F35" s="500"/>
      <c r="G35" s="500"/>
      <c r="H35" s="220"/>
    </row>
    <row r="36" spans="1:8" s="227" customFormat="1" ht="27.75" customHeight="1">
      <c r="A36" s="497" t="s">
        <v>280</v>
      </c>
      <c r="B36" s="497"/>
      <c r="C36" s="497"/>
      <c r="D36" s="497"/>
      <c r="E36" s="497"/>
      <c r="F36" s="497"/>
      <c r="G36" s="497"/>
      <c r="H36" s="220"/>
    </row>
    <row r="37" spans="1:8" s="227" customFormat="1" ht="99.75" customHeight="1">
      <c r="A37" s="496" t="s">
        <v>281</v>
      </c>
      <c r="B37" s="496"/>
      <c r="C37" s="496"/>
      <c r="D37" s="496"/>
      <c r="E37" s="496"/>
      <c r="F37" s="496"/>
      <c r="G37" s="496"/>
      <c r="H37" s="220"/>
    </row>
    <row r="38" spans="1:8" s="227" customFormat="1" ht="31.5" customHeight="1">
      <c r="A38" s="498" t="s">
        <v>459</v>
      </c>
      <c r="B38" s="498"/>
      <c r="C38" s="498"/>
      <c r="D38" s="498"/>
      <c r="E38" s="498"/>
      <c r="F38" s="498"/>
      <c r="G38" s="498"/>
      <c r="H38" s="220"/>
    </row>
    <row r="39" spans="1:8" s="227" customFormat="1" ht="46.5" customHeight="1">
      <c r="A39" s="500" t="s">
        <v>460</v>
      </c>
      <c r="B39" s="500"/>
      <c r="C39" s="500"/>
      <c r="D39" s="500"/>
      <c r="E39" s="500"/>
      <c r="F39" s="500"/>
      <c r="G39" s="500"/>
      <c r="H39" s="220"/>
    </row>
    <row r="40" spans="1:8" s="227" customFormat="1" ht="38.25" customHeight="1">
      <c r="A40" s="500" t="s">
        <v>461</v>
      </c>
      <c r="B40" s="500"/>
      <c r="C40" s="500"/>
      <c r="D40" s="500"/>
      <c r="E40" s="500"/>
      <c r="F40" s="500"/>
      <c r="G40" s="500"/>
      <c r="H40" s="220"/>
    </row>
    <row r="41" spans="1:8" s="227" customFormat="1" ht="36.75" customHeight="1">
      <c r="A41" s="500" t="s">
        <v>458</v>
      </c>
      <c r="B41" s="500"/>
      <c r="C41" s="500"/>
      <c r="D41" s="500"/>
      <c r="E41" s="500"/>
      <c r="F41" s="500"/>
      <c r="G41" s="500"/>
      <c r="H41" s="220"/>
    </row>
    <row r="42" spans="1:8" s="227" customFormat="1" ht="23.25" customHeight="1">
      <c r="A42" s="229" t="s">
        <v>282</v>
      </c>
      <c r="B42" s="225"/>
      <c r="C42" s="225"/>
      <c r="D42" s="225"/>
      <c r="E42" s="225"/>
      <c r="F42" s="225"/>
      <c r="G42" s="225"/>
      <c r="H42" s="220"/>
    </row>
    <row r="43" spans="1:8" s="227" customFormat="1" ht="24.75" customHeight="1">
      <c r="A43" s="500" t="s">
        <v>283</v>
      </c>
      <c r="B43" s="500"/>
      <c r="C43" s="225"/>
      <c r="D43" s="225"/>
      <c r="E43" s="225"/>
      <c r="F43" s="225"/>
      <c r="G43" s="225"/>
      <c r="H43" s="220"/>
    </row>
    <row r="44" spans="1:8" s="227" customFormat="1" ht="87.75" customHeight="1">
      <c r="A44" s="501" t="s">
        <v>465</v>
      </c>
      <c r="B44" s="502"/>
      <c r="C44" s="502"/>
      <c r="D44" s="502"/>
      <c r="E44" s="502"/>
      <c r="F44" s="502"/>
      <c r="G44" s="502"/>
      <c r="H44" s="220"/>
    </row>
    <row r="45" spans="1:8" s="221" customFormat="1" ht="51" customHeight="1">
      <c r="A45" s="499" t="s">
        <v>462</v>
      </c>
      <c r="B45" s="499"/>
      <c r="C45" s="499"/>
      <c r="D45" s="499"/>
      <c r="E45" s="499"/>
      <c r="F45" s="499"/>
      <c r="G45" s="499"/>
      <c r="H45" s="220"/>
    </row>
    <row r="46" spans="1:8" s="221" customFormat="1" ht="191.25" customHeight="1">
      <c r="A46" s="495" t="s">
        <v>481</v>
      </c>
      <c r="B46" s="495"/>
      <c r="C46" s="495"/>
      <c r="D46" s="495"/>
      <c r="E46" s="495"/>
      <c r="F46" s="495"/>
      <c r="G46" s="495"/>
      <c r="H46" s="220"/>
    </row>
    <row r="47" spans="1:8" s="227" customFormat="1" ht="118.5" customHeight="1">
      <c r="A47" s="495" t="s">
        <v>464</v>
      </c>
      <c r="B47" s="495"/>
      <c r="C47" s="495"/>
      <c r="D47" s="495"/>
      <c r="E47" s="495"/>
      <c r="F47" s="495"/>
      <c r="G47" s="495"/>
      <c r="H47" s="220"/>
    </row>
    <row r="48" spans="1:8" s="227" customFormat="1" ht="68.25" customHeight="1">
      <c r="A48" s="495" t="s">
        <v>463</v>
      </c>
      <c r="B48" s="495"/>
      <c r="C48" s="495"/>
      <c r="D48" s="495"/>
      <c r="E48" s="495"/>
      <c r="F48" s="495"/>
      <c r="G48" s="495"/>
      <c r="H48" s="220"/>
    </row>
    <row r="49" spans="1:8" s="227" customFormat="1" ht="114" customHeight="1">
      <c r="A49" s="496" t="s">
        <v>489</v>
      </c>
      <c r="B49" s="496"/>
      <c r="C49" s="496"/>
      <c r="D49" s="496"/>
      <c r="E49" s="496"/>
      <c r="F49" s="496"/>
      <c r="G49" s="496"/>
      <c r="H49" s="220"/>
    </row>
    <row r="50" spans="1:8" s="231" customFormat="1" ht="135.75" customHeight="1">
      <c r="A50" s="504" t="s">
        <v>696</v>
      </c>
      <c r="B50" s="504"/>
      <c r="C50" s="504"/>
      <c r="D50" s="504"/>
      <c r="E50" s="504"/>
      <c r="F50" s="504"/>
      <c r="G50" s="504"/>
      <c r="H50" s="230"/>
    </row>
    <row r="51" spans="1:8" s="227" customFormat="1" ht="42.75" customHeight="1">
      <c r="A51" s="504" t="s">
        <v>490</v>
      </c>
      <c r="B51" s="504"/>
      <c r="C51" s="504"/>
      <c r="D51" s="504"/>
      <c r="E51" s="504"/>
      <c r="F51" s="504"/>
      <c r="G51" s="504"/>
      <c r="H51" s="220"/>
    </row>
    <row r="52" spans="1:8" s="227" customFormat="1" ht="41.25" customHeight="1">
      <c r="A52" s="504" t="s">
        <v>491</v>
      </c>
      <c r="B52" s="504"/>
      <c r="C52" s="504"/>
      <c r="D52" s="504"/>
      <c r="E52" s="504"/>
      <c r="F52" s="504"/>
      <c r="G52" s="504"/>
      <c r="H52" s="220"/>
    </row>
    <row r="53" spans="1:8" s="227" customFormat="1" ht="46.5" customHeight="1">
      <c r="A53" s="504" t="s">
        <v>492</v>
      </c>
      <c r="B53" s="504"/>
      <c r="C53" s="504"/>
      <c r="D53" s="504"/>
      <c r="E53" s="504"/>
      <c r="F53" s="504"/>
      <c r="G53" s="504"/>
      <c r="H53" s="220"/>
    </row>
    <row r="54" spans="1:8" s="227" customFormat="1" ht="65.25" customHeight="1">
      <c r="A54" s="504" t="s">
        <v>493</v>
      </c>
      <c r="B54" s="504"/>
      <c r="C54" s="504"/>
      <c r="D54" s="504"/>
      <c r="E54" s="504"/>
      <c r="F54" s="504"/>
      <c r="G54" s="504"/>
      <c r="H54" s="220"/>
    </row>
    <row r="55" spans="1:8" s="227" customFormat="1" ht="24.75" customHeight="1">
      <c r="A55" s="226" t="s">
        <v>466</v>
      </c>
      <c r="B55" s="225"/>
      <c r="C55" s="225"/>
      <c r="D55" s="225"/>
      <c r="E55" s="225"/>
      <c r="F55" s="225"/>
      <c r="G55" s="225"/>
      <c r="H55" s="220"/>
    </row>
    <row r="56" spans="1:8" s="233" customFormat="1" ht="138" customHeight="1">
      <c r="A56" s="496" t="s">
        <v>288</v>
      </c>
      <c r="B56" s="496"/>
      <c r="C56" s="496"/>
      <c r="D56" s="496"/>
      <c r="E56" s="496"/>
      <c r="F56" s="496"/>
      <c r="G56" s="496"/>
      <c r="H56" s="232"/>
    </row>
    <row r="57" spans="1:8" s="227" customFormat="1" ht="168" customHeight="1">
      <c r="A57" s="496" t="s">
        <v>289</v>
      </c>
      <c r="B57" s="496"/>
      <c r="C57" s="496"/>
      <c r="D57" s="496"/>
      <c r="E57" s="496"/>
      <c r="F57" s="496"/>
      <c r="G57" s="496"/>
      <c r="H57" s="220"/>
    </row>
    <row r="58" spans="1:8" s="227" customFormat="1" ht="99.75" customHeight="1">
      <c r="A58" s="496" t="s">
        <v>467</v>
      </c>
      <c r="B58" s="496"/>
      <c r="C58" s="496"/>
      <c r="D58" s="496"/>
      <c r="E58" s="496"/>
      <c r="F58" s="496"/>
      <c r="G58" s="496"/>
      <c r="H58" s="220"/>
    </row>
    <row r="59" spans="1:8" s="227" customFormat="1" ht="31.5" customHeight="1">
      <c r="A59" s="503" t="s">
        <v>495</v>
      </c>
      <c r="B59" s="503"/>
      <c r="C59" s="503"/>
      <c r="D59" s="503"/>
      <c r="E59" s="503"/>
      <c r="F59" s="503"/>
      <c r="G59" s="503"/>
      <c r="H59" s="220"/>
    </row>
    <row r="60" spans="1:8" s="227" customFormat="1" ht="102" customHeight="1">
      <c r="A60" s="504" t="s">
        <v>483</v>
      </c>
      <c r="B60" s="504"/>
      <c r="C60" s="504"/>
      <c r="D60" s="504"/>
      <c r="E60" s="504"/>
      <c r="F60" s="504"/>
      <c r="G60" s="504"/>
      <c r="H60" s="220"/>
    </row>
    <row r="61" spans="1:8" s="227" customFormat="1" ht="30.75" customHeight="1">
      <c r="A61" s="504" t="s">
        <v>468</v>
      </c>
      <c r="B61" s="504"/>
      <c r="C61" s="504"/>
      <c r="D61" s="504"/>
      <c r="E61" s="504"/>
      <c r="F61" s="504"/>
      <c r="G61" s="504"/>
      <c r="H61" s="220"/>
    </row>
    <row r="62" spans="1:8" s="227" customFormat="1" ht="30.75" customHeight="1">
      <c r="A62" s="226" t="s">
        <v>469</v>
      </c>
      <c r="B62" s="234"/>
      <c r="C62" s="234"/>
      <c r="D62" s="234"/>
      <c r="E62" s="234"/>
      <c r="F62" s="234"/>
      <c r="G62" s="234"/>
      <c r="H62" s="220"/>
    </row>
    <row r="63" spans="1:8" s="227" customFormat="1" ht="87.75" customHeight="1">
      <c r="A63" s="496" t="s">
        <v>290</v>
      </c>
      <c r="B63" s="496"/>
      <c r="C63" s="496"/>
      <c r="D63" s="496"/>
      <c r="E63" s="496"/>
      <c r="F63" s="496"/>
      <c r="G63" s="496"/>
      <c r="H63" s="220"/>
    </row>
    <row r="64" spans="1:8" s="227" customFormat="1" ht="45" customHeight="1">
      <c r="A64" s="500" t="s">
        <v>475</v>
      </c>
      <c r="B64" s="500"/>
      <c r="C64" s="500"/>
      <c r="D64" s="500"/>
      <c r="E64" s="500"/>
      <c r="F64" s="500"/>
      <c r="G64" s="500"/>
      <c r="H64" s="220"/>
    </row>
    <row r="65" spans="1:8" s="227" customFormat="1" ht="24.75" customHeight="1">
      <c r="A65" s="500" t="s">
        <v>474</v>
      </c>
      <c r="B65" s="500"/>
      <c r="C65" s="500"/>
      <c r="D65" s="500"/>
      <c r="E65" s="500"/>
      <c r="F65" s="500"/>
      <c r="G65" s="500"/>
      <c r="H65" s="220"/>
    </row>
    <row r="66" spans="1:8" s="227" customFormat="1" ht="45" customHeight="1">
      <c r="A66" s="500" t="s">
        <v>473</v>
      </c>
      <c r="B66" s="500"/>
      <c r="C66" s="500"/>
      <c r="D66" s="500"/>
      <c r="E66" s="500"/>
      <c r="F66" s="500"/>
      <c r="G66" s="500"/>
      <c r="H66" s="220"/>
    </row>
    <row r="67" spans="1:8" s="227" customFormat="1" ht="63.75" customHeight="1">
      <c r="A67" s="500" t="s">
        <v>472</v>
      </c>
      <c r="B67" s="500"/>
      <c r="C67" s="500"/>
      <c r="D67" s="500"/>
      <c r="E67" s="500"/>
      <c r="F67" s="500"/>
      <c r="G67" s="500"/>
      <c r="H67" s="220"/>
    </row>
    <row r="68" spans="1:8" s="227" customFormat="1" ht="141" customHeight="1">
      <c r="A68" s="496" t="s">
        <v>471</v>
      </c>
      <c r="B68" s="496"/>
      <c r="C68" s="496"/>
      <c r="D68" s="496"/>
      <c r="E68" s="496"/>
      <c r="F68" s="496"/>
      <c r="G68" s="496"/>
      <c r="H68" s="220"/>
    </row>
    <row r="69" spans="1:8" s="227" customFormat="1" ht="46.5" customHeight="1">
      <c r="A69" s="500" t="s">
        <v>470</v>
      </c>
      <c r="B69" s="500"/>
      <c r="C69" s="500"/>
      <c r="D69" s="500"/>
      <c r="E69" s="500"/>
      <c r="F69" s="500"/>
      <c r="G69" s="500"/>
      <c r="H69" s="220"/>
    </row>
    <row r="70" spans="1:8" s="227" customFormat="1" ht="35.25" customHeight="1">
      <c r="A70" s="499" t="s">
        <v>476</v>
      </c>
      <c r="B70" s="499"/>
      <c r="C70" s="499"/>
      <c r="D70" s="499"/>
      <c r="E70" s="499"/>
      <c r="F70" s="499"/>
      <c r="G70" s="499"/>
      <c r="H70" s="220"/>
    </row>
    <row r="71" spans="1:8" s="221" customFormat="1" ht="47.25" customHeight="1">
      <c r="A71" s="500" t="s">
        <v>291</v>
      </c>
      <c r="B71" s="500"/>
      <c r="C71" s="500"/>
      <c r="D71" s="500"/>
      <c r="E71" s="500"/>
      <c r="F71" s="500"/>
      <c r="G71" s="500"/>
      <c r="H71" s="220"/>
    </row>
    <row r="72" spans="1:8" s="221" customFormat="1" ht="103.5" customHeight="1">
      <c r="A72" s="496" t="s">
        <v>477</v>
      </c>
      <c r="B72" s="496"/>
      <c r="C72" s="496"/>
      <c r="D72" s="496"/>
      <c r="E72" s="496"/>
      <c r="F72" s="496"/>
      <c r="G72" s="496"/>
      <c r="H72" s="220"/>
    </row>
    <row r="73" spans="1:8" s="227" customFormat="1" ht="137.25" customHeight="1">
      <c r="A73" s="504" t="s">
        <v>484</v>
      </c>
      <c r="B73" s="504"/>
      <c r="C73" s="504"/>
      <c r="D73" s="504"/>
      <c r="E73" s="504"/>
      <c r="F73" s="504"/>
      <c r="G73" s="504"/>
      <c r="H73" s="220"/>
    </row>
    <row r="74" spans="1:8" s="227" customFormat="1" ht="109.5" customHeight="1">
      <c r="A74" s="504" t="s">
        <v>496</v>
      </c>
      <c r="B74" s="504"/>
      <c r="C74" s="504"/>
      <c r="D74" s="504"/>
      <c r="E74" s="504"/>
      <c r="F74" s="504"/>
      <c r="G74" s="504"/>
      <c r="H74" s="220"/>
    </row>
    <row r="75" spans="1:8" s="227" customFormat="1" ht="117.75" customHeight="1">
      <c r="A75" s="496" t="s">
        <v>478</v>
      </c>
      <c r="B75" s="496"/>
      <c r="C75" s="496"/>
      <c r="D75" s="496"/>
      <c r="E75" s="496"/>
      <c r="F75" s="496"/>
      <c r="G75" s="496"/>
      <c r="H75" s="220"/>
    </row>
    <row r="76" spans="1:8" s="227" customFormat="1" ht="29.25" customHeight="1">
      <c r="A76" s="495" t="s">
        <v>479</v>
      </c>
      <c r="B76" s="495"/>
      <c r="C76" s="495"/>
      <c r="D76" s="495"/>
      <c r="E76" s="495"/>
      <c r="F76" s="495"/>
      <c r="G76" s="495"/>
      <c r="H76" s="220"/>
    </row>
    <row r="77" spans="1:8" s="231" customFormat="1" ht="97.5" customHeight="1">
      <c r="A77" s="508" t="s">
        <v>497</v>
      </c>
      <c r="B77" s="508"/>
      <c r="C77" s="508"/>
      <c r="D77" s="508"/>
      <c r="E77" s="508"/>
      <c r="F77" s="508"/>
      <c r="G77" s="508"/>
      <c r="H77" s="230"/>
    </row>
    <row r="78" spans="1:8" s="227" customFormat="1" ht="150" customHeight="1">
      <c r="A78" s="495" t="s">
        <v>759</v>
      </c>
      <c r="B78" s="496"/>
      <c r="C78" s="496"/>
      <c r="D78" s="496"/>
      <c r="E78" s="496"/>
      <c r="F78" s="496"/>
      <c r="G78" s="496"/>
      <c r="H78" s="220"/>
    </row>
    <row r="79" spans="1:8" s="221" customFormat="1" ht="39" customHeight="1">
      <c r="A79" s="499" t="s">
        <v>480</v>
      </c>
      <c r="B79" s="499"/>
      <c r="C79" s="499"/>
      <c r="D79" s="499"/>
      <c r="E79" s="499"/>
      <c r="F79" s="499"/>
      <c r="G79" s="499"/>
      <c r="H79" s="220"/>
    </row>
    <row r="80" spans="1:8" s="221" customFormat="1" ht="190.5" customHeight="1">
      <c r="A80" s="495" t="s">
        <v>292</v>
      </c>
      <c r="B80" s="495"/>
      <c r="C80" s="495"/>
      <c r="D80" s="495"/>
      <c r="E80" s="495"/>
      <c r="F80" s="495"/>
      <c r="G80" s="495"/>
      <c r="H80" s="220"/>
    </row>
    <row r="81" spans="1:8" s="221" customFormat="1" ht="72" customHeight="1">
      <c r="A81" s="509" t="s">
        <v>697</v>
      </c>
      <c r="B81" s="509"/>
      <c r="C81" s="509"/>
      <c r="D81" s="509"/>
      <c r="E81" s="509"/>
      <c r="F81" s="509"/>
      <c r="G81" s="509"/>
      <c r="H81" s="220"/>
    </row>
    <row r="82" spans="1:8" s="221" customFormat="1" ht="76.5" customHeight="1">
      <c r="A82" s="505" t="s">
        <v>698</v>
      </c>
      <c r="B82" s="505"/>
      <c r="C82" s="505"/>
      <c r="D82" s="505"/>
      <c r="E82" s="505"/>
      <c r="F82" s="505"/>
      <c r="G82" s="505"/>
      <c r="H82" s="220"/>
    </row>
    <row r="83" spans="1:8" s="227" customFormat="1" ht="123.75" customHeight="1">
      <c r="A83" s="505" t="s">
        <v>699</v>
      </c>
      <c r="B83" s="505"/>
      <c r="C83" s="505"/>
      <c r="D83" s="505"/>
      <c r="E83" s="505"/>
      <c r="F83" s="505"/>
      <c r="G83" s="505"/>
      <c r="H83" s="220"/>
    </row>
    <row r="84" spans="1:8" s="221" customFormat="1" ht="32.25" customHeight="1">
      <c r="A84" s="235" t="s">
        <v>482</v>
      </c>
      <c r="B84" s="236"/>
      <c r="C84" s="236"/>
      <c r="D84" s="236"/>
      <c r="E84" s="236"/>
      <c r="F84" s="236"/>
      <c r="G84" s="236"/>
      <c r="H84" s="220"/>
    </row>
    <row r="85" spans="1:8" s="221" customFormat="1" ht="39" customHeight="1">
      <c r="A85" s="237" t="s">
        <v>293</v>
      </c>
      <c r="B85" s="238"/>
      <c r="C85" s="238"/>
      <c r="D85" s="238"/>
      <c r="E85" s="238"/>
      <c r="F85" s="238"/>
      <c r="G85" s="238"/>
      <c r="H85" s="220"/>
    </row>
    <row r="86" spans="1:8" s="241" customFormat="1" ht="27" customHeight="1">
      <c r="A86" s="239" t="s">
        <v>294</v>
      </c>
      <c r="B86" s="506" t="s">
        <v>295</v>
      </c>
      <c r="C86" s="506"/>
      <c r="D86" s="506"/>
      <c r="E86" s="506" t="s">
        <v>296</v>
      </c>
      <c r="F86" s="506"/>
      <c r="G86" s="506"/>
      <c r="H86" s="240"/>
    </row>
    <row r="87" spans="1:8" s="221" customFormat="1" ht="27" customHeight="1">
      <c r="A87" s="242" t="s">
        <v>297</v>
      </c>
      <c r="B87" s="507">
        <v>370299517</v>
      </c>
      <c r="C87" s="507"/>
      <c r="D87" s="507"/>
      <c r="E87" s="507">
        <v>325802999</v>
      </c>
      <c r="F87" s="507"/>
      <c r="G87" s="507"/>
      <c r="H87" s="220"/>
    </row>
    <row r="88" spans="1:8" s="221" customFormat="1" ht="27" customHeight="1">
      <c r="A88" s="242" t="s">
        <v>498</v>
      </c>
      <c r="B88" s="507">
        <v>19720294816</v>
      </c>
      <c r="C88" s="507"/>
      <c r="D88" s="507"/>
      <c r="E88" s="507">
        <v>45461695966</v>
      </c>
      <c r="F88" s="507"/>
      <c r="G88" s="507"/>
      <c r="H88" s="220"/>
    </row>
    <row r="89" spans="1:8" s="221" customFormat="1" ht="27" customHeight="1">
      <c r="A89" s="326" t="s">
        <v>776</v>
      </c>
      <c r="B89" s="507">
        <v>2000000000</v>
      </c>
      <c r="C89" s="507"/>
      <c r="D89" s="507"/>
      <c r="E89" s="507">
        <v>2000000000</v>
      </c>
      <c r="F89" s="507"/>
      <c r="G89" s="507"/>
      <c r="H89" s="220"/>
    </row>
    <row r="90" spans="1:8" s="221" customFormat="1" ht="22.5" customHeight="1">
      <c r="A90" s="243" t="s">
        <v>48</v>
      </c>
      <c r="B90" s="510">
        <f>SUM(B87:B89)</f>
        <v>22090594333</v>
      </c>
      <c r="C90" s="510"/>
      <c r="D90" s="510"/>
      <c r="E90" s="510">
        <f>SUM(E87:E89)</f>
        <v>47787498965</v>
      </c>
      <c r="F90" s="510"/>
      <c r="G90" s="510"/>
      <c r="H90" s="220"/>
    </row>
    <row r="91" spans="1:8" s="221" customFormat="1" ht="22.5" customHeight="1">
      <c r="A91" s="244" t="s">
        <v>485</v>
      </c>
      <c r="B91" s="506" t="s">
        <v>295</v>
      </c>
      <c r="C91" s="506"/>
      <c r="D91" s="506"/>
      <c r="E91" s="506" t="s">
        <v>296</v>
      </c>
      <c r="F91" s="506"/>
      <c r="G91" s="506"/>
      <c r="H91" s="220"/>
    </row>
    <row r="92" spans="1:8" s="221" customFormat="1" ht="22.5" hidden="1" customHeight="1">
      <c r="A92" s="245" t="s">
        <v>499</v>
      </c>
      <c r="B92" s="506"/>
      <c r="C92" s="506"/>
      <c r="D92" s="506"/>
      <c r="E92" s="506"/>
      <c r="F92" s="506"/>
      <c r="G92" s="506"/>
      <c r="H92" s="220"/>
    </row>
    <row r="93" spans="1:8" s="221" customFormat="1" ht="39.75" hidden="1" customHeight="1">
      <c r="A93" s="246" t="s">
        <v>501</v>
      </c>
      <c r="B93" s="506"/>
      <c r="C93" s="506"/>
      <c r="D93" s="506"/>
      <c r="E93" s="506"/>
      <c r="F93" s="506"/>
      <c r="G93" s="506"/>
      <c r="H93" s="220"/>
    </row>
    <row r="94" spans="1:8" s="221" customFormat="1" ht="42" hidden="1" customHeight="1">
      <c r="A94" s="246" t="s">
        <v>500</v>
      </c>
      <c r="B94" s="506"/>
      <c r="C94" s="506"/>
      <c r="D94" s="506"/>
      <c r="E94" s="506"/>
      <c r="F94" s="506"/>
      <c r="G94" s="506"/>
      <c r="H94" s="220"/>
    </row>
    <row r="95" spans="1:8" s="221" customFormat="1" ht="27.75" hidden="1" customHeight="1">
      <c r="A95" s="242" t="s">
        <v>502</v>
      </c>
      <c r="B95" s="506"/>
      <c r="C95" s="506"/>
      <c r="D95" s="506"/>
      <c r="E95" s="511"/>
      <c r="F95" s="511"/>
      <c r="G95" s="511"/>
      <c r="H95" s="220"/>
    </row>
    <row r="96" spans="1:8" s="221" customFormat="1" ht="27.75" hidden="1" customHeight="1">
      <c r="A96" s="242" t="s">
        <v>503</v>
      </c>
      <c r="B96" s="506"/>
      <c r="C96" s="506"/>
      <c r="D96" s="506"/>
      <c r="E96" s="506"/>
      <c r="F96" s="506"/>
      <c r="G96" s="506"/>
      <c r="H96" s="220"/>
    </row>
    <row r="97" spans="1:8" s="221" customFormat="1" ht="27.75" hidden="1" customHeight="1">
      <c r="A97" s="242" t="s">
        <v>504</v>
      </c>
      <c r="B97" s="506"/>
      <c r="C97" s="506"/>
      <c r="D97" s="506"/>
      <c r="E97" s="506"/>
      <c r="F97" s="506"/>
      <c r="G97" s="506"/>
      <c r="H97" s="220"/>
    </row>
    <row r="98" spans="1:8" s="221" customFormat="1" ht="27.75" hidden="1" customHeight="1">
      <c r="A98" s="242" t="s">
        <v>505</v>
      </c>
      <c r="B98" s="506"/>
      <c r="C98" s="506"/>
      <c r="D98" s="506"/>
      <c r="E98" s="506"/>
      <c r="F98" s="506"/>
      <c r="G98" s="506"/>
      <c r="H98" s="220"/>
    </row>
    <row r="99" spans="1:8" s="221" customFormat="1" ht="26.25" hidden="1" customHeight="1">
      <c r="A99" s="245" t="s">
        <v>506</v>
      </c>
      <c r="B99" s="506" t="s">
        <v>295</v>
      </c>
      <c r="C99" s="506"/>
      <c r="D99" s="506"/>
      <c r="E99" s="506" t="s">
        <v>296</v>
      </c>
      <c r="F99" s="506"/>
      <c r="G99" s="506"/>
      <c r="H99" s="220"/>
    </row>
    <row r="100" spans="1:8" s="221" customFormat="1" ht="26.25" hidden="1" customHeight="1">
      <c r="A100" s="239" t="s">
        <v>507</v>
      </c>
      <c r="B100" s="506"/>
      <c r="C100" s="506"/>
      <c r="D100" s="506"/>
      <c r="E100" s="506"/>
      <c r="F100" s="506"/>
      <c r="G100" s="506"/>
      <c r="H100" s="220"/>
    </row>
    <row r="101" spans="1:8" s="221" customFormat="1" ht="26.25" hidden="1" customHeight="1">
      <c r="A101" s="242" t="s">
        <v>508</v>
      </c>
      <c r="B101" s="506"/>
      <c r="C101" s="506"/>
      <c r="D101" s="506"/>
      <c r="E101" s="506"/>
      <c r="F101" s="506"/>
      <c r="G101" s="506"/>
      <c r="H101" s="220"/>
    </row>
    <row r="102" spans="1:8" s="221" customFormat="1" ht="26.25" hidden="1" customHeight="1">
      <c r="A102" s="242" t="s">
        <v>509</v>
      </c>
      <c r="B102" s="506"/>
      <c r="C102" s="506"/>
      <c r="D102" s="506"/>
      <c r="E102" s="506"/>
      <c r="F102" s="506"/>
      <c r="G102" s="506"/>
      <c r="H102" s="220"/>
    </row>
    <row r="103" spans="1:8" s="221" customFormat="1" ht="26.25" hidden="1" customHeight="1">
      <c r="A103" s="242" t="s">
        <v>510</v>
      </c>
      <c r="B103" s="506"/>
      <c r="C103" s="506"/>
      <c r="D103" s="506"/>
      <c r="E103" s="506"/>
      <c r="F103" s="506"/>
      <c r="G103" s="506"/>
      <c r="H103" s="220"/>
    </row>
    <row r="104" spans="1:8" s="221" customFormat="1" ht="26.25" hidden="1" customHeight="1">
      <c r="A104" s="239" t="s">
        <v>511</v>
      </c>
      <c r="B104" s="506"/>
      <c r="C104" s="506"/>
      <c r="D104" s="506"/>
      <c r="E104" s="506"/>
      <c r="F104" s="506"/>
      <c r="G104" s="506"/>
      <c r="H104" s="220"/>
    </row>
    <row r="105" spans="1:8" s="221" customFormat="1" ht="26.25" hidden="1" customHeight="1">
      <c r="A105" s="242" t="s">
        <v>508</v>
      </c>
      <c r="B105" s="506"/>
      <c r="C105" s="506"/>
      <c r="D105" s="506"/>
      <c r="E105" s="506"/>
      <c r="F105" s="506"/>
      <c r="G105" s="506"/>
      <c r="H105" s="220"/>
    </row>
    <row r="106" spans="1:8" s="221" customFormat="1" ht="26.25" hidden="1" customHeight="1">
      <c r="A106" s="242" t="s">
        <v>509</v>
      </c>
      <c r="B106" s="506"/>
      <c r="C106" s="506"/>
      <c r="D106" s="506"/>
      <c r="E106" s="506"/>
      <c r="F106" s="506"/>
      <c r="G106" s="506"/>
      <c r="H106" s="220"/>
    </row>
    <row r="107" spans="1:8" s="221" customFormat="1" ht="26.25" hidden="1" customHeight="1">
      <c r="A107" s="242" t="s">
        <v>510</v>
      </c>
      <c r="B107" s="506"/>
      <c r="C107" s="506"/>
      <c r="D107" s="506"/>
      <c r="E107" s="506"/>
      <c r="F107" s="506"/>
      <c r="G107" s="506"/>
      <c r="H107" s="220"/>
    </row>
    <row r="108" spans="1:8" s="221" customFormat="1" ht="33" customHeight="1">
      <c r="A108" s="247" t="s">
        <v>695</v>
      </c>
      <c r="B108" s="506" t="s">
        <v>295</v>
      </c>
      <c r="C108" s="506"/>
      <c r="D108" s="506"/>
      <c r="E108" s="506" t="s">
        <v>296</v>
      </c>
      <c r="F108" s="506"/>
      <c r="G108" s="506"/>
      <c r="H108" s="220"/>
    </row>
    <row r="109" spans="1:8" s="221" customFormat="1" ht="26.25" customHeight="1">
      <c r="A109" s="242" t="s">
        <v>512</v>
      </c>
      <c r="B109" s="512">
        <v>0</v>
      </c>
      <c r="C109" s="512"/>
      <c r="D109" s="512"/>
      <c r="E109" s="512">
        <v>0</v>
      </c>
      <c r="F109" s="512"/>
      <c r="G109" s="512"/>
      <c r="H109" s="220"/>
    </row>
    <row r="110" spans="1:8" s="221" customFormat="1" ht="26.25" customHeight="1">
      <c r="A110" s="242" t="s">
        <v>513</v>
      </c>
      <c r="B110" s="512">
        <v>0</v>
      </c>
      <c r="C110" s="512"/>
      <c r="D110" s="512"/>
      <c r="E110" s="512">
        <v>0</v>
      </c>
      <c r="F110" s="512"/>
      <c r="G110" s="512"/>
      <c r="H110" s="220"/>
    </row>
    <row r="111" spans="1:8" s="221" customFormat="1" ht="26.25" customHeight="1">
      <c r="A111" s="242" t="s">
        <v>514</v>
      </c>
      <c r="B111" s="512">
        <v>5800000000</v>
      </c>
      <c r="C111" s="512"/>
      <c r="D111" s="512"/>
      <c r="E111" s="512">
        <v>8300000000</v>
      </c>
      <c r="F111" s="512"/>
      <c r="G111" s="512"/>
      <c r="H111" s="220"/>
    </row>
    <row r="112" spans="1:8" s="221" customFormat="1" ht="24.75" customHeight="1">
      <c r="A112" s="248" t="s">
        <v>48</v>
      </c>
      <c r="B112" s="516">
        <f>SUM(B109:B111)</f>
        <v>5800000000</v>
      </c>
      <c r="C112" s="517"/>
      <c r="D112" s="517"/>
      <c r="E112" s="516">
        <f>SUM(E109:E111)</f>
        <v>8300000000</v>
      </c>
      <c r="F112" s="517"/>
      <c r="G112" s="517"/>
      <c r="H112" s="220"/>
    </row>
    <row r="113" spans="1:8" s="221" customFormat="1" ht="25.5" customHeight="1">
      <c r="A113" s="244" t="s">
        <v>515</v>
      </c>
      <c r="B113" s="506" t="s">
        <v>295</v>
      </c>
      <c r="C113" s="506"/>
      <c r="D113" s="506"/>
      <c r="E113" s="506" t="s">
        <v>296</v>
      </c>
      <c r="F113" s="506"/>
      <c r="G113" s="506"/>
      <c r="H113" s="220"/>
    </row>
    <row r="114" spans="1:8" s="221" customFormat="1" ht="26.25" customHeight="1">
      <c r="A114" s="239" t="s">
        <v>516</v>
      </c>
      <c r="B114" s="518">
        <f>B115+B116</f>
        <v>249970750102</v>
      </c>
      <c r="C114" s="518"/>
      <c r="D114" s="518"/>
      <c r="E114" s="518">
        <f>E115+E116</f>
        <v>315094784307</v>
      </c>
      <c r="F114" s="518"/>
      <c r="G114" s="518"/>
      <c r="H114" s="220"/>
    </row>
    <row r="115" spans="1:8" s="250" customFormat="1" ht="26.25" customHeight="1">
      <c r="A115" s="249" t="s">
        <v>714</v>
      </c>
      <c r="B115" s="513">
        <f>3079975551+40611752515+20447158281+8855658423+27827613804+20324866133</f>
        <v>121147024707</v>
      </c>
      <c r="C115" s="513"/>
      <c r="D115" s="513"/>
      <c r="E115" s="513">
        <f>3079975551+65587632093+19220984642+8855658423+27827613801+216000000+35055897224</f>
        <v>159843761734</v>
      </c>
      <c r="F115" s="513"/>
      <c r="G115" s="513"/>
      <c r="H115" s="232"/>
    </row>
    <row r="116" spans="1:8" s="250" customFormat="1" ht="26.25" customHeight="1">
      <c r="A116" s="251" t="s">
        <v>719</v>
      </c>
      <c r="B116" s="513">
        <f>249970750102-B115</f>
        <v>128823725395</v>
      </c>
      <c r="C116" s="513"/>
      <c r="D116" s="513"/>
      <c r="E116" s="513">
        <f>315094784307-E115</f>
        <v>155251022573</v>
      </c>
      <c r="F116" s="513"/>
      <c r="G116" s="513"/>
      <c r="H116" s="232"/>
    </row>
    <row r="117" spans="1:8" s="221" customFormat="1" ht="32.25" customHeight="1">
      <c r="A117" s="246" t="s">
        <v>718</v>
      </c>
      <c r="B117" s="514">
        <f>SUM(B118:D121)</f>
        <v>124299067120</v>
      </c>
      <c r="C117" s="515"/>
      <c r="D117" s="515"/>
      <c r="E117" s="514">
        <f>SUM(E118:G121)</f>
        <v>162995804147</v>
      </c>
      <c r="F117" s="515"/>
      <c r="G117" s="515"/>
      <c r="H117" s="220"/>
    </row>
    <row r="118" spans="1:8" s="221" customFormat="1" ht="26.25" customHeight="1">
      <c r="A118" s="249" t="s">
        <v>714</v>
      </c>
      <c r="B118" s="512">
        <f>B115</f>
        <v>121147024707</v>
      </c>
      <c r="C118" s="512"/>
      <c r="D118" s="512"/>
      <c r="E118" s="512">
        <f>E115</f>
        <v>159843761734</v>
      </c>
      <c r="F118" s="512"/>
      <c r="G118" s="512"/>
      <c r="H118" s="220"/>
    </row>
    <row r="119" spans="1:8" s="221" customFormat="1" ht="26.25" customHeight="1">
      <c r="A119" s="249" t="s">
        <v>715</v>
      </c>
      <c r="B119" s="512">
        <v>562000000</v>
      </c>
      <c r="C119" s="512"/>
      <c r="D119" s="512"/>
      <c r="E119" s="512">
        <v>562000000</v>
      </c>
      <c r="F119" s="512"/>
      <c r="G119" s="512"/>
      <c r="H119" s="220"/>
    </row>
    <row r="120" spans="1:8" s="221" customFormat="1" ht="26.25" customHeight="1">
      <c r="A120" s="249" t="s">
        <v>716</v>
      </c>
      <c r="B120" s="512">
        <v>2448242413</v>
      </c>
      <c r="C120" s="512"/>
      <c r="D120" s="512"/>
      <c r="E120" s="512">
        <v>2448242413</v>
      </c>
      <c r="F120" s="512"/>
      <c r="G120" s="512"/>
      <c r="H120" s="220"/>
    </row>
    <row r="121" spans="1:8" s="221" customFormat="1" ht="26.25" customHeight="1">
      <c r="A121" s="249" t="s">
        <v>717</v>
      </c>
      <c r="B121" s="512">
        <v>141800000</v>
      </c>
      <c r="C121" s="512"/>
      <c r="D121" s="512"/>
      <c r="E121" s="512">
        <v>141800000</v>
      </c>
      <c r="F121" s="512"/>
      <c r="G121" s="512"/>
      <c r="H121" s="220"/>
    </row>
    <row r="122" spans="1:8" s="241" customFormat="1" ht="26.25" customHeight="1">
      <c r="A122" s="244" t="s">
        <v>517</v>
      </c>
      <c r="B122" s="506" t="s">
        <v>295</v>
      </c>
      <c r="C122" s="506"/>
      <c r="D122" s="506"/>
      <c r="E122" s="506" t="s">
        <v>296</v>
      </c>
      <c r="F122" s="506"/>
      <c r="G122" s="506"/>
      <c r="H122" s="240"/>
    </row>
    <row r="123" spans="1:8" s="241" customFormat="1" ht="24" customHeight="1">
      <c r="A123" s="239" t="s">
        <v>518</v>
      </c>
      <c r="B123" s="519"/>
      <c r="C123" s="519"/>
      <c r="D123" s="519"/>
      <c r="E123" s="519"/>
      <c r="F123" s="519"/>
      <c r="G123" s="519"/>
      <c r="H123" s="240"/>
    </row>
    <row r="124" spans="1:8" s="221" customFormat="1" ht="21.75" customHeight="1">
      <c r="A124" s="242" t="s">
        <v>301</v>
      </c>
      <c r="B124" s="512">
        <f>B125+B126</f>
        <v>3042373200</v>
      </c>
      <c r="C124" s="512"/>
      <c r="D124" s="512"/>
      <c r="E124" s="512">
        <f>E125+E126</f>
        <v>3276968454</v>
      </c>
      <c r="F124" s="512"/>
      <c r="G124" s="512"/>
      <c r="H124" s="220"/>
    </row>
    <row r="125" spans="1:8" s="221" customFormat="1" ht="21.75" customHeight="1">
      <c r="A125" s="252" t="s">
        <v>720</v>
      </c>
      <c r="B125" s="520">
        <v>0</v>
      </c>
      <c r="C125" s="520"/>
      <c r="D125" s="520"/>
      <c r="E125" s="520">
        <v>0</v>
      </c>
      <c r="F125" s="520"/>
      <c r="G125" s="520"/>
      <c r="H125" s="220"/>
    </row>
    <row r="126" spans="1:8" s="221" customFormat="1" ht="21.75" customHeight="1">
      <c r="A126" s="252" t="s">
        <v>721</v>
      </c>
      <c r="B126" s="520">
        <f>9181076199-B127-B128-B129-B130-B131</f>
        <v>3042373200</v>
      </c>
      <c r="C126" s="520"/>
      <c r="D126" s="520"/>
      <c r="E126" s="520">
        <f>8320745130-E127-E128-E129-E130-E131</f>
        <v>3276968454</v>
      </c>
      <c r="F126" s="520"/>
      <c r="G126" s="520"/>
      <c r="H126" s="220" t="s">
        <v>761</v>
      </c>
    </row>
    <row r="127" spans="1:8" s="221" customFormat="1" ht="21.75" customHeight="1">
      <c r="A127" s="242" t="s">
        <v>300</v>
      </c>
      <c r="B127" s="520">
        <v>0</v>
      </c>
      <c r="C127" s="520"/>
      <c r="D127" s="520"/>
      <c r="E127" s="520">
        <v>0</v>
      </c>
      <c r="F127" s="520"/>
      <c r="G127" s="520"/>
      <c r="H127" s="220"/>
    </row>
    <row r="128" spans="1:8" s="221" customFormat="1" ht="21.75" customHeight="1">
      <c r="A128" s="242" t="s">
        <v>519</v>
      </c>
      <c r="B128" s="512">
        <v>1790580302</v>
      </c>
      <c r="C128" s="512"/>
      <c r="D128" s="512"/>
      <c r="E128" s="512">
        <v>1482365431</v>
      </c>
      <c r="F128" s="512"/>
      <c r="G128" s="512"/>
      <c r="H128" s="220" t="s">
        <v>762</v>
      </c>
    </row>
    <row r="129" spans="1:9" s="221" customFormat="1" ht="21.75" customHeight="1">
      <c r="A129" s="242" t="s">
        <v>722</v>
      </c>
      <c r="B129" s="512">
        <v>4269122697</v>
      </c>
      <c r="C129" s="512"/>
      <c r="D129" s="512"/>
      <c r="E129" s="512">
        <v>3406130165</v>
      </c>
      <c r="F129" s="512"/>
      <c r="G129" s="512"/>
      <c r="H129" s="220" t="s">
        <v>763</v>
      </c>
    </row>
    <row r="130" spans="1:9" s="221" customFormat="1" ht="21.75" customHeight="1">
      <c r="A130" s="242" t="s">
        <v>521</v>
      </c>
      <c r="B130" s="520">
        <v>0</v>
      </c>
      <c r="C130" s="520"/>
      <c r="D130" s="520"/>
      <c r="E130" s="520">
        <v>0</v>
      </c>
      <c r="F130" s="520"/>
      <c r="G130" s="520"/>
      <c r="H130" s="220"/>
    </row>
    <row r="131" spans="1:9" s="221" customFormat="1" ht="21.75" customHeight="1">
      <c r="A131" s="242" t="s">
        <v>723</v>
      </c>
      <c r="B131" s="507">
        <f>79000000</f>
        <v>79000000</v>
      </c>
      <c r="C131" s="507"/>
      <c r="D131" s="507"/>
      <c r="E131" s="507">
        <f>79000000+76281080</f>
        <v>155281080</v>
      </c>
      <c r="F131" s="507"/>
      <c r="G131" s="507"/>
      <c r="H131" s="220"/>
    </row>
    <row r="132" spans="1:9" s="221" customFormat="1" ht="24" customHeight="1">
      <c r="A132" s="243" t="s">
        <v>48</v>
      </c>
      <c r="B132" s="510">
        <f>B124+B127+B128+B129+B130+B131</f>
        <v>9181076199</v>
      </c>
      <c r="C132" s="510"/>
      <c r="D132" s="510"/>
      <c r="E132" s="510">
        <f>E124+E127+E128+E129+E130+E131</f>
        <v>8320745130</v>
      </c>
      <c r="F132" s="510"/>
      <c r="G132" s="510"/>
      <c r="H132" s="220"/>
      <c r="I132" s="253"/>
    </row>
    <row r="133" spans="1:9" s="221" customFormat="1" ht="26.25" customHeight="1">
      <c r="A133" s="239" t="s">
        <v>522</v>
      </c>
      <c r="B133" s="512"/>
      <c r="C133" s="512"/>
      <c r="D133" s="512"/>
      <c r="E133" s="512"/>
      <c r="F133" s="512"/>
      <c r="G133" s="512"/>
      <c r="H133" s="220"/>
    </row>
    <row r="134" spans="1:9" s="221" customFormat="1" ht="26.25" customHeight="1">
      <c r="A134" s="242" t="s">
        <v>298</v>
      </c>
      <c r="B134" s="512"/>
      <c r="C134" s="512"/>
      <c r="D134" s="512"/>
      <c r="E134" s="512"/>
      <c r="F134" s="512"/>
      <c r="G134" s="512"/>
      <c r="H134" s="220"/>
    </row>
    <row r="135" spans="1:9" s="221" customFormat="1" ht="26.25" customHeight="1">
      <c r="A135" s="242" t="s">
        <v>299</v>
      </c>
      <c r="B135" s="512"/>
      <c r="C135" s="512"/>
      <c r="D135" s="512"/>
      <c r="E135" s="512"/>
      <c r="F135" s="512"/>
      <c r="G135" s="512"/>
      <c r="H135" s="220"/>
    </row>
    <row r="136" spans="1:9" s="221" customFormat="1" ht="26.25" customHeight="1">
      <c r="A136" s="242" t="s">
        <v>300</v>
      </c>
      <c r="B136" s="512"/>
      <c r="C136" s="512"/>
      <c r="D136" s="512"/>
      <c r="E136" s="512"/>
      <c r="F136" s="512"/>
      <c r="G136" s="512"/>
      <c r="H136" s="220"/>
    </row>
    <row r="137" spans="1:9" s="221" customFormat="1" ht="26.25" customHeight="1">
      <c r="A137" s="242" t="s">
        <v>519</v>
      </c>
      <c r="B137" s="512">
        <v>3227781871</v>
      </c>
      <c r="C137" s="512"/>
      <c r="D137" s="512"/>
      <c r="E137" s="512">
        <v>3447781871</v>
      </c>
      <c r="F137" s="512"/>
      <c r="G137" s="512"/>
      <c r="H137" s="220" t="s">
        <v>764</v>
      </c>
    </row>
    <row r="138" spans="1:9" s="221" customFormat="1" ht="26.25" customHeight="1">
      <c r="A138" s="242" t="s">
        <v>520</v>
      </c>
      <c r="B138" s="512"/>
      <c r="C138" s="512"/>
      <c r="D138" s="512"/>
      <c r="E138" s="512"/>
      <c r="F138" s="512"/>
      <c r="G138" s="512"/>
      <c r="H138" s="220"/>
    </row>
    <row r="139" spans="1:9" s="221" customFormat="1" ht="26.25" customHeight="1">
      <c r="A139" s="242" t="s">
        <v>521</v>
      </c>
      <c r="B139" s="512"/>
      <c r="C139" s="512"/>
      <c r="D139" s="512"/>
      <c r="E139" s="512"/>
      <c r="F139" s="512"/>
      <c r="G139" s="512"/>
      <c r="H139" s="220"/>
    </row>
    <row r="140" spans="1:9" s="221" customFormat="1" ht="26.25" customHeight="1">
      <c r="A140" s="242" t="s">
        <v>301</v>
      </c>
      <c r="B140" s="512"/>
      <c r="C140" s="512"/>
      <c r="D140" s="512"/>
      <c r="E140" s="512"/>
      <c r="F140" s="512"/>
      <c r="G140" s="512"/>
      <c r="H140" s="220"/>
    </row>
    <row r="141" spans="1:9" s="221" customFormat="1" ht="27.75" customHeight="1">
      <c r="A141" s="243" t="s">
        <v>48</v>
      </c>
      <c r="B141" s="510">
        <f>SUM(B137:B140)</f>
        <v>3227781871</v>
      </c>
      <c r="C141" s="510"/>
      <c r="D141" s="510"/>
      <c r="E141" s="510">
        <f>SUM(E137:E140)</f>
        <v>3447781871</v>
      </c>
      <c r="F141" s="510"/>
      <c r="G141" s="510"/>
      <c r="H141" s="220"/>
      <c r="I141" s="253"/>
    </row>
    <row r="142" spans="1:9" s="221" customFormat="1" ht="42.75" customHeight="1">
      <c r="A142" s="254" t="s">
        <v>523</v>
      </c>
      <c r="B142" s="506" t="s">
        <v>295</v>
      </c>
      <c r="C142" s="506"/>
      <c r="D142" s="506"/>
      <c r="E142" s="506" t="s">
        <v>296</v>
      </c>
      <c r="F142" s="506"/>
      <c r="G142" s="506"/>
      <c r="H142" s="220"/>
      <c r="I142" s="253"/>
    </row>
    <row r="143" spans="1:9" s="221" customFormat="1" ht="26.25" hidden="1" customHeight="1">
      <c r="A143" s="255" t="s">
        <v>524</v>
      </c>
      <c r="B143" s="506"/>
      <c r="C143" s="506"/>
      <c r="D143" s="506"/>
      <c r="E143" s="506"/>
      <c r="F143" s="506"/>
      <c r="G143" s="506"/>
      <c r="H143" s="220"/>
      <c r="I143" s="253"/>
    </row>
    <row r="144" spans="1:9" s="221" customFormat="1" ht="26.25" hidden="1" customHeight="1">
      <c r="A144" s="255" t="s">
        <v>525</v>
      </c>
      <c r="B144" s="506"/>
      <c r="C144" s="506"/>
      <c r="D144" s="506"/>
      <c r="E144" s="506"/>
      <c r="F144" s="506"/>
      <c r="G144" s="506"/>
      <c r="H144" s="220"/>
      <c r="I144" s="253"/>
    </row>
    <row r="145" spans="1:9" s="221" customFormat="1" ht="26.25" hidden="1" customHeight="1">
      <c r="A145" s="255" t="s">
        <v>526</v>
      </c>
      <c r="B145" s="506"/>
      <c r="C145" s="506"/>
      <c r="D145" s="506"/>
      <c r="E145" s="506"/>
      <c r="F145" s="506"/>
      <c r="G145" s="506"/>
      <c r="H145" s="220"/>
      <c r="I145" s="253"/>
    </row>
    <row r="146" spans="1:9" s="221" customFormat="1" ht="26.25" hidden="1" customHeight="1">
      <c r="A146" s="255" t="s">
        <v>527</v>
      </c>
      <c r="B146" s="506"/>
      <c r="C146" s="506"/>
      <c r="D146" s="506"/>
      <c r="E146" s="506"/>
      <c r="F146" s="506"/>
      <c r="G146" s="506"/>
      <c r="H146" s="220"/>
      <c r="I146" s="253"/>
    </row>
    <row r="147" spans="1:9" s="221" customFormat="1" ht="27.75" customHeight="1">
      <c r="A147" s="256" t="s">
        <v>528</v>
      </c>
      <c r="B147" s="506" t="s">
        <v>295</v>
      </c>
      <c r="C147" s="506"/>
      <c r="D147" s="506"/>
      <c r="E147" s="506" t="s">
        <v>296</v>
      </c>
      <c r="F147" s="506"/>
      <c r="G147" s="506"/>
      <c r="H147" s="220"/>
      <c r="I147" s="253"/>
    </row>
    <row r="148" spans="1:9" s="221" customFormat="1" ht="48" customHeight="1">
      <c r="A148" s="246" t="s">
        <v>724</v>
      </c>
      <c r="B148" s="522">
        <v>11012915062</v>
      </c>
      <c r="C148" s="522"/>
      <c r="D148" s="522"/>
      <c r="E148" s="522">
        <v>11042915062</v>
      </c>
      <c r="F148" s="522"/>
      <c r="G148" s="522"/>
      <c r="H148" s="220"/>
      <c r="I148" s="253"/>
    </row>
    <row r="149" spans="1:9" s="221" customFormat="1" ht="52.5" customHeight="1">
      <c r="A149" s="257" t="s">
        <v>760</v>
      </c>
      <c r="B149" s="519"/>
      <c r="C149" s="519"/>
      <c r="D149" s="519"/>
      <c r="E149" s="519"/>
      <c r="F149" s="519"/>
      <c r="G149" s="519"/>
      <c r="H149" s="220"/>
      <c r="I149" s="253"/>
    </row>
    <row r="150" spans="1:9" s="221" customFormat="1" ht="26.25" customHeight="1">
      <c r="A150" s="258" t="s">
        <v>529</v>
      </c>
      <c r="B150" s="519"/>
      <c r="C150" s="519"/>
      <c r="D150" s="519"/>
      <c r="E150" s="519"/>
      <c r="F150" s="519"/>
      <c r="G150" s="519"/>
      <c r="H150" s="220"/>
      <c r="I150" s="253"/>
    </row>
    <row r="151" spans="1:9" s="221" customFormat="1" ht="28.5" customHeight="1">
      <c r="A151" s="243" t="s">
        <v>48</v>
      </c>
      <c r="B151" s="521">
        <f>B148</f>
        <v>11012915062</v>
      </c>
      <c r="C151" s="506"/>
      <c r="D151" s="506"/>
      <c r="E151" s="521">
        <f>E148</f>
        <v>11042915062</v>
      </c>
      <c r="F151" s="506"/>
      <c r="G151" s="506"/>
      <c r="H151" s="220"/>
      <c r="I151" s="253"/>
    </row>
    <row r="152" spans="1:9" s="221" customFormat="1" ht="30" customHeight="1">
      <c r="A152" s="244" t="s">
        <v>530</v>
      </c>
      <c r="B152" s="506" t="s">
        <v>295</v>
      </c>
      <c r="C152" s="506"/>
      <c r="D152" s="506"/>
      <c r="E152" s="506" t="s">
        <v>296</v>
      </c>
      <c r="F152" s="506"/>
      <c r="G152" s="506"/>
      <c r="H152" s="220"/>
    </row>
    <row r="153" spans="1:9" s="221" customFormat="1" ht="30" customHeight="1">
      <c r="A153" s="242" t="s">
        <v>302</v>
      </c>
      <c r="B153" s="507">
        <v>7942323456</v>
      </c>
      <c r="C153" s="507"/>
      <c r="D153" s="507"/>
      <c r="E153" s="507">
        <v>4792416630</v>
      </c>
      <c r="F153" s="507"/>
      <c r="G153" s="507"/>
      <c r="H153" s="220"/>
    </row>
    <row r="154" spans="1:9" s="221" customFormat="1" ht="30" customHeight="1">
      <c r="A154" s="242" t="s">
        <v>303</v>
      </c>
      <c r="B154" s="507">
        <v>3538805356</v>
      </c>
      <c r="C154" s="507"/>
      <c r="D154" s="507"/>
      <c r="E154" s="507">
        <v>1952384213</v>
      </c>
      <c r="F154" s="507"/>
      <c r="G154" s="507"/>
      <c r="H154" s="259"/>
    </row>
    <row r="155" spans="1:9" s="221" customFormat="1" ht="30" customHeight="1">
      <c r="A155" s="242" t="s">
        <v>304</v>
      </c>
      <c r="B155" s="507">
        <v>286038282190</v>
      </c>
      <c r="C155" s="507"/>
      <c r="D155" s="507"/>
      <c r="E155" s="507">
        <v>294621575701</v>
      </c>
      <c r="F155" s="507"/>
      <c r="G155" s="507"/>
      <c r="H155" s="259"/>
    </row>
    <row r="156" spans="1:9" s="221" customFormat="1" ht="30" customHeight="1">
      <c r="A156" s="242" t="s">
        <v>305</v>
      </c>
      <c r="B156" s="507">
        <v>253116126</v>
      </c>
      <c r="C156" s="507"/>
      <c r="D156" s="507"/>
      <c r="E156" s="507">
        <v>302245128</v>
      </c>
      <c r="F156" s="507"/>
      <c r="G156" s="507"/>
      <c r="H156" s="220"/>
    </row>
    <row r="157" spans="1:9" s="221" customFormat="1" ht="27" hidden="1" customHeight="1">
      <c r="A157" s="242" t="s">
        <v>306</v>
      </c>
      <c r="B157" s="507"/>
      <c r="C157" s="507"/>
      <c r="D157" s="507"/>
      <c r="E157" s="507"/>
      <c r="F157" s="507"/>
      <c r="G157" s="507"/>
      <c r="H157" s="220"/>
    </row>
    <row r="158" spans="1:9" s="221" customFormat="1" ht="27" hidden="1" customHeight="1">
      <c r="A158" s="242" t="s">
        <v>307</v>
      </c>
      <c r="B158" s="507"/>
      <c r="C158" s="507"/>
      <c r="D158" s="507"/>
      <c r="E158" s="507"/>
      <c r="F158" s="507"/>
      <c r="G158" s="507"/>
      <c r="H158" s="220"/>
    </row>
    <row r="159" spans="1:9" s="221" customFormat="1" ht="29.25" customHeight="1">
      <c r="A159" s="243" t="s">
        <v>694</v>
      </c>
      <c r="B159" s="510">
        <f>SUM(B153:B158)</f>
        <v>297772527128</v>
      </c>
      <c r="C159" s="510"/>
      <c r="D159" s="510"/>
      <c r="E159" s="510">
        <f>SUM(E153:E158)</f>
        <v>301668621672</v>
      </c>
      <c r="F159" s="510"/>
      <c r="G159" s="510"/>
      <c r="H159" s="220"/>
    </row>
    <row r="160" spans="1:9" s="250" customFormat="1" ht="29.25" customHeight="1">
      <c r="A160" s="260" t="s">
        <v>531</v>
      </c>
      <c r="B160" s="526" t="s">
        <v>295</v>
      </c>
      <c r="C160" s="526"/>
      <c r="D160" s="526"/>
      <c r="E160" s="526" t="s">
        <v>296</v>
      </c>
      <c r="F160" s="526"/>
      <c r="G160" s="526"/>
      <c r="H160" s="232"/>
    </row>
    <row r="161" spans="1:9" s="221" customFormat="1" ht="32.25" customHeight="1">
      <c r="A161" s="261" t="s">
        <v>532</v>
      </c>
      <c r="B161" s="525"/>
      <c r="C161" s="525"/>
      <c r="D161" s="525"/>
      <c r="E161" s="525"/>
      <c r="F161" s="525"/>
      <c r="G161" s="525"/>
      <c r="H161" s="220"/>
    </row>
    <row r="162" spans="1:9" s="221" customFormat="1" ht="51.75" customHeight="1">
      <c r="A162" s="261" t="s">
        <v>533</v>
      </c>
      <c r="B162" s="525"/>
      <c r="C162" s="525"/>
      <c r="D162" s="525"/>
      <c r="E162" s="525"/>
      <c r="F162" s="525"/>
      <c r="G162" s="525"/>
      <c r="H162" s="220"/>
    </row>
    <row r="163" spans="1:9" s="221" customFormat="1" ht="29.25" hidden="1" customHeight="1">
      <c r="A163" s="262" t="s">
        <v>48</v>
      </c>
      <c r="B163" s="523">
        <v>0</v>
      </c>
      <c r="C163" s="523"/>
      <c r="D163" s="523"/>
      <c r="E163" s="523">
        <v>0</v>
      </c>
      <c r="F163" s="523"/>
      <c r="G163" s="523"/>
      <c r="H163" s="220"/>
    </row>
    <row r="164" spans="1:9" s="250" customFormat="1" ht="49.5" customHeight="1">
      <c r="A164" s="261" t="s">
        <v>534</v>
      </c>
      <c r="B164" s="524"/>
      <c r="C164" s="524"/>
      <c r="D164" s="524"/>
      <c r="E164" s="524"/>
      <c r="F164" s="524"/>
      <c r="G164" s="524"/>
      <c r="H164" s="232"/>
    </row>
    <row r="165" spans="1:9" s="221" customFormat="1" ht="33.75" hidden="1" customHeight="1">
      <c r="A165" s="263" t="s">
        <v>535</v>
      </c>
      <c r="B165" s="525"/>
      <c r="C165" s="525"/>
      <c r="D165" s="525"/>
      <c r="E165" s="525"/>
      <c r="F165" s="525"/>
      <c r="G165" s="525"/>
      <c r="H165" s="220"/>
    </row>
    <row r="166" spans="1:9" s="221" customFormat="1" ht="33.75" hidden="1" customHeight="1">
      <c r="A166" s="263" t="s">
        <v>536</v>
      </c>
      <c r="B166" s="525"/>
      <c r="C166" s="525"/>
      <c r="D166" s="525"/>
      <c r="E166" s="525"/>
      <c r="F166" s="525"/>
      <c r="G166" s="525"/>
      <c r="H166" s="220"/>
    </row>
    <row r="167" spans="1:9" s="221" customFormat="1" ht="33.75" hidden="1" customHeight="1">
      <c r="A167" s="263" t="s">
        <v>537</v>
      </c>
      <c r="B167" s="525"/>
      <c r="C167" s="525"/>
      <c r="D167" s="525"/>
      <c r="E167" s="525"/>
      <c r="F167" s="525"/>
      <c r="G167" s="525"/>
      <c r="H167" s="220"/>
    </row>
    <row r="168" spans="1:9" s="221" customFormat="1" ht="42" customHeight="1">
      <c r="A168" s="244" t="s">
        <v>539</v>
      </c>
      <c r="B168" s="527" t="s">
        <v>295</v>
      </c>
      <c r="C168" s="527"/>
      <c r="D168" s="527"/>
      <c r="E168" s="527" t="s">
        <v>296</v>
      </c>
      <c r="F168" s="527"/>
      <c r="G168" s="527"/>
      <c r="H168" s="264"/>
      <c r="I168" s="265"/>
    </row>
    <row r="169" spans="1:9" s="221" customFormat="1" ht="42" customHeight="1">
      <c r="A169" s="239" t="s">
        <v>540</v>
      </c>
      <c r="B169" s="519"/>
      <c r="C169" s="519"/>
      <c r="D169" s="519"/>
      <c r="E169" s="519"/>
      <c r="F169" s="519"/>
      <c r="G169" s="519"/>
      <c r="H169" s="264"/>
      <c r="I169" s="265"/>
    </row>
    <row r="170" spans="1:9" s="221" customFormat="1" ht="42" customHeight="1">
      <c r="A170" s="266" t="s">
        <v>757</v>
      </c>
      <c r="B170" s="519"/>
      <c r="C170" s="519"/>
      <c r="D170" s="519"/>
      <c r="E170" s="519"/>
      <c r="F170" s="519"/>
      <c r="G170" s="519"/>
      <c r="H170" s="264"/>
      <c r="I170" s="265"/>
    </row>
    <row r="171" spans="1:9" s="250" customFormat="1" ht="42" customHeight="1">
      <c r="A171" s="266" t="s">
        <v>756</v>
      </c>
      <c r="B171" s="512">
        <v>149795065</v>
      </c>
      <c r="C171" s="512"/>
      <c r="D171" s="512"/>
      <c r="E171" s="512">
        <v>149795065</v>
      </c>
      <c r="F171" s="512"/>
      <c r="G171" s="512"/>
      <c r="H171" s="267"/>
      <c r="I171" s="268"/>
    </row>
    <row r="172" spans="1:9" s="250" customFormat="1" ht="42" customHeight="1">
      <c r="A172" s="266" t="s">
        <v>541</v>
      </c>
      <c r="B172" s="519"/>
      <c r="C172" s="519"/>
      <c r="D172" s="519"/>
      <c r="E172" s="519"/>
      <c r="F172" s="519"/>
      <c r="G172" s="519"/>
      <c r="H172" s="267"/>
      <c r="I172" s="268"/>
    </row>
    <row r="173" spans="1:9" s="250" customFormat="1" ht="42" customHeight="1">
      <c r="A173" s="266" t="s">
        <v>542</v>
      </c>
      <c r="B173" s="519"/>
      <c r="C173" s="519"/>
      <c r="D173" s="519"/>
      <c r="E173" s="519"/>
      <c r="F173" s="519"/>
      <c r="G173" s="519"/>
      <c r="H173" s="267"/>
      <c r="I173" s="268"/>
    </row>
    <row r="174" spans="1:9" s="250" customFormat="1" ht="42" customHeight="1">
      <c r="A174" s="257" t="s">
        <v>755</v>
      </c>
      <c r="B174" s="519"/>
      <c r="C174" s="519"/>
      <c r="D174" s="519"/>
      <c r="E174" s="519"/>
      <c r="F174" s="519"/>
      <c r="G174" s="519"/>
      <c r="H174" s="267"/>
      <c r="I174" s="268"/>
    </row>
    <row r="175" spans="1:9" s="221" customFormat="1" ht="42" customHeight="1">
      <c r="A175" s="239" t="s">
        <v>522</v>
      </c>
      <c r="B175" s="519"/>
      <c r="C175" s="519"/>
      <c r="D175" s="519"/>
      <c r="E175" s="519"/>
      <c r="F175" s="519"/>
      <c r="G175" s="519"/>
      <c r="H175" s="264"/>
      <c r="I175" s="265"/>
    </row>
    <row r="176" spans="1:9" s="221" customFormat="1" ht="42" customHeight="1">
      <c r="A176" s="242" t="s">
        <v>753</v>
      </c>
      <c r="B176" s="519"/>
      <c r="C176" s="519"/>
      <c r="D176" s="519"/>
      <c r="E176" s="519"/>
      <c r="F176" s="519"/>
      <c r="G176" s="519"/>
      <c r="H176" s="264"/>
      <c r="I176" s="265"/>
    </row>
    <row r="177" spans="1:9" s="221" customFormat="1" ht="42" customHeight="1">
      <c r="A177" s="242" t="s">
        <v>693</v>
      </c>
      <c r="B177" s="528">
        <v>783076405</v>
      </c>
      <c r="C177" s="528"/>
      <c r="D177" s="528"/>
      <c r="E177" s="528">
        <v>805450015</v>
      </c>
      <c r="F177" s="528"/>
      <c r="G177" s="528"/>
      <c r="H177" s="269"/>
      <c r="I177" s="449">
        <f>E177-B177</f>
        <v>22373610</v>
      </c>
    </row>
    <row r="178" spans="1:9" s="221" customFormat="1" ht="42" customHeight="1">
      <c r="A178" s="242" t="s">
        <v>837</v>
      </c>
      <c r="B178" s="530">
        <v>1599240725</v>
      </c>
      <c r="C178" s="519"/>
      <c r="D178" s="519"/>
      <c r="E178" s="530">
        <v>1599240725</v>
      </c>
      <c r="F178" s="519"/>
      <c r="G178" s="519"/>
      <c r="H178" s="264"/>
    </row>
    <row r="179" spans="1:9" s="221" customFormat="1" ht="42" customHeight="1">
      <c r="A179" s="266" t="s">
        <v>754</v>
      </c>
      <c r="B179" s="528">
        <f>19396236112-B177-B178</f>
        <v>17013918982</v>
      </c>
      <c r="C179" s="528"/>
      <c r="D179" s="528"/>
      <c r="E179" s="528">
        <f>19126309190-E177-E178</f>
        <v>16721618450</v>
      </c>
      <c r="F179" s="528"/>
      <c r="G179" s="528"/>
      <c r="H179" s="264"/>
    </row>
    <row r="180" spans="1:9" s="221" customFormat="1" ht="42" customHeight="1">
      <c r="A180" s="257" t="s">
        <v>790</v>
      </c>
      <c r="B180" s="519"/>
      <c r="C180" s="519"/>
      <c r="D180" s="519"/>
      <c r="E180" s="519"/>
      <c r="F180" s="519"/>
      <c r="G180" s="519"/>
      <c r="H180" s="269"/>
    </row>
    <row r="181" spans="1:9" s="272" customFormat="1" ht="33" customHeight="1">
      <c r="A181" s="270" t="s">
        <v>48</v>
      </c>
      <c r="B181" s="510">
        <f>SUM(B177:B180)</f>
        <v>19396236112</v>
      </c>
      <c r="C181" s="510"/>
      <c r="D181" s="510"/>
      <c r="E181" s="510">
        <f>SUM(E177:E180)</f>
        <v>19126309190</v>
      </c>
      <c r="F181" s="510"/>
      <c r="G181" s="510"/>
      <c r="H181" s="271"/>
    </row>
    <row r="182" spans="1:9" s="272" customFormat="1" ht="42" customHeight="1">
      <c r="A182" s="256" t="s">
        <v>543</v>
      </c>
      <c r="B182" s="527" t="s">
        <v>295</v>
      </c>
      <c r="C182" s="527"/>
      <c r="D182" s="527"/>
      <c r="E182" s="527" t="s">
        <v>296</v>
      </c>
      <c r="F182" s="527"/>
      <c r="G182" s="527"/>
      <c r="H182" s="271"/>
    </row>
    <row r="183" spans="1:9" s="272" customFormat="1" ht="42" customHeight="1">
      <c r="A183" s="257" t="s">
        <v>540</v>
      </c>
      <c r="B183" s="529">
        <v>0</v>
      </c>
      <c r="C183" s="529"/>
      <c r="D183" s="529"/>
      <c r="E183" s="529">
        <v>0</v>
      </c>
      <c r="F183" s="529"/>
      <c r="G183" s="529"/>
      <c r="H183" s="271"/>
    </row>
    <row r="184" spans="1:9" s="272" customFormat="1" ht="42" customHeight="1">
      <c r="A184" s="257" t="s">
        <v>544</v>
      </c>
      <c r="B184" s="529">
        <v>0</v>
      </c>
      <c r="C184" s="529"/>
      <c r="D184" s="529"/>
      <c r="E184" s="529">
        <v>0</v>
      </c>
      <c r="F184" s="529"/>
      <c r="G184" s="529"/>
      <c r="H184" s="271"/>
    </row>
    <row r="185" spans="1:9" s="272" customFormat="1" ht="30" customHeight="1">
      <c r="A185" s="270" t="s">
        <v>48</v>
      </c>
      <c r="B185" s="511">
        <f>SUM(B182:B184)</f>
        <v>0</v>
      </c>
      <c r="C185" s="511"/>
      <c r="D185" s="511"/>
      <c r="E185" s="511">
        <f>SUM(G182:G184)</f>
        <v>0</v>
      </c>
      <c r="F185" s="511"/>
      <c r="G185" s="511"/>
      <c r="H185" s="271"/>
    </row>
    <row r="186" spans="1:9" s="272" customFormat="1" ht="42" customHeight="1">
      <c r="A186" s="273" t="s">
        <v>692</v>
      </c>
      <c r="B186" s="511" t="s">
        <v>295</v>
      </c>
      <c r="C186" s="511"/>
      <c r="D186" s="511"/>
      <c r="E186" s="511" t="s">
        <v>296</v>
      </c>
      <c r="F186" s="511"/>
      <c r="G186" s="511"/>
      <c r="H186" s="271"/>
    </row>
    <row r="187" spans="1:9" s="272" customFormat="1" ht="42" customHeight="1">
      <c r="A187" s="274"/>
      <c r="B187" s="275"/>
      <c r="C187" s="275"/>
      <c r="D187" s="275"/>
      <c r="E187" s="275"/>
      <c r="F187" s="275"/>
      <c r="G187" s="275"/>
      <c r="H187" s="271"/>
    </row>
    <row r="188" spans="1:9" s="272" customFormat="1" ht="20.25" customHeight="1">
      <c r="A188" s="276" t="s">
        <v>545</v>
      </c>
      <c r="B188" s="511" t="s">
        <v>295</v>
      </c>
      <c r="C188" s="511"/>
      <c r="D188" s="511"/>
      <c r="E188" s="511" t="s">
        <v>296</v>
      </c>
      <c r="F188" s="511"/>
      <c r="G188" s="511"/>
      <c r="H188" s="271"/>
    </row>
    <row r="189" spans="1:9" s="272" customFormat="1" ht="24" customHeight="1">
      <c r="A189" s="277" t="s">
        <v>546</v>
      </c>
      <c r="B189" s="531">
        <f>SUM(B190:D194)</f>
        <v>79153173761</v>
      </c>
      <c r="C189" s="531"/>
      <c r="D189" s="531"/>
      <c r="E189" s="531">
        <f>SUM(E190:G194)</f>
        <v>128006221651</v>
      </c>
      <c r="F189" s="531"/>
      <c r="G189" s="531"/>
      <c r="H189" s="271"/>
    </row>
    <row r="190" spans="1:9" s="272" customFormat="1" ht="24" customHeight="1">
      <c r="A190" s="278" t="s">
        <v>765</v>
      </c>
      <c r="B190" s="532">
        <v>2801581300</v>
      </c>
      <c r="C190" s="532"/>
      <c r="D190" s="532"/>
      <c r="E190" s="532">
        <v>4329892200</v>
      </c>
      <c r="F190" s="532"/>
      <c r="G190" s="532"/>
      <c r="H190" s="271"/>
    </row>
    <row r="191" spans="1:9" s="272" customFormat="1" ht="24" customHeight="1">
      <c r="A191" s="278" t="s">
        <v>725</v>
      </c>
      <c r="B191" s="532">
        <v>5659559153</v>
      </c>
      <c r="C191" s="532"/>
      <c r="D191" s="532"/>
      <c r="E191" s="532">
        <v>21324926639</v>
      </c>
      <c r="F191" s="532"/>
      <c r="G191" s="532"/>
      <c r="H191" s="271"/>
    </row>
    <row r="192" spans="1:9" s="272" customFormat="1" ht="24" customHeight="1">
      <c r="A192" s="278" t="s">
        <v>726</v>
      </c>
      <c r="B192" s="532">
        <v>8141377443</v>
      </c>
      <c r="C192" s="532"/>
      <c r="D192" s="532"/>
      <c r="E192" s="532">
        <v>10669756358</v>
      </c>
      <c r="F192" s="532"/>
      <c r="G192" s="532"/>
      <c r="H192" s="271"/>
    </row>
    <row r="193" spans="1:8" s="272" customFormat="1" ht="24" customHeight="1">
      <c r="A193" s="278" t="s">
        <v>777</v>
      </c>
      <c r="B193" s="533">
        <v>0</v>
      </c>
      <c r="C193" s="533"/>
      <c r="D193" s="533"/>
      <c r="E193" s="533">
        <v>1628094228</v>
      </c>
      <c r="F193" s="533"/>
      <c r="G193" s="533"/>
      <c r="H193" s="271"/>
    </row>
    <row r="194" spans="1:8" s="272" customFormat="1" ht="24" customHeight="1">
      <c r="A194" s="278" t="s">
        <v>547</v>
      </c>
      <c r="B194" s="532">
        <f>79153173761-B192-B191-B190-B193</f>
        <v>62550655865</v>
      </c>
      <c r="C194" s="532"/>
      <c r="D194" s="532"/>
      <c r="E194" s="532">
        <f>128006221651-E192-E191-E190-E193</f>
        <v>90053552226</v>
      </c>
      <c r="F194" s="532"/>
      <c r="G194" s="532"/>
      <c r="H194" s="271"/>
    </row>
    <row r="195" spans="1:8" s="272" customFormat="1" ht="24" hidden="1" customHeight="1">
      <c r="A195" s="279" t="s">
        <v>548</v>
      </c>
      <c r="B195" s="534"/>
      <c r="C195" s="534"/>
      <c r="D195" s="534"/>
      <c r="E195" s="534"/>
      <c r="F195" s="534"/>
      <c r="G195" s="534"/>
      <c r="H195" s="271"/>
    </row>
    <row r="196" spans="1:8" s="272" customFormat="1" ht="24" hidden="1" customHeight="1">
      <c r="A196" s="279" t="s">
        <v>549</v>
      </c>
      <c r="B196" s="534"/>
      <c r="C196" s="534"/>
      <c r="D196" s="534"/>
      <c r="E196" s="534"/>
      <c r="F196" s="534"/>
      <c r="G196" s="534"/>
      <c r="H196" s="271"/>
    </row>
    <row r="197" spans="1:8" s="272" customFormat="1" ht="18.75" customHeight="1">
      <c r="A197" s="280" t="s">
        <v>727</v>
      </c>
      <c r="B197" s="534"/>
      <c r="C197" s="534"/>
      <c r="D197" s="534"/>
      <c r="E197" s="534"/>
      <c r="F197" s="534"/>
      <c r="G197" s="534"/>
      <c r="H197" s="271"/>
    </row>
    <row r="198" spans="1:8" s="272" customFormat="1" ht="25.5" customHeight="1">
      <c r="A198" s="278" t="s">
        <v>765</v>
      </c>
      <c r="B198" s="532">
        <f>B190</f>
        <v>2801581300</v>
      </c>
      <c r="C198" s="532"/>
      <c r="D198" s="532"/>
      <c r="E198" s="532">
        <f>E190</f>
        <v>4329892200</v>
      </c>
      <c r="F198" s="532"/>
      <c r="G198" s="532"/>
      <c r="H198" s="271"/>
    </row>
    <row r="199" spans="1:8" s="272" customFormat="1" ht="25.5" customHeight="1">
      <c r="A199" s="278" t="s">
        <v>725</v>
      </c>
      <c r="B199" s="532">
        <f>B191</f>
        <v>5659559153</v>
      </c>
      <c r="C199" s="532"/>
      <c r="D199" s="532"/>
      <c r="E199" s="532">
        <f>E191</f>
        <v>21324926639</v>
      </c>
      <c r="F199" s="532"/>
      <c r="G199" s="532"/>
      <c r="H199" s="271"/>
    </row>
    <row r="200" spans="1:8" s="272" customFormat="1" ht="25.5" customHeight="1">
      <c r="A200" s="278" t="s">
        <v>726</v>
      </c>
      <c r="B200" s="532">
        <f>B192</f>
        <v>8141377443</v>
      </c>
      <c r="C200" s="532"/>
      <c r="D200" s="532"/>
      <c r="E200" s="532">
        <f>E192</f>
        <v>10669756358</v>
      </c>
      <c r="F200" s="532"/>
      <c r="G200" s="532"/>
      <c r="H200" s="271"/>
    </row>
    <row r="201" spans="1:8" s="272" customFormat="1" ht="25.5" customHeight="1">
      <c r="A201" s="249" t="s">
        <v>715</v>
      </c>
      <c r="B201" s="535">
        <v>113850000</v>
      </c>
      <c r="C201" s="535"/>
      <c r="D201" s="535"/>
      <c r="E201" s="535">
        <v>113850000</v>
      </c>
      <c r="F201" s="535"/>
      <c r="G201" s="535"/>
      <c r="H201" s="271"/>
    </row>
    <row r="202" spans="1:8" s="272" customFormat="1" ht="25.5" customHeight="1">
      <c r="A202" s="278" t="s">
        <v>777</v>
      </c>
      <c r="B202" s="533">
        <v>0</v>
      </c>
      <c r="C202" s="533"/>
      <c r="D202" s="533"/>
      <c r="E202" s="533">
        <v>1628094228</v>
      </c>
      <c r="F202" s="533"/>
      <c r="G202" s="533"/>
      <c r="H202" s="271"/>
    </row>
    <row r="203" spans="1:8" s="221" customFormat="1" ht="21.75" customHeight="1">
      <c r="A203" s="244" t="s">
        <v>672</v>
      </c>
      <c r="B203" s="281"/>
      <c r="C203" s="281"/>
      <c r="D203" s="281"/>
      <c r="E203" s="281"/>
      <c r="F203" s="281"/>
      <c r="G203" s="281"/>
      <c r="H203" s="220"/>
    </row>
    <row r="204" spans="1:8" s="221" customFormat="1" ht="24" customHeight="1">
      <c r="A204" s="244" t="s">
        <v>673</v>
      </c>
      <c r="B204" s="281"/>
      <c r="C204" s="281"/>
      <c r="D204" s="281"/>
      <c r="E204" s="281"/>
      <c r="F204" s="281"/>
      <c r="G204" s="281"/>
      <c r="H204" s="220"/>
    </row>
    <row r="205" spans="1:8" s="272" customFormat="1" ht="24" customHeight="1">
      <c r="A205" s="282" t="s">
        <v>671</v>
      </c>
      <c r="B205" s="523" t="s">
        <v>295</v>
      </c>
      <c r="C205" s="523"/>
      <c r="D205" s="523"/>
      <c r="E205" s="523" t="s">
        <v>296</v>
      </c>
      <c r="F205" s="523"/>
      <c r="G205" s="523"/>
      <c r="H205" s="271"/>
    </row>
    <row r="206" spans="1:8" s="284" customFormat="1" ht="24" customHeight="1">
      <c r="A206" s="263" t="s">
        <v>550</v>
      </c>
      <c r="B206" s="523"/>
      <c r="C206" s="523"/>
      <c r="D206" s="523"/>
      <c r="E206" s="536"/>
      <c r="F206" s="536"/>
      <c r="G206" s="536"/>
      <c r="H206" s="283"/>
    </row>
    <row r="207" spans="1:8" s="221" customFormat="1" ht="19.5" customHeight="1">
      <c r="A207" s="285" t="s">
        <v>308</v>
      </c>
      <c r="B207" s="537">
        <v>4415612334</v>
      </c>
      <c r="C207" s="537"/>
      <c r="D207" s="537"/>
      <c r="E207" s="537">
        <v>8786191295</v>
      </c>
      <c r="F207" s="537"/>
      <c r="G207" s="537"/>
      <c r="H207" s="220"/>
    </row>
    <row r="208" spans="1:8" s="221" customFormat="1" ht="19.5" customHeight="1">
      <c r="A208" s="286" t="s">
        <v>309</v>
      </c>
      <c r="B208" s="538">
        <v>0</v>
      </c>
      <c r="C208" s="538"/>
      <c r="D208" s="538"/>
      <c r="E208" s="538">
        <v>0</v>
      </c>
      <c r="F208" s="538"/>
      <c r="G208" s="538"/>
      <c r="H208" s="220"/>
    </row>
    <row r="209" spans="1:9" s="221" customFormat="1" ht="19.5" customHeight="1">
      <c r="A209" s="286" t="s">
        <v>310</v>
      </c>
      <c r="B209" s="537">
        <v>833476501</v>
      </c>
      <c r="C209" s="537"/>
      <c r="D209" s="537"/>
      <c r="E209" s="537">
        <f>1571982870-10311442</f>
        <v>1561671428</v>
      </c>
      <c r="F209" s="537"/>
      <c r="G209" s="537"/>
      <c r="H209" s="220"/>
    </row>
    <row r="210" spans="1:9" s="221" customFormat="1" ht="19.5" customHeight="1">
      <c r="A210" s="286" t="s">
        <v>311</v>
      </c>
      <c r="B210" s="537">
        <v>1565329475</v>
      </c>
      <c r="C210" s="537"/>
      <c r="D210" s="537"/>
      <c r="E210" s="537">
        <v>1021312475</v>
      </c>
      <c r="F210" s="537"/>
      <c r="G210" s="537"/>
      <c r="H210" s="220"/>
    </row>
    <row r="211" spans="1:9" s="221" customFormat="1" ht="19.5" customHeight="1">
      <c r="A211" s="286" t="s">
        <v>312</v>
      </c>
      <c r="B211" s="537">
        <v>0</v>
      </c>
      <c r="C211" s="537"/>
      <c r="D211" s="537"/>
      <c r="E211" s="537">
        <v>0</v>
      </c>
      <c r="F211" s="537"/>
      <c r="G211" s="537"/>
      <c r="H211" s="220"/>
    </row>
    <row r="212" spans="1:9" s="221" customFormat="1" ht="17.25" hidden="1" customHeight="1">
      <c r="A212" s="286" t="s">
        <v>313</v>
      </c>
      <c r="B212" s="538">
        <v>0</v>
      </c>
      <c r="C212" s="538"/>
      <c r="D212" s="538"/>
      <c r="E212" s="538">
        <v>0</v>
      </c>
      <c r="F212" s="538"/>
      <c r="G212" s="538"/>
      <c r="H212" s="264"/>
      <c r="I212" s="265"/>
    </row>
    <row r="213" spans="1:9" s="221" customFormat="1" ht="38.25" hidden="1" customHeight="1">
      <c r="A213" s="287" t="s">
        <v>691</v>
      </c>
      <c r="B213" s="537">
        <v>0</v>
      </c>
      <c r="C213" s="537"/>
      <c r="D213" s="537"/>
      <c r="E213" s="537"/>
      <c r="F213" s="537"/>
      <c r="G213" s="537"/>
      <c r="H213" s="264"/>
      <c r="I213" s="265"/>
    </row>
    <row r="214" spans="1:9" s="221" customFormat="1" ht="18.75" customHeight="1">
      <c r="A214" s="288" t="s">
        <v>48</v>
      </c>
      <c r="B214" s="539">
        <f>SUM(B207:B213)</f>
        <v>6814418310</v>
      </c>
      <c r="C214" s="539"/>
      <c r="D214" s="539"/>
      <c r="E214" s="539">
        <f>SUM(E207:E213)</f>
        <v>11369175198</v>
      </c>
      <c r="F214" s="539"/>
      <c r="G214" s="539"/>
      <c r="H214" s="220"/>
    </row>
    <row r="215" spans="1:9" s="221" customFormat="1" ht="18" customHeight="1">
      <c r="A215" s="289" t="s">
        <v>551</v>
      </c>
      <c r="B215" s="540"/>
      <c r="C215" s="540"/>
      <c r="D215" s="540"/>
      <c r="E215" s="540"/>
      <c r="F215" s="540"/>
      <c r="G215" s="540"/>
      <c r="H215" s="264"/>
      <c r="I215" s="265"/>
    </row>
    <row r="216" spans="1:9" s="221" customFormat="1" ht="19.5" customHeight="1">
      <c r="A216" s="286" t="s">
        <v>700</v>
      </c>
      <c r="B216" s="538">
        <v>0</v>
      </c>
      <c r="C216" s="538"/>
      <c r="D216" s="538"/>
      <c r="E216" s="538">
        <v>0</v>
      </c>
      <c r="F216" s="538"/>
      <c r="G216" s="538"/>
      <c r="H216" s="264"/>
      <c r="I216" s="265"/>
    </row>
    <row r="217" spans="1:9" s="221" customFormat="1" ht="19.5" customHeight="1">
      <c r="A217" s="288" t="s">
        <v>48</v>
      </c>
      <c r="B217" s="538">
        <v>0</v>
      </c>
      <c r="C217" s="538"/>
      <c r="D217" s="538"/>
      <c r="E217" s="539">
        <f>SUM(E216)</f>
        <v>0</v>
      </c>
      <c r="F217" s="539"/>
      <c r="G217" s="539"/>
      <c r="H217" s="220"/>
    </row>
    <row r="218" spans="1:9" s="221" customFormat="1" ht="19.5" customHeight="1">
      <c r="A218" s="244" t="s">
        <v>674</v>
      </c>
      <c r="B218" s="506" t="s">
        <v>295</v>
      </c>
      <c r="C218" s="506"/>
      <c r="D218" s="506"/>
      <c r="E218" s="506" t="s">
        <v>296</v>
      </c>
      <c r="F218" s="506"/>
      <c r="G218" s="506"/>
      <c r="H218" s="220"/>
    </row>
    <row r="219" spans="1:9" s="221" customFormat="1" ht="19.5" hidden="1" customHeight="1">
      <c r="A219" s="239" t="s">
        <v>518</v>
      </c>
      <c r="B219" s="519"/>
      <c r="C219" s="519"/>
      <c r="D219" s="519"/>
      <c r="E219" s="519"/>
      <c r="F219" s="519"/>
      <c r="G219" s="519"/>
      <c r="H219" s="220"/>
    </row>
    <row r="220" spans="1:9" s="221" customFormat="1" ht="33.75" hidden="1" customHeight="1">
      <c r="A220" s="290" t="s">
        <v>379</v>
      </c>
      <c r="B220" s="519"/>
      <c r="C220" s="519"/>
      <c r="D220" s="519"/>
      <c r="E220" s="519"/>
      <c r="F220" s="519"/>
      <c r="G220" s="519"/>
      <c r="H220" s="220"/>
    </row>
    <row r="221" spans="1:9" s="221" customFormat="1" ht="25.5" hidden="1" customHeight="1">
      <c r="A221" s="242" t="s">
        <v>553</v>
      </c>
      <c r="B221" s="519"/>
      <c r="C221" s="519"/>
      <c r="D221" s="519"/>
      <c r="E221" s="519"/>
      <c r="F221" s="519"/>
      <c r="G221" s="519"/>
      <c r="H221" s="220"/>
    </row>
    <row r="222" spans="1:9" s="221" customFormat="1" ht="34.5" hidden="1" customHeight="1">
      <c r="A222" s="290" t="s">
        <v>552</v>
      </c>
      <c r="B222" s="519"/>
      <c r="C222" s="519"/>
      <c r="D222" s="519"/>
      <c r="E222" s="519"/>
      <c r="F222" s="519"/>
      <c r="G222" s="519"/>
      <c r="H222" s="220"/>
    </row>
    <row r="223" spans="1:9" s="241" customFormat="1" ht="23.25" customHeight="1">
      <c r="A223" s="290" t="s">
        <v>803</v>
      </c>
      <c r="B223" s="538">
        <v>445633887</v>
      </c>
      <c r="C223" s="538"/>
      <c r="D223" s="538"/>
      <c r="E223" s="538">
        <v>365324537</v>
      </c>
      <c r="F223" s="538"/>
      <c r="G223" s="538"/>
      <c r="H223" s="240"/>
    </row>
    <row r="224" spans="1:9" s="241" customFormat="1" ht="18.75" hidden="1" customHeight="1">
      <c r="A224" s="290" t="s">
        <v>522</v>
      </c>
      <c r="B224" s="519"/>
      <c r="C224" s="519"/>
      <c r="D224" s="519"/>
      <c r="E224" s="541"/>
      <c r="F224" s="541"/>
      <c r="G224" s="541"/>
      <c r="H224" s="240"/>
    </row>
    <row r="225" spans="1:8" s="241" customFormat="1" ht="18.75" hidden="1" customHeight="1">
      <c r="A225" s="291" t="s">
        <v>554</v>
      </c>
      <c r="B225" s="519"/>
      <c r="C225" s="519"/>
      <c r="D225" s="519"/>
      <c r="E225" s="541"/>
      <c r="F225" s="541"/>
      <c r="G225" s="541"/>
      <c r="H225" s="240"/>
    </row>
    <row r="226" spans="1:8" s="241" customFormat="1" ht="18.75" hidden="1" customHeight="1">
      <c r="A226" s="291" t="s">
        <v>555</v>
      </c>
      <c r="B226" s="519"/>
      <c r="C226" s="519"/>
      <c r="D226" s="519"/>
      <c r="E226" s="541"/>
      <c r="F226" s="541"/>
      <c r="G226" s="541"/>
      <c r="H226" s="240"/>
    </row>
    <row r="227" spans="1:8" s="221" customFormat="1" ht="15.75" customHeight="1">
      <c r="A227" s="292" t="s">
        <v>48</v>
      </c>
      <c r="B227" s="510">
        <f>SUM(B223:B223)</f>
        <v>445633887</v>
      </c>
      <c r="C227" s="510"/>
      <c r="D227" s="510"/>
      <c r="E227" s="510">
        <f>SUM(E223:E223)</f>
        <v>365324537</v>
      </c>
      <c r="F227" s="510"/>
      <c r="G227" s="510"/>
      <c r="H227" s="220"/>
    </row>
    <row r="228" spans="1:8" s="221" customFormat="1" ht="15.75" customHeight="1">
      <c r="A228" s="293" t="s">
        <v>675</v>
      </c>
      <c r="B228" s="506" t="s">
        <v>295</v>
      </c>
      <c r="C228" s="506"/>
      <c r="D228" s="506"/>
      <c r="E228" s="506" t="s">
        <v>296</v>
      </c>
      <c r="F228" s="506"/>
      <c r="G228" s="506"/>
      <c r="H228" s="220"/>
    </row>
    <row r="229" spans="1:8" s="221" customFormat="1" ht="19.5" customHeight="1">
      <c r="A229" s="290" t="s">
        <v>518</v>
      </c>
      <c r="B229" s="519"/>
      <c r="C229" s="519"/>
      <c r="D229" s="519"/>
      <c r="E229" s="519"/>
      <c r="F229" s="519"/>
      <c r="G229" s="519"/>
      <c r="H229" s="220"/>
    </row>
    <row r="230" spans="1:8" s="221" customFormat="1" ht="6.75" hidden="1" customHeight="1">
      <c r="A230" s="242" t="s">
        <v>314</v>
      </c>
      <c r="B230" s="541"/>
      <c r="C230" s="541"/>
      <c r="D230" s="541"/>
      <c r="E230" s="541"/>
      <c r="F230" s="541"/>
      <c r="G230" s="541"/>
      <c r="H230" s="220"/>
    </row>
    <row r="231" spans="1:8" s="221" customFormat="1" ht="18.75" customHeight="1">
      <c r="A231" s="242" t="s">
        <v>315</v>
      </c>
      <c r="B231" s="542">
        <v>1209598439</v>
      </c>
      <c r="C231" s="542"/>
      <c r="D231" s="542"/>
      <c r="E231" s="542">
        <v>1272579599</v>
      </c>
      <c r="F231" s="542"/>
      <c r="G231" s="542"/>
      <c r="H231" s="220"/>
    </row>
    <row r="232" spans="1:8" s="221" customFormat="1" ht="18.75" customHeight="1">
      <c r="A232" s="242" t="s">
        <v>316</v>
      </c>
      <c r="B232" s="542">
        <v>1826176601</v>
      </c>
      <c r="C232" s="542"/>
      <c r="D232" s="542"/>
      <c r="E232" s="542">
        <v>0</v>
      </c>
      <c r="F232" s="542"/>
      <c r="G232" s="542"/>
      <c r="H232" s="220"/>
    </row>
    <row r="233" spans="1:8" s="221" customFormat="1" ht="18.75" customHeight="1">
      <c r="A233" s="242" t="s">
        <v>317</v>
      </c>
      <c r="B233" s="542">
        <v>500738340</v>
      </c>
      <c r="C233" s="542"/>
      <c r="D233" s="542"/>
      <c r="E233" s="542">
        <v>0</v>
      </c>
      <c r="F233" s="542"/>
      <c r="G233" s="542"/>
      <c r="H233" s="220"/>
    </row>
    <row r="234" spans="1:8" s="221" customFormat="1" ht="18.75" customHeight="1">
      <c r="A234" s="242" t="s">
        <v>318</v>
      </c>
      <c r="B234" s="542">
        <v>88635327</v>
      </c>
      <c r="C234" s="542"/>
      <c r="D234" s="542"/>
      <c r="E234" s="542">
        <v>0</v>
      </c>
      <c r="F234" s="542"/>
      <c r="G234" s="542"/>
      <c r="H234" s="220"/>
    </row>
    <row r="235" spans="1:8" s="241" customFormat="1" ht="18.75" customHeight="1">
      <c r="A235" s="242" t="s">
        <v>319</v>
      </c>
      <c r="B235" s="543"/>
      <c r="C235" s="543"/>
      <c r="D235" s="543"/>
      <c r="E235" s="543"/>
      <c r="F235" s="543"/>
      <c r="G235" s="543"/>
      <c r="H235" s="240"/>
    </row>
    <row r="236" spans="1:8" s="294" customFormat="1" ht="18.75" customHeight="1">
      <c r="A236" s="242" t="s">
        <v>320</v>
      </c>
      <c r="B236" s="507">
        <v>272073480</v>
      </c>
      <c r="C236" s="507"/>
      <c r="D236" s="507"/>
      <c r="E236" s="507">
        <v>272073480</v>
      </c>
      <c r="F236" s="507"/>
      <c r="G236" s="507"/>
      <c r="H236" s="327"/>
    </row>
    <row r="237" spans="1:8" s="221" customFormat="1" ht="18.75" customHeight="1">
      <c r="A237" s="242" t="s">
        <v>321</v>
      </c>
      <c r="B237" s="507">
        <f>9589020913-B230-B231-B232-B233-B234-B235-B236</f>
        <v>5691798726</v>
      </c>
      <c r="C237" s="507"/>
      <c r="D237" s="507"/>
      <c r="E237" s="507">
        <f>7335325308-E230-E231-E232-E233-E234-E235-E236</f>
        <v>5790672229</v>
      </c>
      <c r="F237" s="507"/>
      <c r="G237" s="507"/>
      <c r="H237" s="220"/>
    </row>
    <row r="238" spans="1:8" s="221" customFormat="1" ht="23.25" customHeight="1">
      <c r="A238" s="270" t="s">
        <v>48</v>
      </c>
      <c r="B238" s="510">
        <f>SUM(B231:B237)</f>
        <v>9589020913</v>
      </c>
      <c r="C238" s="510"/>
      <c r="D238" s="510"/>
      <c r="E238" s="510">
        <f>SUM(E231:E237)</f>
        <v>7335325308</v>
      </c>
      <c r="F238" s="510"/>
      <c r="G238" s="510"/>
      <c r="H238" s="220"/>
    </row>
    <row r="239" spans="1:8" s="221" customFormat="1" ht="20.25" customHeight="1">
      <c r="A239" s="255" t="s">
        <v>556</v>
      </c>
      <c r="B239" s="511"/>
      <c r="C239" s="511"/>
      <c r="D239" s="511"/>
      <c r="E239" s="511"/>
      <c r="F239" s="511"/>
      <c r="G239" s="511"/>
      <c r="H239" s="220"/>
    </row>
    <row r="240" spans="1:8" s="221" customFormat="1" ht="20.25" customHeight="1">
      <c r="A240" s="258" t="s">
        <v>557</v>
      </c>
      <c r="B240" s="510">
        <v>1400000000</v>
      </c>
      <c r="C240" s="510"/>
      <c r="D240" s="510"/>
      <c r="E240" s="510">
        <v>1400000000</v>
      </c>
      <c r="F240" s="510"/>
      <c r="G240" s="510"/>
      <c r="H240" s="220"/>
    </row>
    <row r="241" spans="1:8" s="221" customFormat="1" ht="20.25" hidden="1" customHeight="1">
      <c r="A241" s="258" t="s">
        <v>558</v>
      </c>
      <c r="B241" s="511"/>
      <c r="C241" s="511"/>
      <c r="D241" s="511"/>
      <c r="E241" s="511"/>
      <c r="F241" s="511"/>
      <c r="G241" s="511"/>
      <c r="H241" s="220"/>
    </row>
    <row r="242" spans="1:8" s="223" customFormat="1" ht="44.25" hidden="1" customHeight="1">
      <c r="A242" s="295" t="s">
        <v>559</v>
      </c>
      <c r="B242" s="511"/>
      <c r="C242" s="511"/>
      <c r="D242" s="511"/>
      <c r="E242" s="511"/>
      <c r="F242" s="511"/>
      <c r="G242" s="511"/>
      <c r="H242" s="222"/>
    </row>
    <row r="243" spans="1:8" s="241" customFormat="1" ht="19.5" customHeight="1">
      <c r="A243" s="273" t="s">
        <v>676</v>
      </c>
      <c r="B243" s="506" t="s">
        <v>295</v>
      </c>
      <c r="C243" s="506"/>
      <c r="D243" s="506"/>
      <c r="E243" s="506" t="s">
        <v>296</v>
      </c>
      <c r="F243" s="506"/>
      <c r="G243" s="506"/>
      <c r="H243" s="240"/>
    </row>
    <row r="244" spans="1:8" s="241" customFormat="1" ht="20.25" customHeight="1">
      <c r="A244" s="239" t="s">
        <v>518</v>
      </c>
      <c r="B244" s="541"/>
      <c r="C244" s="541"/>
      <c r="D244" s="541"/>
      <c r="E244" s="541"/>
      <c r="F244" s="541"/>
      <c r="G244" s="541"/>
      <c r="H244" s="240"/>
    </row>
    <row r="245" spans="1:8" s="221" customFormat="1" ht="20.25" customHeight="1">
      <c r="A245" s="242" t="s">
        <v>560</v>
      </c>
      <c r="B245" s="541"/>
      <c r="C245" s="541"/>
      <c r="D245" s="541"/>
      <c r="E245" s="541"/>
      <c r="F245" s="541"/>
      <c r="G245" s="541"/>
      <c r="H245" s="220"/>
    </row>
    <row r="246" spans="1:8" s="221" customFormat="1" ht="20.25" customHeight="1">
      <c r="A246" s="242" t="s">
        <v>561</v>
      </c>
      <c r="B246" s="541"/>
      <c r="C246" s="541"/>
      <c r="D246" s="541"/>
      <c r="E246" s="541"/>
      <c r="F246" s="541"/>
      <c r="G246" s="541"/>
      <c r="H246" s="220"/>
    </row>
    <row r="247" spans="1:8" s="221" customFormat="1" ht="20.25" customHeight="1">
      <c r="A247" s="242" t="s">
        <v>562</v>
      </c>
      <c r="B247" s="507">
        <v>32057360</v>
      </c>
      <c r="C247" s="507"/>
      <c r="D247" s="507"/>
      <c r="E247" s="507">
        <v>32057360</v>
      </c>
      <c r="F247" s="507"/>
      <c r="G247" s="507"/>
      <c r="H247" s="220"/>
    </row>
    <row r="248" spans="1:8" s="221" customFormat="1" ht="20.25" customHeight="1">
      <c r="A248" s="239" t="s">
        <v>522</v>
      </c>
      <c r="B248" s="541"/>
      <c r="C248" s="541"/>
      <c r="D248" s="541"/>
      <c r="E248" s="541"/>
      <c r="F248" s="541"/>
      <c r="G248" s="541"/>
      <c r="H248" s="220"/>
    </row>
    <row r="249" spans="1:8" s="221" customFormat="1" ht="20.25" customHeight="1">
      <c r="A249" s="242" t="s">
        <v>560</v>
      </c>
      <c r="B249" s="541"/>
      <c r="C249" s="541"/>
      <c r="D249" s="541"/>
      <c r="E249" s="541"/>
      <c r="F249" s="541"/>
      <c r="G249" s="541"/>
      <c r="H249" s="220"/>
    </row>
    <row r="250" spans="1:8" s="221" customFormat="1" ht="20.25" customHeight="1">
      <c r="A250" s="242" t="s">
        <v>561</v>
      </c>
      <c r="B250" s="541"/>
      <c r="C250" s="541"/>
      <c r="D250" s="541"/>
      <c r="E250" s="541"/>
      <c r="F250" s="541"/>
      <c r="G250" s="541"/>
      <c r="H250" s="220"/>
    </row>
    <row r="251" spans="1:8" s="221" customFormat="1" ht="20.25" customHeight="1">
      <c r="A251" s="242" t="s">
        <v>562</v>
      </c>
      <c r="B251" s="507">
        <v>0</v>
      </c>
      <c r="C251" s="507"/>
      <c r="D251" s="507"/>
      <c r="E251" s="507">
        <v>0</v>
      </c>
      <c r="F251" s="507"/>
      <c r="G251" s="507"/>
      <c r="H251" s="220"/>
    </row>
    <row r="252" spans="1:8" s="221" customFormat="1" ht="54.75" customHeight="1">
      <c r="A252" s="295" t="s">
        <v>564</v>
      </c>
      <c r="B252" s="541"/>
      <c r="C252" s="541"/>
      <c r="D252" s="541"/>
      <c r="E252" s="541"/>
      <c r="F252" s="541"/>
      <c r="G252" s="541"/>
      <c r="H252" s="220"/>
    </row>
    <row r="253" spans="1:8" s="221" customFormat="1" ht="20.25" customHeight="1">
      <c r="A253" s="244" t="s">
        <v>565</v>
      </c>
      <c r="B253" s="519" t="s">
        <v>295</v>
      </c>
      <c r="C253" s="519"/>
      <c r="D253" s="519"/>
      <c r="E253" s="519" t="s">
        <v>296</v>
      </c>
      <c r="F253" s="519"/>
      <c r="G253" s="519"/>
      <c r="H253" s="220"/>
    </row>
    <row r="254" spans="1:8" s="272" customFormat="1" ht="27" customHeight="1">
      <c r="A254" s="296" t="s">
        <v>518</v>
      </c>
      <c r="B254" s="297"/>
      <c r="C254" s="297"/>
      <c r="D254" s="297"/>
      <c r="E254" s="297"/>
      <c r="F254" s="297"/>
      <c r="G254" s="297"/>
      <c r="H254" s="271"/>
    </row>
    <row r="255" spans="1:8" s="272" customFormat="1" ht="27" customHeight="1">
      <c r="A255" s="298" t="s">
        <v>566</v>
      </c>
      <c r="B255" s="297"/>
      <c r="C255" s="297"/>
      <c r="D255" s="297"/>
      <c r="E255" s="297"/>
      <c r="F255" s="297"/>
      <c r="G255" s="297"/>
      <c r="H255" s="271"/>
    </row>
    <row r="256" spans="1:8" s="272" customFormat="1" ht="27" customHeight="1">
      <c r="A256" s="298" t="s">
        <v>567</v>
      </c>
      <c r="B256" s="542">
        <v>598058850</v>
      </c>
      <c r="C256" s="542"/>
      <c r="D256" s="542"/>
      <c r="E256" s="542">
        <v>598058850</v>
      </c>
      <c r="F256" s="542"/>
      <c r="G256" s="542"/>
      <c r="H256" s="271"/>
    </row>
    <row r="257" spans="1:8" s="272" customFormat="1" ht="27" customHeight="1">
      <c r="A257" s="298" t="s">
        <v>568</v>
      </c>
      <c r="B257" s="297"/>
      <c r="C257" s="297"/>
      <c r="D257" s="297"/>
      <c r="E257" s="297"/>
      <c r="F257" s="297"/>
      <c r="G257" s="297"/>
      <c r="H257" s="271"/>
    </row>
    <row r="258" spans="1:8" s="221" customFormat="1" ht="41.25" customHeight="1">
      <c r="A258" s="295" t="s">
        <v>569</v>
      </c>
      <c r="B258" s="541"/>
      <c r="C258" s="541"/>
      <c r="D258" s="541"/>
      <c r="E258" s="541"/>
      <c r="F258" s="541"/>
      <c r="G258" s="541"/>
      <c r="H258" s="220"/>
    </row>
    <row r="259" spans="1:8" s="221" customFormat="1" ht="29.25" customHeight="1">
      <c r="A259" s="239" t="s">
        <v>563</v>
      </c>
      <c r="B259" s="541"/>
      <c r="C259" s="541"/>
      <c r="D259" s="541"/>
      <c r="E259" s="541"/>
      <c r="F259" s="541"/>
      <c r="G259" s="541"/>
      <c r="H259" s="220"/>
    </row>
    <row r="260" spans="1:8" s="221" customFormat="1" ht="35.25" customHeight="1">
      <c r="A260" s="293" t="s">
        <v>677</v>
      </c>
      <c r="B260" s="541"/>
      <c r="C260" s="541"/>
      <c r="D260" s="541"/>
      <c r="E260" s="541"/>
      <c r="F260" s="541"/>
      <c r="G260" s="541"/>
      <c r="H260" s="220"/>
    </row>
    <row r="261" spans="1:8" s="221" customFormat="1" ht="25.5" customHeight="1">
      <c r="A261" s="299" t="s">
        <v>322</v>
      </c>
      <c r="B261" s="506" t="s">
        <v>295</v>
      </c>
      <c r="C261" s="506"/>
      <c r="D261" s="506"/>
      <c r="E261" s="506" t="s">
        <v>296</v>
      </c>
      <c r="F261" s="506"/>
      <c r="G261" s="506"/>
      <c r="H261" s="220"/>
    </row>
    <row r="262" spans="1:8" s="221" customFormat="1" ht="43.5" customHeight="1">
      <c r="A262" s="290" t="s">
        <v>570</v>
      </c>
      <c r="B262" s="519"/>
      <c r="C262" s="519"/>
      <c r="D262" s="519"/>
      <c r="E262" s="519"/>
      <c r="F262" s="519"/>
      <c r="G262" s="519"/>
      <c r="H262" s="220"/>
    </row>
    <row r="263" spans="1:8" s="221" customFormat="1" ht="39" customHeight="1">
      <c r="A263" s="290" t="s">
        <v>323</v>
      </c>
      <c r="B263" s="519"/>
      <c r="C263" s="519"/>
      <c r="D263" s="519"/>
      <c r="E263" s="519"/>
      <c r="F263" s="519"/>
      <c r="G263" s="519"/>
      <c r="H263" s="220"/>
    </row>
    <row r="264" spans="1:8" s="221" customFormat="1" ht="36.75" customHeight="1">
      <c r="A264" s="290" t="s">
        <v>324</v>
      </c>
      <c r="B264" s="519"/>
      <c r="C264" s="519"/>
      <c r="D264" s="519"/>
      <c r="E264" s="519"/>
      <c r="F264" s="519"/>
      <c r="G264" s="519"/>
      <c r="H264" s="220"/>
    </row>
    <row r="265" spans="1:8" s="221" customFormat="1" ht="39" hidden="1" customHeight="1">
      <c r="A265" s="290" t="s">
        <v>325</v>
      </c>
      <c r="B265" s="519"/>
      <c r="C265" s="519"/>
      <c r="D265" s="519"/>
      <c r="E265" s="519"/>
      <c r="F265" s="519"/>
      <c r="G265" s="519"/>
      <c r="H265" s="220"/>
    </row>
    <row r="266" spans="1:8" s="221" customFormat="1" ht="30.75" hidden="1" customHeight="1">
      <c r="A266" s="290" t="s">
        <v>690</v>
      </c>
      <c r="B266" s="519"/>
      <c r="C266" s="519"/>
      <c r="D266" s="519"/>
      <c r="E266" s="519"/>
      <c r="F266" s="519"/>
      <c r="G266" s="519"/>
      <c r="H266" s="220"/>
    </row>
    <row r="267" spans="1:8" s="221" customFormat="1" ht="24.75" customHeight="1">
      <c r="A267" s="299" t="s">
        <v>326</v>
      </c>
      <c r="B267" s="506" t="s">
        <v>295</v>
      </c>
      <c r="C267" s="506"/>
      <c r="D267" s="506"/>
      <c r="E267" s="506" t="s">
        <v>296</v>
      </c>
      <c r="F267" s="506"/>
      <c r="G267" s="506"/>
      <c r="H267" s="220"/>
    </row>
    <row r="268" spans="1:8" s="221" customFormat="1" ht="39.75" customHeight="1">
      <c r="A268" s="290" t="s">
        <v>571</v>
      </c>
      <c r="B268" s="519"/>
      <c r="C268" s="519"/>
      <c r="D268" s="519"/>
      <c r="E268" s="519"/>
      <c r="F268" s="519"/>
      <c r="G268" s="519"/>
      <c r="H268" s="220"/>
    </row>
    <row r="269" spans="1:8" s="221" customFormat="1" ht="41.25" customHeight="1">
      <c r="A269" s="290" t="s">
        <v>327</v>
      </c>
      <c r="B269" s="519"/>
      <c r="C269" s="519"/>
      <c r="D269" s="519"/>
      <c r="E269" s="519"/>
      <c r="F269" s="519"/>
      <c r="G269" s="519"/>
      <c r="H269" s="220"/>
    </row>
    <row r="270" spans="1:8" s="300" customFormat="1" ht="24.75" customHeight="1">
      <c r="A270" s="290" t="s">
        <v>689</v>
      </c>
      <c r="B270" s="519"/>
      <c r="C270" s="519"/>
      <c r="D270" s="519"/>
      <c r="E270" s="519"/>
      <c r="F270" s="519"/>
      <c r="G270" s="519"/>
      <c r="H270" s="240"/>
    </row>
    <row r="271" spans="1:8" s="221" customFormat="1" ht="29.25" customHeight="1">
      <c r="A271" s="293" t="s">
        <v>678</v>
      </c>
      <c r="B271" s="519"/>
      <c r="C271" s="519"/>
      <c r="D271" s="519"/>
      <c r="E271" s="519"/>
      <c r="F271" s="519"/>
      <c r="G271" s="519"/>
      <c r="H271" s="220"/>
    </row>
    <row r="272" spans="1:8" s="221" customFormat="1" ht="27.75" customHeight="1">
      <c r="A272" s="301" t="s">
        <v>575</v>
      </c>
      <c r="B272" s="506" t="s">
        <v>295</v>
      </c>
      <c r="C272" s="506"/>
      <c r="D272" s="506"/>
      <c r="E272" s="506" t="s">
        <v>296</v>
      </c>
      <c r="F272" s="506"/>
      <c r="G272" s="506"/>
      <c r="H272" s="220"/>
    </row>
    <row r="273" spans="1:8" s="221" customFormat="1" ht="18.75" customHeight="1">
      <c r="A273" s="242" t="s">
        <v>328</v>
      </c>
      <c r="B273" s="507">
        <v>35776500000</v>
      </c>
      <c r="C273" s="507"/>
      <c r="D273" s="507"/>
      <c r="E273" s="507">
        <v>35776500000</v>
      </c>
      <c r="F273" s="507"/>
      <c r="G273" s="507"/>
      <c r="H273" s="220"/>
    </row>
    <row r="274" spans="1:8" s="221" customFormat="1" ht="18.75" customHeight="1">
      <c r="A274" s="242" t="s">
        <v>329</v>
      </c>
      <c r="B274" s="507">
        <v>34373500000</v>
      </c>
      <c r="C274" s="507"/>
      <c r="D274" s="507"/>
      <c r="E274" s="507">
        <v>34373500000</v>
      </c>
      <c r="F274" s="507"/>
      <c r="G274" s="507"/>
      <c r="H274" s="220"/>
    </row>
    <row r="275" spans="1:8" s="221" customFormat="1" ht="18.75" customHeight="1">
      <c r="A275" s="242" t="s">
        <v>110</v>
      </c>
      <c r="B275" s="507"/>
      <c r="C275" s="507"/>
      <c r="D275" s="507"/>
      <c r="E275" s="507"/>
      <c r="F275" s="507"/>
      <c r="G275" s="507"/>
      <c r="H275" s="220"/>
    </row>
    <row r="276" spans="1:8" s="221" customFormat="1" ht="18.75" customHeight="1">
      <c r="A276" s="292" t="s">
        <v>48</v>
      </c>
      <c r="B276" s="510">
        <v>70150000000</v>
      </c>
      <c r="C276" s="510"/>
      <c r="D276" s="510"/>
      <c r="E276" s="510">
        <v>70150000000</v>
      </c>
      <c r="F276" s="510"/>
      <c r="G276" s="510"/>
      <c r="H276" s="220"/>
    </row>
    <row r="277" spans="1:8" s="221" customFormat="1" ht="18.75" customHeight="1">
      <c r="A277" s="255" t="s">
        <v>330</v>
      </c>
      <c r="B277" s="281"/>
      <c r="C277" s="281"/>
      <c r="D277" s="281"/>
      <c r="E277" s="281"/>
      <c r="F277" s="281"/>
      <c r="G277" s="281"/>
      <c r="H277" s="220"/>
    </row>
    <row r="278" spans="1:8" s="221" customFormat="1" ht="24" customHeight="1">
      <c r="A278" s="290" t="s">
        <v>331</v>
      </c>
      <c r="B278" s="281"/>
      <c r="C278" s="281"/>
      <c r="D278" s="281"/>
      <c r="E278" s="281"/>
      <c r="F278" s="281"/>
      <c r="G278" s="281"/>
      <c r="H278" s="220"/>
    </row>
    <row r="279" spans="1:8" s="221" customFormat="1" ht="53.25" customHeight="1">
      <c r="A279" s="302" t="s">
        <v>574</v>
      </c>
      <c r="B279" s="506" t="s">
        <v>295</v>
      </c>
      <c r="C279" s="506"/>
      <c r="D279" s="506"/>
      <c r="E279" s="506" t="s">
        <v>296</v>
      </c>
      <c r="F279" s="506"/>
      <c r="G279" s="506"/>
      <c r="H279" s="220"/>
    </row>
    <row r="280" spans="1:8" s="221" customFormat="1" ht="18.75" customHeight="1">
      <c r="A280" s="242" t="s">
        <v>332</v>
      </c>
      <c r="B280" s="507"/>
      <c r="C280" s="507"/>
      <c r="D280" s="507"/>
      <c r="E280" s="507"/>
      <c r="F280" s="507"/>
      <c r="G280" s="507"/>
      <c r="H280" s="220"/>
    </row>
    <row r="281" spans="1:8" s="221" customFormat="1" ht="18.75" customHeight="1">
      <c r="A281" s="242" t="s">
        <v>333</v>
      </c>
      <c r="B281" s="507">
        <v>70150000000</v>
      </c>
      <c r="C281" s="507"/>
      <c r="D281" s="507"/>
      <c r="E281" s="507">
        <v>70150000000</v>
      </c>
      <c r="F281" s="507"/>
      <c r="G281" s="507"/>
      <c r="H281" s="220"/>
    </row>
    <row r="282" spans="1:8" s="221" customFormat="1" ht="18.75" customHeight="1">
      <c r="A282" s="242" t="s">
        <v>334</v>
      </c>
      <c r="B282" s="507"/>
      <c r="C282" s="507"/>
      <c r="D282" s="507"/>
      <c r="E282" s="507"/>
      <c r="F282" s="507"/>
      <c r="G282" s="507"/>
      <c r="H282" s="220"/>
    </row>
    <row r="283" spans="1:8" s="221" customFormat="1" ht="18.75" customHeight="1">
      <c r="A283" s="242" t="s">
        <v>335</v>
      </c>
      <c r="B283" s="507"/>
      <c r="C283" s="507"/>
      <c r="D283" s="507"/>
      <c r="E283" s="507"/>
      <c r="F283" s="507"/>
      <c r="G283" s="507"/>
      <c r="H283" s="220"/>
    </row>
    <row r="284" spans="1:8" s="221" customFormat="1" ht="18.75" customHeight="1">
      <c r="A284" s="242" t="s">
        <v>336</v>
      </c>
      <c r="B284" s="507">
        <v>70150000000</v>
      </c>
      <c r="C284" s="507"/>
      <c r="D284" s="507"/>
      <c r="E284" s="507">
        <v>70150000000</v>
      </c>
      <c r="F284" s="507"/>
      <c r="G284" s="507"/>
      <c r="H284" s="220"/>
    </row>
    <row r="285" spans="1:8" s="221" customFormat="1" ht="18.75" customHeight="1">
      <c r="A285" s="242" t="s">
        <v>337</v>
      </c>
      <c r="B285" s="507">
        <v>0</v>
      </c>
      <c r="C285" s="507"/>
      <c r="D285" s="507"/>
      <c r="E285" s="507">
        <v>5612000000</v>
      </c>
      <c r="F285" s="507"/>
      <c r="G285" s="507"/>
      <c r="H285" s="220"/>
    </row>
    <row r="286" spans="1:8" s="294" customFormat="1" ht="18.75" customHeight="1">
      <c r="A286" s="302" t="s">
        <v>572</v>
      </c>
      <c r="B286" s="506" t="s">
        <v>295</v>
      </c>
      <c r="C286" s="506"/>
      <c r="D286" s="506"/>
      <c r="E286" s="506" t="s">
        <v>296</v>
      </c>
      <c r="F286" s="506"/>
      <c r="G286" s="506"/>
      <c r="H286" s="303"/>
    </row>
    <row r="287" spans="1:8" s="221" customFormat="1" ht="25.5" customHeight="1">
      <c r="A287" s="242" t="s">
        <v>342</v>
      </c>
      <c r="B287" s="507">
        <v>7015000</v>
      </c>
      <c r="C287" s="507"/>
      <c r="D287" s="507"/>
      <c r="E287" s="507">
        <v>7015000</v>
      </c>
      <c r="F287" s="507"/>
      <c r="G287" s="507"/>
      <c r="H287" s="220"/>
    </row>
    <row r="288" spans="1:8" s="221" customFormat="1" ht="24.75" customHeight="1">
      <c r="A288" s="291" t="s">
        <v>343</v>
      </c>
      <c r="B288" s="507">
        <f>B287</f>
        <v>7015000</v>
      </c>
      <c r="C288" s="507"/>
      <c r="D288" s="507"/>
      <c r="E288" s="507">
        <v>7015000</v>
      </c>
      <c r="F288" s="507"/>
      <c r="G288" s="507"/>
      <c r="H288" s="220"/>
    </row>
    <row r="289" spans="1:8" s="221" customFormat="1" ht="18.75" customHeight="1">
      <c r="A289" s="242" t="s">
        <v>344</v>
      </c>
      <c r="B289" s="507">
        <f>B288</f>
        <v>7015000</v>
      </c>
      <c r="C289" s="507"/>
      <c r="D289" s="507"/>
      <c r="E289" s="507">
        <v>7015000</v>
      </c>
      <c r="F289" s="507"/>
      <c r="G289" s="507"/>
      <c r="H289" s="220"/>
    </row>
    <row r="290" spans="1:8" s="221" customFormat="1" ht="18.75" customHeight="1">
      <c r="A290" s="242" t="s">
        <v>345</v>
      </c>
      <c r="B290" s="507"/>
      <c r="C290" s="507"/>
      <c r="D290" s="507"/>
      <c r="E290" s="507"/>
      <c r="F290" s="507"/>
      <c r="G290" s="507"/>
      <c r="H290" s="220"/>
    </row>
    <row r="291" spans="1:8" s="221" customFormat="1" ht="18.75" customHeight="1">
      <c r="A291" s="242" t="s">
        <v>346</v>
      </c>
      <c r="B291" s="507"/>
      <c r="C291" s="507"/>
      <c r="D291" s="507"/>
      <c r="E291" s="507"/>
      <c r="F291" s="507"/>
      <c r="G291" s="507"/>
      <c r="H291" s="220"/>
    </row>
    <row r="292" spans="1:8" s="221" customFormat="1" ht="18.75" customHeight="1">
      <c r="A292" s="242" t="s">
        <v>344</v>
      </c>
      <c r="B292" s="507"/>
      <c r="C292" s="507"/>
      <c r="D292" s="507"/>
      <c r="E292" s="507"/>
      <c r="F292" s="507"/>
      <c r="G292" s="507"/>
      <c r="H292" s="220"/>
    </row>
    <row r="293" spans="1:8" s="221" customFormat="1" ht="18.75" customHeight="1">
      <c r="A293" s="242" t="s">
        <v>345</v>
      </c>
      <c r="B293" s="507"/>
      <c r="C293" s="507"/>
      <c r="D293" s="507"/>
      <c r="E293" s="507"/>
      <c r="F293" s="507"/>
      <c r="G293" s="507"/>
      <c r="H293" s="220"/>
    </row>
    <row r="294" spans="1:8" s="221" customFormat="1" ht="18.75" customHeight="1">
      <c r="A294" s="242" t="s">
        <v>347</v>
      </c>
      <c r="B294" s="507">
        <f>B289</f>
        <v>7015000</v>
      </c>
      <c r="C294" s="507"/>
      <c r="D294" s="507"/>
      <c r="E294" s="507">
        <f>E288</f>
        <v>7015000</v>
      </c>
      <c r="F294" s="507"/>
      <c r="G294" s="507"/>
      <c r="H294" s="220"/>
    </row>
    <row r="295" spans="1:8" s="221" customFormat="1" ht="26.25" customHeight="1">
      <c r="A295" s="242" t="s">
        <v>344</v>
      </c>
      <c r="B295" s="507">
        <f>B294</f>
        <v>7015000</v>
      </c>
      <c r="C295" s="507"/>
      <c r="D295" s="507"/>
      <c r="E295" s="507">
        <f>E289</f>
        <v>7015000</v>
      </c>
      <c r="F295" s="507"/>
      <c r="G295" s="507"/>
      <c r="H295" s="220"/>
    </row>
    <row r="296" spans="1:8" s="221" customFormat="1" ht="26.25" customHeight="1">
      <c r="A296" s="242" t="s">
        <v>345</v>
      </c>
      <c r="B296" s="538">
        <f>B290</f>
        <v>0</v>
      </c>
      <c r="C296" s="538"/>
      <c r="D296" s="538"/>
      <c r="E296" s="538">
        <f>G290</f>
        <v>0</v>
      </c>
      <c r="F296" s="538"/>
      <c r="G296" s="538"/>
      <c r="H296" s="220"/>
    </row>
    <row r="297" spans="1:8" s="294" customFormat="1" ht="26.25" customHeight="1">
      <c r="A297" s="299" t="s">
        <v>348</v>
      </c>
      <c r="B297" s="281"/>
      <c r="C297" s="281"/>
      <c r="D297" s="281"/>
      <c r="E297" s="281"/>
      <c r="F297" s="281"/>
      <c r="G297" s="281"/>
      <c r="H297" s="303"/>
    </row>
    <row r="298" spans="1:8" s="221" customFormat="1" ht="18.75" customHeight="1">
      <c r="A298" s="302" t="s">
        <v>573</v>
      </c>
      <c r="B298" s="281"/>
      <c r="C298" s="281"/>
      <c r="D298" s="281"/>
      <c r="E298" s="281"/>
      <c r="F298" s="281"/>
      <c r="G298" s="281"/>
      <c r="H298" s="220"/>
    </row>
    <row r="299" spans="1:8" s="221" customFormat="1" ht="18.75" customHeight="1">
      <c r="A299" s="228" t="s">
        <v>338</v>
      </c>
      <c r="B299" s="541"/>
      <c r="C299" s="541"/>
      <c r="D299" s="541"/>
      <c r="E299" s="541"/>
      <c r="F299" s="541"/>
      <c r="G299" s="541"/>
      <c r="H299" s="220"/>
    </row>
    <row r="300" spans="1:8" s="221" customFormat="1" ht="18.75" customHeight="1">
      <c r="A300" s="228" t="s">
        <v>339</v>
      </c>
      <c r="B300" s="544"/>
      <c r="C300" s="544"/>
      <c r="D300" s="544"/>
      <c r="E300" s="544"/>
      <c r="F300" s="544"/>
      <c r="G300" s="544"/>
      <c r="H300" s="220"/>
    </row>
    <row r="301" spans="1:8" s="294" customFormat="1" ht="18.75" customHeight="1">
      <c r="A301" s="228" t="s">
        <v>340</v>
      </c>
      <c r="B301" s="544"/>
      <c r="C301" s="544"/>
      <c r="D301" s="544"/>
      <c r="E301" s="544"/>
      <c r="F301" s="544"/>
      <c r="G301" s="544"/>
      <c r="H301" s="303"/>
    </row>
    <row r="302" spans="1:8" s="304" customFormat="1" ht="18.75" customHeight="1">
      <c r="A302" s="228" t="s">
        <v>341</v>
      </c>
      <c r="B302" s="541"/>
      <c r="C302" s="541"/>
      <c r="D302" s="541"/>
      <c r="E302" s="541"/>
      <c r="F302" s="541"/>
      <c r="G302" s="541"/>
      <c r="H302" s="240"/>
    </row>
    <row r="303" spans="1:8" s="221" customFormat="1" ht="30.75" customHeight="1">
      <c r="A303" s="545" t="s">
        <v>349</v>
      </c>
      <c r="B303" s="545"/>
      <c r="C303" s="545"/>
      <c r="D303" s="545"/>
      <c r="E303" s="545"/>
      <c r="F303" s="545"/>
      <c r="G303" s="545"/>
      <c r="H303" s="220"/>
    </row>
    <row r="304" spans="1:8" s="221" customFormat="1" ht="71.25" customHeight="1">
      <c r="A304" s="546" t="s">
        <v>576</v>
      </c>
      <c r="B304" s="546"/>
      <c r="C304" s="546"/>
      <c r="D304" s="546"/>
      <c r="E304" s="546"/>
      <c r="F304" s="546"/>
      <c r="G304" s="546"/>
      <c r="H304" s="220"/>
    </row>
    <row r="305" spans="1:8" s="221" customFormat="1" ht="37.5" customHeight="1">
      <c r="A305" s="546" t="s">
        <v>577</v>
      </c>
      <c r="B305" s="546"/>
      <c r="C305" s="546"/>
      <c r="D305" s="546"/>
      <c r="E305" s="546"/>
      <c r="F305" s="546"/>
      <c r="G305" s="546"/>
      <c r="H305" s="220"/>
    </row>
    <row r="306" spans="1:8" s="221" customFormat="1" ht="54" customHeight="1">
      <c r="A306" s="546" t="s">
        <v>578</v>
      </c>
      <c r="B306" s="546"/>
      <c r="C306" s="546"/>
      <c r="D306" s="546"/>
      <c r="E306" s="546"/>
      <c r="F306" s="546"/>
      <c r="G306" s="546"/>
      <c r="H306" s="220"/>
    </row>
    <row r="307" spans="1:8" s="221" customFormat="1" ht="40.5" customHeight="1">
      <c r="A307" s="547" t="s">
        <v>350</v>
      </c>
      <c r="B307" s="547"/>
      <c r="C307" s="547"/>
      <c r="D307" s="547"/>
      <c r="E307" s="547"/>
      <c r="F307" s="547"/>
      <c r="G307" s="547"/>
      <c r="H307" s="220"/>
    </row>
    <row r="308" spans="1:8" s="221" customFormat="1" ht="23.25" customHeight="1">
      <c r="A308" s="239" t="s">
        <v>0</v>
      </c>
      <c r="B308" s="281"/>
      <c r="C308" s="281"/>
      <c r="D308" s="281"/>
      <c r="E308" s="281"/>
      <c r="F308" s="281"/>
      <c r="G308" s="281"/>
      <c r="H308" s="220"/>
    </row>
    <row r="309" spans="1:8" s="221" customFormat="1" ht="23.25" customHeight="1">
      <c r="A309" s="244" t="s">
        <v>579</v>
      </c>
      <c r="B309" s="506" t="s">
        <v>295</v>
      </c>
      <c r="C309" s="506"/>
      <c r="D309" s="506"/>
      <c r="E309" s="506" t="s">
        <v>296</v>
      </c>
      <c r="F309" s="506"/>
      <c r="G309" s="506"/>
      <c r="H309" s="220"/>
    </row>
    <row r="310" spans="1:8" s="221" customFormat="1" ht="36" customHeight="1">
      <c r="A310" s="499" t="s">
        <v>580</v>
      </c>
      <c r="B310" s="499"/>
      <c r="C310" s="499"/>
      <c r="D310" s="499"/>
      <c r="E310" s="499"/>
      <c r="F310" s="499"/>
      <c r="G310" s="499"/>
      <c r="H310" s="220"/>
    </row>
    <row r="311" spans="1:8" s="221" customFormat="1" ht="23.25" customHeight="1">
      <c r="A311" s="244" t="s">
        <v>581</v>
      </c>
      <c r="B311" s="506" t="s">
        <v>295</v>
      </c>
      <c r="C311" s="506"/>
      <c r="D311" s="506"/>
      <c r="E311" s="506" t="s">
        <v>296</v>
      </c>
      <c r="F311" s="506"/>
      <c r="G311" s="506"/>
      <c r="H311" s="220"/>
    </row>
    <row r="312" spans="1:8" s="221" customFormat="1" ht="37.5" customHeight="1">
      <c r="A312" s="305" t="s">
        <v>582</v>
      </c>
      <c r="B312" s="519"/>
      <c r="C312" s="519"/>
      <c r="D312" s="519"/>
      <c r="E312" s="519"/>
      <c r="F312" s="519"/>
      <c r="G312" s="519"/>
      <c r="H312" s="220"/>
    </row>
    <row r="313" spans="1:8" s="221" customFormat="1" ht="46.5" customHeight="1">
      <c r="A313" s="305" t="s">
        <v>583</v>
      </c>
      <c r="B313" s="541"/>
      <c r="C313" s="541"/>
      <c r="D313" s="541"/>
      <c r="E313" s="541"/>
      <c r="F313" s="541"/>
      <c r="G313" s="541"/>
      <c r="H313" s="220"/>
    </row>
    <row r="314" spans="1:8" s="221" customFormat="1" ht="23.25" customHeight="1">
      <c r="A314" s="244" t="s">
        <v>584</v>
      </c>
      <c r="B314" s="506" t="s">
        <v>295</v>
      </c>
      <c r="C314" s="506"/>
      <c r="D314" s="506"/>
      <c r="E314" s="506" t="s">
        <v>296</v>
      </c>
      <c r="F314" s="506"/>
      <c r="G314" s="506"/>
      <c r="H314" s="220"/>
    </row>
    <row r="315" spans="1:8" s="221" customFormat="1" ht="19.5" customHeight="1">
      <c r="A315" s="242" t="s">
        <v>351</v>
      </c>
      <c r="B315" s="541"/>
      <c r="C315" s="541"/>
      <c r="D315" s="541"/>
      <c r="E315" s="541"/>
      <c r="F315" s="541"/>
      <c r="G315" s="541"/>
      <c r="H315" s="220"/>
    </row>
    <row r="316" spans="1:8" s="221" customFormat="1" ht="19.5" customHeight="1">
      <c r="A316" s="242" t="s">
        <v>352</v>
      </c>
      <c r="B316" s="541"/>
      <c r="C316" s="541"/>
      <c r="D316" s="541"/>
      <c r="E316" s="541"/>
      <c r="F316" s="541"/>
      <c r="G316" s="541"/>
      <c r="H316" s="220"/>
    </row>
    <row r="317" spans="1:8" s="221" customFormat="1" ht="19.5" customHeight="1">
      <c r="A317" s="242" t="s">
        <v>353</v>
      </c>
      <c r="B317" s="541"/>
      <c r="C317" s="541"/>
      <c r="D317" s="541"/>
      <c r="E317" s="541"/>
      <c r="F317" s="541"/>
      <c r="G317" s="541"/>
      <c r="H317" s="220"/>
    </row>
    <row r="318" spans="1:8" s="221" customFormat="1" ht="26.25" customHeight="1">
      <c r="A318" s="293" t="s">
        <v>585</v>
      </c>
      <c r="B318" s="506" t="s">
        <v>295</v>
      </c>
      <c r="C318" s="506"/>
      <c r="D318" s="506"/>
      <c r="E318" s="506" t="s">
        <v>296</v>
      </c>
      <c r="F318" s="506"/>
      <c r="G318" s="506"/>
      <c r="H318" s="220"/>
    </row>
    <row r="319" spans="1:8" s="221" customFormat="1" ht="39" customHeight="1">
      <c r="A319" s="499" t="s">
        <v>707</v>
      </c>
      <c r="B319" s="499"/>
      <c r="C319" s="499"/>
      <c r="D319" s="499"/>
      <c r="E319" s="499"/>
      <c r="F319" s="499"/>
      <c r="G319" s="499"/>
      <c r="H319" s="220"/>
    </row>
    <row r="320" spans="1:8" s="221" customFormat="1" ht="21.75" customHeight="1">
      <c r="A320" s="239" t="s">
        <v>354</v>
      </c>
      <c r="B320" s="519"/>
      <c r="C320" s="519"/>
      <c r="D320" s="519"/>
      <c r="E320" s="519"/>
      <c r="F320" s="519"/>
      <c r="G320" s="519"/>
      <c r="H320" s="220"/>
    </row>
    <row r="321" spans="1:8" s="221" customFormat="1" ht="21.75" customHeight="1">
      <c r="A321" s="239" t="s">
        <v>355</v>
      </c>
      <c r="B321" s="519"/>
      <c r="C321" s="519"/>
      <c r="D321" s="519"/>
      <c r="E321" s="519"/>
      <c r="F321" s="519"/>
      <c r="G321" s="519"/>
      <c r="H321" s="220"/>
    </row>
    <row r="322" spans="1:8" s="221" customFormat="1" ht="21.75" customHeight="1">
      <c r="A322" s="239" t="s">
        <v>356</v>
      </c>
      <c r="B322" s="519"/>
      <c r="C322" s="519"/>
      <c r="D322" s="519"/>
      <c r="E322" s="519"/>
      <c r="F322" s="519"/>
      <c r="G322" s="519"/>
      <c r="H322" s="220"/>
    </row>
    <row r="323" spans="1:8" s="221" customFormat="1" ht="41.25" customHeight="1">
      <c r="A323" s="499" t="s">
        <v>586</v>
      </c>
      <c r="B323" s="499"/>
      <c r="C323" s="499"/>
      <c r="D323" s="499"/>
      <c r="E323" s="499"/>
      <c r="F323" s="499"/>
      <c r="G323" s="499"/>
      <c r="H323" s="220"/>
    </row>
    <row r="324" spans="1:8" s="221" customFormat="1" ht="37.5" customHeight="1">
      <c r="A324" s="499" t="s">
        <v>587</v>
      </c>
      <c r="B324" s="499"/>
      <c r="C324" s="499"/>
      <c r="D324" s="499"/>
      <c r="E324" s="499"/>
      <c r="F324" s="499"/>
      <c r="G324" s="499"/>
      <c r="H324" s="220"/>
    </row>
    <row r="325" spans="1:8" s="221" customFormat="1" ht="37.5" customHeight="1">
      <c r="A325" s="499" t="s">
        <v>588</v>
      </c>
      <c r="B325" s="499"/>
      <c r="C325" s="499"/>
      <c r="D325" s="499"/>
      <c r="E325" s="499"/>
      <c r="F325" s="499"/>
      <c r="G325" s="499"/>
      <c r="H325" s="220"/>
    </row>
    <row r="326" spans="1:8" s="221" customFormat="1" ht="53.25" customHeight="1">
      <c r="A326" s="499" t="s">
        <v>589</v>
      </c>
      <c r="B326" s="499"/>
      <c r="C326" s="499"/>
      <c r="D326" s="499"/>
      <c r="E326" s="499"/>
      <c r="F326" s="499"/>
      <c r="G326" s="499"/>
      <c r="H326" s="220"/>
    </row>
    <row r="327" spans="1:8" s="221" customFormat="1" ht="39" customHeight="1">
      <c r="A327" s="499" t="s">
        <v>590</v>
      </c>
      <c r="B327" s="499"/>
      <c r="C327" s="499"/>
      <c r="D327" s="499"/>
      <c r="E327" s="499"/>
      <c r="F327" s="499"/>
      <c r="G327" s="499"/>
      <c r="H327" s="220"/>
    </row>
    <row r="328" spans="1:8" s="221" customFormat="1" ht="55.5" customHeight="1">
      <c r="A328" s="499" t="s">
        <v>591</v>
      </c>
      <c r="B328" s="499"/>
      <c r="C328" s="499"/>
      <c r="D328" s="499"/>
      <c r="E328" s="499"/>
      <c r="F328" s="499"/>
      <c r="G328" s="499"/>
      <c r="H328" s="220"/>
    </row>
    <row r="329" spans="1:8" s="221" customFormat="1" ht="24.75" customHeight="1">
      <c r="A329" s="499" t="s">
        <v>592</v>
      </c>
      <c r="B329" s="499"/>
      <c r="C329" s="499"/>
      <c r="D329" s="499"/>
      <c r="E329" s="499"/>
      <c r="F329" s="499"/>
      <c r="G329" s="499"/>
      <c r="H329" s="220"/>
    </row>
    <row r="330" spans="1:8" s="221" customFormat="1" ht="27" customHeight="1">
      <c r="A330" s="548" t="s">
        <v>593</v>
      </c>
      <c r="B330" s="548"/>
      <c r="C330" s="548"/>
      <c r="D330" s="548"/>
      <c r="E330" s="548"/>
      <c r="F330" s="548"/>
      <c r="G330" s="548"/>
      <c r="H330" s="220"/>
    </row>
    <row r="331" spans="1:8" s="272" customFormat="1" ht="27.75" customHeight="1">
      <c r="A331" s="549" t="s">
        <v>594</v>
      </c>
      <c r="B331" s="549"/>
      <c r="C331" s="549"/>
      <c r="D331" s="549"/>
      <c r="E331" s="549"/>
      <c r="F331" s="549"/>
      <c r="G331" s="549"/>
      <c r="H331" s="271"/>
    </row>
    <row r="332" spans="1:8" s="221" customFormat="1" ht="35.25" customHeight="1">
      <c r="A332" s="306" t="s">
        <v>595</v>
      </c>
      <c r="B332" s="550" t="s">
        <v>797</v>
      </c>
      <c r="C332" s="550"/>
      <c r="D332" s="550"/>
      <c r="E332" s="550" t="s">
        <v>798</v>
      </c>
      <c r="F332" s="550"/>
      <c r="G332" s="550"/>
      <c r="H332" s="220"/>
    </row>
    <row r="333" spans="1:8" s="221" customFormat="1" ht="17.25" customHeight="1">
      <c r="A333" s="239" t="s">
        <v>596</v>
      </c>
      <c r="B333" s="519"/>
      <c r="C333" s="519"/>
      <c r="D333" s="519"/>
      <c r="E333" s="519"/>
      <c r="F333" s="519"/>
      <c r="G333" s="519"/>
      <c r="H333" s="220"/>
    </row>
    <row r="334" spans="1:8" s="294" customFormat="1" ht="19.5" customHeight="1">
      <c r="A334" s="242" t="s">
        <v>713</v>
      </c>
      <c r="B334" s="507">
        <f>KQKD!E9-B335</f>
        <v>9064742797</v>
      </c>
      <c r="C334" s="507"/>
      <c r="D334" s="507"/>
      <c r="E334" s="507">
        <v>59401407403</v>
      </c>
      <c r="F334" s="507"/>
      <c r="G334" s="507"/>
      <c r="H334" s="303"/>
    </row>
    <row r="335" spans="1:8" s="294" customFormat="1" ht="19.5" customHeight="1">
      <c r="A335" s="242" t="s">
        <v>710</v>
      </c>
      <c r="B335" s="507">
        <v>197585589704</v>
      </c>
      <c r="C335" s="507"/>
      <c r="D335" s="507"/>
      <c r="E335" s="507">
        <f>KQKD!F11-E334</f>
        <v>117040783777</v>
      </c>
      <c r="F335" s="507"/>
      <c r="G335" s="507"/>
      <c r="H335" s="303"/>
    </row>
    <row r="336" spans="1:8" s="294" customFormat="1" ht="19.5" customHeight="1">
      <c r="A336" s="301" t="s">
        <v>711</v>
      </c>
      <c r="B336" s="507"/>
      <c r="C336" s="507"/>
      <c r="D336" s="507"/>
      <c r="E336" s="507"/>
      <c r="F336" s="507"/>
      <c r="G336" s="507"/>
      <c r="H336" s="303"/>
    </row>
    <row r="337" spans="1:8" s="294" customFormat="1" ht="36" customHeight="1">
      <c r="A337" s="359" t="s">
        <v>712</v>
      </c>
      <c r="B337" s="507"/>
      <c r="C337" s="507"/>
      <c r="D337" s="507"/>
      <c r="E337" s="507"/>
      <c r="F337" s="507"/>
      <c r="G337" s="507"/>
      <c r="H337" s="303"/>
    </row>
    <row r="338" spans="1:8" s="294" customFormat="1" ht="18.75" customHeight="1">
      <c r="A338" s="248" t="s">
        <v>48</v>
      </c>
      <c r="B338" s="510">
        <f>SUM(B334:B337)</f>
        <v>206650332501</v>
      </c>
      <c r="C338" s="510"/>
      <c r="D338" s="510"/>
      <c r="E338" s="510">
        <f>SUM(E334:E337)</f>
        <v>176442191180</v>
      </c>
      <c r="F338" s="510"/>
      <c r="G338" s="510"/>
      <c r="H338" s="303"/>
    </row>
    <row r="339" spans="1:8" s="294" customFormat="1" ht="24" customHeight="1">
      <c r="A339" s="551" t="s">
        <v>684</v>
      </c>
      <c r="B339" s="551"/>
      <c r="C339" s="551"/>
      <c r="D339" s="551"/>
      <c r="E339" s="551"/>
      <c r="F339" s="551"/>
      <c r="G339" s="551"/>
      <c r="H339" s="303"/>
    </row>
    <row r="340" spans="1:8" s="294" customFormat="1" ht="68.25" customHeight="1">
      <c r="A340" s="551" t="s">
        <v>685</v>
      </c>
      <c r="B340" s="551"/>
      <c r="C340" s="551"/>
      <c r="D340" s="551"/>
      <c r="E340" s="551"/>
      <c r="F340" s="551"/>
      <c r="G340" s="551"/>
      <c r="H340" s="303"/>
    </row>
    <row r="341" spans="1:8" s="294" customFormat="1" ht="21" customHeight="1">
      <c r="A341" s="244" t="s">
        <v>597</v>
      </c>
      <c r="B341" s="541"/>
      <c r="C341" s="541"/>
      <c r="D341" s="541"/>
      <c r="E341" s="541"/>
      <c r="F341" s="541"/>
      <c r="G341" s="541"/>
      <c r="H341" s="303"/>
    </row>
    <row r="342" spans="1:8" s="294" customFormat="1" ht="21" customHeight="1">
      <c r="A342" s="239" t="s">
        <v>357</v>
      </c>
      <c r="B342" s="541"/>
      <c r="C342" s="541"/>
      <c r="D342" s="541"/>
      <c r="E342" s="541"/>
      <c r="F342" s="541"/>
      <c r="G342" s="541"/>
      <c r="H342" s="303"/>
    </row>
    <row r="343" spans="1:8" s="294" customFormat="1" ht="18.75" customHeight="1">
      <c r="A343" s="242" t="s">
        <v>358</v>
      </c>
      <c r="B343" s="541"/>
      <c r="C343" s="541"/>
      <c r="D343" s="541"/>
      <c r="E343" s="541"/>
      <c r="F343" s="541"/>
      <c r="G343" s="541"/>
      <c r="H343" s="303"/>
    </row>
    <row r="344" spans="1:8" s="294" customFormat="1" ht="18.75" customHeight="1">
      <c r="A344" s="242" t="s">
        <v>359</v>
      </c>
      <c r="B344" s="541"/>
      <c r="C344" s="541"/>
      <c r="D344" s="541"/>
      <c r="E344" s="541"/>
      <c r="F344" s="541"/>
      <c r="G344" s="541"/>
      <c r="H344" s="303"/>
    </row>
    <row r="345" spans="1:8" s="221" customFormat="1" ht="18.75" customHeight="1">
      <c r="A345" s="242" t="s">
        <v>360</v>
      </c>
      <c r="B345" s="541"/>
      <c r="C345" s="541"/>
      <c r="D345" s="541"/>
      <c r="E345" s="541"/>
      <c r="F345" s="541"/>
      <c r="G345" s="541"/>
      <c r="H345" s="220"/>
    </row>
    <row r="346" spans="1:8" s="221" customFormat="1" ht="32.25" customHeight="1">
      <c r="A346" s="307" t="s">
        <v>598</v>
      </c>
      <c r="B346" s="550" t="s">
        <v>797</v>
      </c>
      <c r="C346" s="550"/>
      <c r="D346" s="550"/>
      <c r="E346" s="550" t="s">
        <v>798</v>
      </c>
      <c r="F346" s="550"/>
      <c r="G346" s="550"/>
      <c r="H346" s="220"/>
    </row>
    <row r="347" spans="1:8" s="221" customFormat="1" ht="21.75" customHeight="1">
      <c r="A347" s="228" t="s">
        <v>599</v>
      </c>
      <c r="B347" s="507">
        <f>KQKD!E12-B348</f>
        <v>7022755993</v>
      </c>
      <c r="C347" s="507"/>
      <c r="D347" s="507"/>
      <c r="E347" s="507">
        <v>46691473107</v>
      </c>
      <c r="F347" s="507"/>
      <c r="G347" s="507"/>
      <c r="H347" s="220"/>
    </row>
    <row r="348" spans="1:8" s="221" customFormat="1" ht="21.75" customHeight="1">
      <c r="A348" s="228" t="s">
        <v>728</v>
      </c>
      <c r="B348" s="507">
        <v>177040245370</v>
      </c>
      <c r="C348" s="507"/>
      <c r="D348" s="507"/>
      <c r="E348" s="507">
        <f>KQKD!F12-E347</f>
        <v>111507044067</v>
      </c>
      <c r="F348" s="507"/>
      <c r="G348" s="507"/>
      <c r="H348" s="220"/>
    </row>
    <row r="349" spans="1:8" s="221" customFormat="1" ht="33.75" hidden="1" customHeight="1">
      <c r="A349" s="308" t="s">
        <v>600</v>
      </c>
      <c r="B349" s="308"/>
      <c r="C349" s="308"/>
      <c r="D349" s="308"/>
      <c r="E349" s="308"/>
      <c r="F349" s="308"/>
      <c r="G349" s="308"/>
      <c r="H349" s="220"/>
    </row>
    <row r="350" spans="1:8" s="221" customFormat="1" ht="24" hidden="1" customHeight="1">
      <c r="A350" s="228" t="s">
        <v>601</v>
      </c>
      <c r="B350" s="507"/>
      <c r="C350" s="507"/>
      <c r="D350" s="507"/>
      <c r="E350" s="507"/>
      <c r="F350" s="507"/>
      <c r="G350" s="507"/>
      <c r="H350" s="220"/>
    </row>
    <row r="351" spans="1:8" s="221" customFormat="1" ht="24" hidden="1" customHeight="1">
      <c r="A351" s="228" t="s">
        <v>602</v>
      </c>
      <c r="B351" s="507"/>
      <c r="C351" s="507"/>
      <c r="D351" s="507"/>
      <c r="E351" s="507"/>
      <c r="F351" s="507"/>
      <c r="G351" s="507"/>
      <c r="H351" s="220"/>
    </row>
    <row r="352" spans="1:8" s="221" customFormat="1" ht="24" hidden="1" customHeight="1">
      <c r="A352" s="228" t="s">
        <v>603</v>
      </c>
      <c r="B352" s="507"/>
      <c r="C352" s="507"/>
      <c r="D352" s="507"/>
      <c r="E352" s="507"/>
      <c r="F352" s="507"/>
      <c r="G352" s="507"/>
      <c r="H352" s="220"/>
    </row>
    <row r="353" spans="1:9" s="221" customFormat="1" ht="24" hidden="1" customHeight="1">
      <c r="A353" s="228" t="s">
        <v>604</v>
      </c>
      <c r="B353" s="507"/>
      <c r="C353" s="507"/>
      <c r="D353" s="507"/>
      <c r="E353" s="507"/>
      <c r="F353" s="507"/>
      <c r="G353" s="507"/>
      <c r="H353" s="220"/>
    </row>
    <row r="354" spans="1:9" s="221" customFormat="1" ht="36" hidden="1" customHeight="1">
      <c r="A354" s="358" t="s">
        <v>361</v>
      </c>
      <c r="B354" s="507"/>
      <c r="C354" s="507"/>
      <c r="D354" s="507"/>
      <c r="E354" s="507"/>
      <c r="F354" s="507"/>
      <c r="G354" s="507"/>
      <c r="H354" s="220"/>
    </row>
    <row r="355" spans="1:9" s="221" customFormat="1" ht="24" hidden="1" customHeight="1">
      <c r="A355" s="228" t="s">
        <v>362</v>
      </c>
      <c r="B355" s="507"/>
      <c r="C355" s="507"/>
      <c r="D355" s="507"/>
      <c r="E355" s="507"/>
      <c r="F355" s="507"/>
      <c r="G355" s="507"/>
      <c r="H355" s="220"/>
    </row>
    <row r="356" spans="1:9" s="221" customFormat="1" ht="38.25" hidden="1" customHeight="1">
      <c r="A356" s="358" t="s">
        <v>605</v>
      </c>
      <c r="B356" s="507"/>
      <c r="C356" s="507"/>
      <c r="D356" s="507"/>
      <c r="E356" s="507"/>
      <c r="F356" s="507"/>
      <c r="G356" s="507"/>
      <c r="H356" s="220"/>
    </row>
    <row r="357" spans="1:9" s="221" customFormat="1" ht="36.75" hidden="1" customHeight="1">
      <c r="A357" s="358" t="s">
        <v>606</v>
      </c>
      <c r="B357" s="507"/>
      <c r="C357" s="507"/>
      <c r="D357" s="507"/>
      <c r="E357" s="507"/>
      <c r="F357" s="507"/>
      <c r="G357" s="507"/>
      <c r="H357" s="220"/>
    </row>
    <row r="358" spans="1:9" s="221" customFormat="1" ht="28.5" hidden="1" customHeight="1">
      <c r="A358" s="228" t="s">
        <v>363</v>
      </c>
      <c r="B358" s="507"/>
      <c r="C358" s="507"/>
      <c r="D358" s="507"/>
      <c r="E358" s="507"/>
      <c r="F358" s="507"/>
      <c r="G358" s="507"/>
      <c r="H358" s="220"/>
    </row>
    <row r="359" spans="1:9" s="221" customFormat="1" ht="28.5" hidden="1" customHeight="1">
      <c r="A359" s="228" t="s">
        <v>607</v>
      </c>
      <c r="B359" s="507"/>
      <c r="C359" s="507"/>
      <c r="D359" s="507"/>
      <c r="E359" s="507"/>
      <c r="F359" s="507"/>
      <c r="G359" s="507"/>
      <c r="H359" s="220"/>
    </row>
    <row r="360" spans="1:9" s="221" customFormat="1" ht="25.5" customHeight="1">
      <c r="A360" s="292" t="s">
        <v>48</v>
      </c>
      <c r="B360" s="510">
        <f>SUM(B347:B359)</f>
        <v>184063001363</v>
      </c>
      <c r="C360" s="510"/>
      <c r="D360" s="510"/>
      <c r="E360" s="510">
        <f>SUM(E347:E359)</f>
        <v>158198517174</v>
      </c>
      <c r="F360" s="510"/>
      <c r="G360" s="510"/>
      <c r="H360" s="220"/>
    </row>
    <row r="361" spans="1:9" s="294" customFormat="1" ht="36" customHeight="1">
      <c r="A361" s="307" t="s">
        <v>608</v>
      </c>
      <c r="B361" s="550" t="s">
        <v>797</v>
      </c>
      <c r="C361" s="550"/>
      <c r="D361" s="550"/>
      <c r="E361" s="550" t="s">
        <v>798</v>
      </c>
      <c r="F361" s="550"/>
      <c r="G361" s="550"/>
      <c r="H361" s="303"/>
    </row>
    <row r="362" spans="1:9" s="221" customFormat="1" ht="26.25" customHeight="1">
      <c r="A362" s="242" t="s">
        <v>364</v>
      </c>
      <c r="B362" s="507">
        <f>KQKD!E14-B364-B365-B363</f>
        <v>66261794</v>
      </c>
      <c r="C362" s="507"/>
      <c r="D362" s="507"/>
      <c r="E362" s="507">
        <f>KQKD!F14-E363-E364-E365-E366-E367</f>
        <v>85038357</v>
      </c>
      <c r="F362" s="507"/>
      <c r="G362" s="507"/>
      <c r="H362" s="220"/>
      <c r="I362" s="294"/>
    </row>
    <row r="363" spans="1:9" s="221" customFormat="1" ht="26.25" customHeight="1">
      <c r="A363" s="242" t="s">
        <v>609</v>
      </c>
      <c r="B363" s="507">
        <v>175000000</v>
      </c>
      <c r="C363" s="507"/>
      <c r="D363" s="507"/>
      <c r="E363" s="507"/>
      <c r="F363" s="507"/>
      <c r="G363" s="507"/>
      <c r="H363" s="220"/>
      <c r="I363" s="294"/>
    </row>
    <row r="364" spans="1:9" s="221" customFormat="1" ht="26.25" customHeight="1">
      <c r="A364" s="242" t="s">
        <v>611</v>
      </c>
      <c r="B364" s="507">
        <v>0</v>
      </c>
      <c r="C364" s="507"/>
      <c r="D364" s="507"/>
      <c r="E364" s="507">
        <v>375000000</v>
      </c>
      <c r="F364" s="507"/>
      <c r="G364" s="507"/>
      <c r="H364" s="220"/>
      <c r="I364" s="294"/>
    </row>
    <row r="365" spans="1:9" s="221" customFormat="1" ht="26.25" customHeight="1">
      <c r="A365" s="242" t="s">
        <v>610</v>
      </c>
      <c r="B365" s="507">
        <v>246296994</v>
      </c>
      <c r="C365" s="507"/>
      <c r="D365" s="507"/>
      <c r="E365" s="507">
        <v>326527450</v>
      </c>
      <c r="F365" s="507"/>
      <c r="G365" s="507"/>
      <c r="H365" s="220"/>
      <c r="I365" s="294"/>
    </row>
    <row r="366" spans="1:9" s="294" customFormat="1" ht="26.25" hidden="1" customHeight="1">
      <c r="A366" s="242" t="s">
        <v>612</v>
      </c>
      <c r="B366" s="507"/>
      <c r="C366" s="507"/>
      <c r="D366" s="507"/>
      <c r="E366" s="507"/>
      <c r="F366" s="507"/>
      <c r="G366" s="507"/>
      <c r="H366" s="303"/>
    </row>
    <row r="367" spans="1:9" s="221" customFormat="1" ht="26.25" hidden="1" customHeight="1">
      <c r="A367" s="242" t="s">
        <v>365</v>
      </c>
      <c r="B367" s="507"/>
      <c r="C367" s="507"/>
      <c r="D367" s="507"/>
      <c r="E367" s="507"/>
      <c r="F367" s="507"/>
      <c r="G367" s="507"/>
      <c r="H367" s="220"/>
      <c r="I367" s="294"/>
    </row>
    <row r="368" spans="1:9" s="221" customFormat="1" ht="26.25" customHeight="1">
      <c r="A368" s="292" t="s">
        <v>48</v>
      </c>
      <c r="B368" s="510">
        <f>SUM(B362:B367)</f>
        <v>487558788</v>
      </c>
      <c r="C368" s="510"/>
      <c r="D368" s="510"/>
      <c r="E368" s="510">
        <f>SUM(E362:E367)</f>
        <v>786565807</v>
      </c>
      <c r="F368" s="510"/>
      <c r="G368" s="510"/>
      <c r="H368" s="220"/>
      <c r="I368" s="294"/>
    </row>
    <row r="369" spans="1:9" s="221" customFormat="1" ht="33" customHeight="1">
      <c r="A369" s="307" t="s">
        <v>613</v>
      </c>
      <c r="B369" s="550" t="s">
        <v>797</v>
      </c>
      <c r="C369" s="550"/>
      <c r="D369" s="550"/>
      <c r="E369" s="550" t="s">
        <v>798</v>
      </c>
      <c r="F369" s="550"/>
      <c r="G369" s="550"/>
      <c r="H369" s="220"/>
    </row>
    <row r="370" spans="1:9" s="221" customFormat="1" ht="29.25" customHeight="1">
      <c r="A370" s="242" t="s">
        <v>616</v>
      </c>
      <c r="B370" s="507">
        <f>KQKD!E15-B373-B374-B375</f>
        <v>7916705350</v>
      </c>
      <c r="C370" s="507"/>
      <c r="D370" s="507"/>
      <c r="E370" s="507">
        <f>KQKD!F15-E371-E372-E373-E374-E375</f>
        <v>5935969389</v>
      </c>
      <c r="F370" s="507"/>
      <c r="G370" s="507"/>
      <c r="H370" s="264"/>
      <c r="I370" s="309"/>
    </row>
    <row r="371" spans="1:9" s="221" customFormat="1" ht="29.25" hidden="1" customHeight="1">
      <c r="A371" s="242" t="s">
        <v>615</v>
      </c>
      <c r="B371" s="507"/>
      <c r="C371" s="507"/>
      <c r="D371" s="507"/>
      <c r="E371" s="507"/>
      <c r="F371" s="507"/>
      <c r="G371" s="507"/>
      <c r="H371" s="220"/>
    </row>
    <row r="372" spans="1:9" s="221" customFormat="1" ht="29.25" hidden="1" customHeight="1">
      <c r="A372" s="242" t="s">
        <v>614</v>
      </c>
      <c r="B372" s="507"/>
      <c r="C372" s="507"/>
      <c r="D372" s="507"/>
      <c r="E372" s="507"/>
      <c r="F372" s="507"/>
      <c r="G372" s="507"/>
      <c r="H372" s="269"/>
    </row>
    <row r="373" spans="1:9" s="221" customFormat="1" ht="29.25" customHeight="1">
      <c r="A373" s="242" t="s">
        <v>617</v>
      </c>
      <c r="B373" s="552">
        <v>0</v>
      </c>
      <c r="C373" s="552"/>
      <c r="D373" s="552"/>
      <c r="E373" s="552">
        <f>634348625+8350167</f>
        <v>642698792</v>
      </c>
      <c r="F373" s="552"/>
      <c r="G373" s="552"/>
      <c r="H373" s="220"/>
    </row>
    <row r="374" spans="1:9" s="221" customFormat="1" ht="29.25" customHeight="1">
      <c r="A374" s="242" t="s">
        <v>366</v>
      </c>
      <c r="B374" s="507">
        <v>0</v>
      </c>
      <c r="C374" s="507"/>
      <c r="D374" s="507"/>
      <c r="E374" s="541"/>
      <c r="F374" s="541"/>
      <c r="G374" s="541"/>
      <c r="H374" s="259"/>
    </row>
    <row r="375" spans="1:9" s="221" customFormat="1" ht="29.25" customHeight="1">
      <c r="A375" s="242" t="s">
        <v>618</v>
      </c>
      <c r="B375" s="507">
        <v>0</v>
      </c>
      <c r="C375" s="507"/>
      <c r="D375" s="507"/>
      <c r="E375" s="507">
        <v>-193883650</v>
      </c>
      <c r="F375" s="507"/>
      <c r="G375" s="507"/>
      <c r="H375" s="259"/>
    </row>
    <row r="376" spans="1:9" s="221" customFormat="1" ht="27.75" customHeight="1">
      <c r="A376" s="292" t="s">
        <v>48</v>
      </c>
      <c r="B376" s="510">
        <f>SUM(B370:B374)</f>
        <v>7916705350</v>
      </c>
      <c r="C376" s="510"/>
      <c r="D376" s="510"/>
      <c r="E376" s="510">
        <f>SUM(E370:E375)</f>
        <v>6384784531</v>
      </c>
      <c r="F376" s="510"/>
      <c r="G376" s="510"/>
      <c r="H376" s="220"/>
    </row>
    <row r="377" spans="1:9" s="221" customFormat="1" ht="40.5" customHeight="1">
      <c r="A377" s="310" t="s">
        <v>619</v>
      </c>
      <c r="B377" s="550" t="s">
        <v>797</v>
      </c>
      <c r="C377" s="550"/>
      <c r="D377" s="550"/>
      <c r="E377" s="550" t="s">
        <v>798</v>
      </c>
      <c r="F377" s="550"/>
      <c r="G377" s="550"/>
      <c r="H377" s="220"/>
    </row>
    <row r="378" spans="1:9" s="221" customFormat="1" ht="25.5" customHeight="1">
      <c r="A378" s="311" t="s">
        <v>679</v>
      </c>
      <c r="B378" s="507">
        <v>84235000</v>
      </c>
      <c r="C378" s="507"/>
      <c r="D378" s="507"/>
      <c r="E378" s="507">
        <v>45470000</v>
      </c>
      <c r="F378" s="507"/>
      <c r="G378" s="507"/>
      <c r="H378" s="220"/>
    </row>
    <row r="379" spans="1:9" s="221" customFormat="1" ht="25.5" customHeight="1">
      <c r="A379" s="311" t="s">
        <v>620</v>
      </c>
      <c r="B379" s="510"/>
      <c r="C379" s="510"/>
      <c r="D379" s="510"/>
      <c r="E379" s="507"/>
      <c r="F379" s="507"/>
      <c r="G379" s="507"/>
      <c r="H379" s="220"/>
    </row>
    <row r="380" spans="1:9" s="221" customFormat="1" ht="25.5" customHeight="1">
      <c r="A380" s="311" t="s">
        <v>621</v>
      </c>
      <c r="B380" s="507">
        <f>KQKD!E20-B378</f>
        <v>38759716</v>
      </c>
      <c r="C380" s="507"/>
      <c r="D380" s="507"/>
      <c r="E380" s="507">
        <f>KQKD!F20-E378-E381</f>
        <v>-175848119</v>
      </c>
      <c r="F380" s="507"/>
      <c r="G380" s="507"/>
      <c r="H380" s="220"/>
    </row>
    <row r="381" spans="1:9" s="221" customFormat="1" ht="25.5" customHeight="1">
      <c r="A381" s="311" t="s">
        <v>622</v>
      </c>
      <c r="B381" s="510"/>
      <c r="C381" s="510"/>
      <c r="D381" s="510"/>
      <c r="E381" s="507">
        <f>158000000+94500000</f>
        <v>252500000</v>
      </c>
      <c r="F381" s="507"/>
      <c r="G381" s="507"/>
      <c r="H381" s="220"/>
    </row>
    <row r="382" spans="1:9" s="221" customFormat="1" ht="27" customHeight="1">
      <c r="A382" s="292" t="s">
        <v>48</v>
      </c>
      <c r="B382" s="510">
        <f>SUM(B378:B381)</f>
        <v>122994716</v>
      </c>
      <c r="C382" s="510"/>
      <c r="D382" s="510"/>
      <c r="E382" s="510">
        <f>SUM(E378:E381)</f>
        <v>122121881</v>
      </c>
      <c r="F382" s="510"/>
      <c r="G382" s="510"/>
      <c r="H382" s="220"/>
    </row>
    <row r="383" spans="1:9" s="221" customFormat="1" ht="37.5" customHeight="1">
      <c r="A383" s="310" t="s">
        <v>642</v>
      </c>
      <c r="B383" s="550" t="s">
        <v>797</v>
      </c>
      <c r="C383" s="550"/>
      <c r="D383" s="550"/>
      <c r="E383" s="550" t="s">
        <v>798</v>
      </c>
      <c r="F383" s="550"/>
      <c r="G383" s="550"/>
      <c r="H383" s="220"/>
    </row>
    <row r="384" spans="1:9" s="221" customFormat="1" ht="35.25" customHeight="1">
      <c r="A384" s="357" t="s">
        <v>623</v>
      </c>
      <c r="B384" s="507"/>
      <c r="C384" s="507"/>
      <c r="D384" s="507"/>
      <c r="E384" s="510"/>
      <c r="F384" s="510"/>
      <c r="G384" s="510"/>
      <c r="H384" s="220"/>
    </row>
    <row r="385" spans="1:8" s="221" customFormat="1" ht="26.25" hidden="1" customHeight="1">
      <c r="A385" s="357" t="s">
        <v>624</v>
      </c>
      <c r="B385" s="510"/>
      <c r="C385" s="510"/>
      <c r="D385" s="510"/>
      <c r="E385" s="510"/>
      <c r="F385" s="510"/>
      <c r="G385" s="510"/>
      <c r="H385" s="220"/>
    </row>
    <row r="386" spans="1:8" s="221" customFormat="1" ht="26.25" customHeight="1">
      <c r="A386" s="357" t="s">
        <v>625</v>
      </c>
      <c r="B386" s="507"/>
      <c r="C386" s="507"/>
      <c r="D386" s="507"/>
      <c r="E386" s="507"/>
      <c r="F386" s="507"/>
      <c r="G386" s="507"/>
      <c r="H386" s="220"/>
    </row>
    <row r="387" spans="1:8" s="221" customFormat="1" ht="26.25" customHeight="1">
      <c r="A387" s="311" t="s">
        <v>622</v>
      </c>
      <c r="B387" s="507">
        <f>KQKD!C21</f>
        <v>117479827</v>
      </c>
      <c r="C387" s="507"/>
      <c r="D387" s="507"/>
      <c r="E387" s="507">
        <f>KQKD!F21-E386</f>
        <v>96842110</v>
      </c>
      <c r="F387" s="507"/>
      <c r="G387" s="507"/>
      <c r="H387" s="220"/>
    </row>
    <row r="388" spans="1:8" s="221" customFormat="1" ht="27" customHeight="1">
      <c r="A388" s="292" t="s">
        <v>48</v>
      </c>
      <c r="B388" s="510">
        <f>SUM(B384:B387)</f>
        <v>117479827</v>
      </c>
      <c r="C388" s="510"/>
      <c r="D388" s="510"/>
      <c r="E388" s="510">
        <f>SUM(E384:E387)</f>
        <v>96842110</v>
      </c>
      <c r="F388" s="510"/>
      <c r="G388" s="510"/>
      <c r="H388" s="220"/>
    </row>
    <row r="389" spans="1:8" s="221" customFormat="1" ht="32.25" customHeight="1">
      <c r="A389" s="310" t="s">
        <v>626</v>
      </c>
      <c r="B389" s="550" t="s">
        <v>797</v>
      </c>
      <c r="C389" s="550"/>
      <c r="D389" s="550"/>
      <c r="E389" s="550" t="s">
        <v>798</v>
      </c>
      <c r="F389" s="550"/>
      <c r="G389" s="550"/>
      <c r="H389" s="220"/>
    </row>
    <row r="390" spans="1:8" s="221" customFormat="1" ht="33.75" customHeight="1">
      <c r="A390" s="357" t="s">
        <v>627</v>
      </c>
      <c r="B390" s="507">
        <f>KQKD!E18</f>
        <v>10883957665</v>
      </c>
      <c r="C390" s="507"/>
      <c r="D390" s="507"/>
      <c r="E390" s="542">
        <f>KQKD!F18</f>
        <v>8531457253</v>
      </c>
      <c r="F390" s="542"/>
      <c r="G390" s="542"/>
      <c r="H390" s="220"/>
    </row>
    <row r="391" spans="1:8" s="221" customFormat="1" ht="33.75" hidden="1" customHeight="1">
      <c r="A391" s="357" t="s">
        <v>628</v>
      </c>
      <c r="B391" s="507"/>
      <c r="C391" s="507"/>
      <c r="D391" s="507"/>
      <c r="E391" s="542"/>
      <c r="F391" s="542"/>
      <c r="G391" s="542"/>
      <c r="H391" s="220"/>
    </row>
    <row r="392" spans="1:8" s="221" customFormat="1" ht="32.25" hidden="1" customHeight="1">
      <c r="A392" s="357" t="s">
        <v>629</v>
      </c>
      <c r="B392" s="507"/>
      <c r="C392" s="507"/>
      <c r="D392" s="507"/>
      <c r="E392" s="542"/>
      <c r="F392" s="542"/>
      <c r="G392" s="542"/>
      <c r="H392" s="220"/>
    </row>
    <row r="393" spans="1:8" s="221" customFormat="1" ht="32.25" customHeight="1">
      <c r="A393" s="357" t="s">
        <v>632</v>
      </c>
      <c r="B393" s="507">
        <f>KQKD!E17</f>
        <v>178282000</v>
      </c>
      <c r="C393" s="507"/>
      <c r="D393" s="507"/>
      <c r="E393" s="542">
        <f>KQKD!F17</f>
        <v>124092000</v>
      </c>
      <c r="F393" s="542"/>
      <c r="G393" s="542"/>
      <c r="H393" s="220"/>
    </row>
    <row r="394" spans="1:8" s="221" customFormat="1" ht="35.25" hidden="1" customHeight="1">
      <c r="A394" s="357" t="s">
        <v>630</v>
      </c>
      <c r="B394" s="541"/>
      <c r="C394" s="541"/>
      <c r="D394" s="541"/>
      <c r="E394" s="553"/>
      <c r="F394" s="553"/>
      <c r="G394" s="553"/>
      <c r="H394" s="220"/>
    </row>
    <row r="395" spans="1:8" s="221" customFormat="1" ht="32.25" hidden="1" customHeight="1">
      <c r="A395" s="357" t="s">
        <v>631</v>
      </c>
      <c r="B395" s="541"/>
      <c r="C395" s="541"/>
      <c r="D395" s="541"/>
      <c r="E395" s="553"/>
      <c r="F395" s="553"/>
      <c r="G395" s="553"/>
      <c r="H395" s="220"/>
    </row>
    <row r="396" spans="1:8" s="221" customFormat="1" ht="36" customHeight="1">
      <c r="A396" s="357" t="s">
        <v>633</v>
      </c>
      <c r="B396" s="554">
        <v>0</v>
      </c>
      <c r="C396" s="554"/>
      <c r="D396" s="554"/>
      <c r="E396" s="554">
        <v>0</v>
      </c>
      <c r="F396" s="554"/>
      <c r="G396" s="554"/>
      <c r="H396" s="220"/>
    </row>
    <row r="397" spans="1:8" s="221" customFormat="1" ht="23.25" hidden="1" customHeight="1">
      <c r="A397" s="357" t="s">
        <v>634</v>
      </c>
      <c r="B397" s="554">
        <v>0</v>
      </c>
      <c r="C397" s="554"/>
      <c r="D397" s="554"/>
      <c r="E397" s="555">
        <v>0</v>
      </c>
      <c r="F397" s="555"/>
      <c r="G397" s="555"/>
      <c r="H397" s="220"/>
    </row>
    <row r="398" spans="1:8" s="221" customFormat="1" ht="23.25" hidden="1" customHeight="1">
      <c r="A398" s="357" t="s">
        <v>635</v>
      </c>
      <c r="B398" s="554">
        <v>0</v>
      </c>
      <c r="C398" s="554"/>
      <c r="D398" s="554"/>
      <c r="E398" s="555">
        <v>0</v>
      </c>
      <c r="F398" s="555"/>
      <c r="G398" s="555"/>
      <c r="H398" s="220"/>
    </row>
    <row r="399" spans="1:8" s="221" customFormat="1" ht="23.25" customHeight="1">
      <c r="A399" s="357" t="s">
        <v>636</v>
      </c>
      <c r="B399" s="507">
        <v>121111000</v>
      </c>
      <c r="C399" s="507"/>
      <c r="D399" s="507"/>
      <c r="E399" s="555">
        <v>71047000</v>
      </c>
      <c r="F399" s="555"/>
      <c r="G399" s="555"/>
      <c r="H399" s="220"/>
    </row>
    <row r="400" spans="1:8" s="221" customFormat="1" ht="34.5" customHeight="1">
      <c r="A400" s="312" t="s">
        <v>637</v>
      </c>
      <c r="B400" s="550" t="s">
        <v>797</v>
      </c>
      <c r="C400" s="550"/>
      <c r="D400" s="550"/>
      <c r="E400" s="550" t="s">
        <v>798</v>
      </c>
      <c r="F400" s="550"/>
      <c r="G400" s="550"/>
      <c r="H400" s="220"/>
    </row>
    <row r="401" spans="1:9" s="221" customFormat="1" ht="24" customHeight="1">
      <c r="A401" s="291" t="s">
        <v>686</v>
      </c>
      <c r="B401" s="542">
        <f>58783668914-526813342-763385470-1651613544</f>
        <v>55841856558</v>
      </c>
      <c r="C401" s="542"/>
      <c r="D401" s="542"/>
      <c r="E401" s="542">
        <v>52833419846</v>
      </c>
      <c r="F401" s="542"/>
      <c r="G401" s="542"/>
      <c r="H401" s="220"/>
    </row>
    <row r="402" spans="1:9" s="221" customFormat="1" ht="24" customHeight="1">
      <c r="A402" s="291" t="s">
        <v>638</v>
      </c>
      <c r="B402" s="542">
        <v>89672099201</v>
      </c>
      <c r="C402" s="542"/>
      <c r="D402" s="542"/>
      <c r="E402" s="542">
        <f>55248302000+233035000</f>
        <v>55481337000</v>
      </c>
      <c r="F402" s="542"/>
      <c r="G402" s="542"/>
      <c r="H402" s="220"/>
    </row>
    <row r="403" spans="1:9" s="221" customFormat="1" ht="24" customHeight="1">
      <c r="A403" s="291" t="s">
        <v>639</v>
      </c>
      <c r="B403" s="542">
        <v>5356039636</v>
      </c>
      <c r="C403" s="542"/>
      <c r="D403" s="542"/>
      <c r="E403" s="542">
        <v>4463450295</v>
      </c>
      <c r="F403" s="542"/>
      <c r="G403" s="542"/>
      <c r="H403" s="220"/>
    </row>
    <row r="404" spans="1:9" s="221" customFormat="1" ht="24" customHeight="1">
      <c r="A404" s="291" t="s">
        <v>681</v>
      </c>
      <c r="B404" s="542"/>
      <c r="C404" s="542"/>
      <c r="D404" s="542"/>
      <c r="E404" s="542">
        <v>0</v>
      </c>
      <c r="F404" s="542"/>
      <c r="G404" s="542"/>
      <c r="H404" s="220"/>
    </row>
    <row r="405" spans="1:9" s="221" customFormat="1" ht="24" customHeight="1">
      <c r="A405" s="291" t="s">
        <v>640</v>
      </c>
      <c r="B405" s="542">
        <v>29512177131</v>
      </c>
      <c r="C405" s="542"/>
      <c r="D405" s="542"/>
      <c r="E405" s="542">
        <v>31126380403</v>
      </c>
      <c r="F405" s="542"/>
      <c r="G405" s="542"/>
      <c r="H405" s="220"/>
    </row>
    <row r="406" spans="1:9" s="221" customFormat="1" ht="24" customHeight="1">
      <c r="A406" s="291" t="s">
        <v>641</v>
      </c>
      <c r="B406" s="542">
        <v>467018998</v>
      </c>
      <c r="C406" s="542"/>
      <c r="D406" s="542"/>
      <c r="E406" s="542">
        <v>282479182</v>
      </c>
      <c r="F406" s="542"/>
      <c r="G406" s="542"/>
      <c r="H406" s="220"/>
      <c r="I406" s="340"/>
    </row>
    <row r="407" spans="1:9" s="221" customFormat="1" ht="24" customHeight="1">
      <c r="A407" s="292" t="s">
        <v>48</v>
      </c>
      <c r="B407" s="556">
        <f>SUM(B401:B406)</f>
        <v>180849191524</v>
      </c>
      <c r="C407" s="556"/>
      <c r="D407" s="556"/>
      <c r="E407" s="510">
        <f>SUM(E401:E406)</f>
        <v>144187066726</v>
      </c>
      <c r="F407" s="510"/>
      <c r="G407" s="510"/>
      <c r="H407" s="339"/>
    </row>
    <row r="408" spans="1:9" s="221" customFormat="1" ht="32.25" customHeight="1">
      <c r="A408" s="307" t="s">
        <v>643</v>
      </c>
      <c r="B408" s="550" t="s">
        <v>797</v>
      </c>
      <c r="C408" s="550"/>
      <c r="D408" s="550"/>
      <c r="E408" s="550" t="s">
        <v>798</v>
      </c>
      <c r="F408" s="550"/>
      <c r="G408" s="550"/>
      <c r="H408" s="220"/>
    </row>
    <row r="409" spans="1:9" s="221" customFormat="1" ht="33.75" customHeight="1">
      <c r="A409" s="290" t="s">
        <v>367</v>
      </c>
      <c r="B409" s="507">
        <f>KQKD!E24</f>
        <v>843787925</v>
      </c>
      <c r="C409" s="507"/>
      <c r="D409" s="507"/>
      <c r="E409" s="507">
        <f>KQKD!F24</f>
        <v>883340876</v>
      </c>
      <c r="F409" s="507"/>
      <c r="G409" s="507"/>
      <c r="H409" s="220"/>
    </row>
    <row r="410" spans="1:9" s="221" customFormat="1" ht="36.75" customHeight="1">
      <c r="A410" s="290" t="s">
        <v>368</v>
      </c>
      <c r="B410" s="507"/>
      <c r="C410" s="507"/>
      <c r="D410" s="507"/>
      <c r="E410" s="507"/>
      <c r="F410" s="507"/>
      <c r="G410" s="507"/>
      <c r="H410" s="220"/>
    </row>
    <row r="411" spans="1:9" s="221" customFormat="1" ht="21" customHeight="1">
      <c r="A411" s="237" t="s">
        <v>369</v>
      </c>
      <c r="B411" s="510">
        <f>B409+B410</f>
        <v>843787925</v>
      </c>
      <c r="C411" s="558"/>
      <c r="D411" s="558"/>
      <c r="E411" s="510">
        <f>E409+E410</f>
        <v>883340876</v>
      </c>
      <c r="F411" s="558"/>
      <c r="G411" s="558"/>
      <c r="H411" s="220"/>
    </row>
    <row r="412" spans="1:9" s="221" customFormat="1" ht="32.25" customHeight="1">
      <c r="A412" s="244" t="s">
        <v>644</v>
      </c>
      <c r="B412" s="550" t="s">
        <v>797</v>
      </c>
      <c r="C412" s="550"/>
      <c r="D412" s="550"/>
      <c r="E412" s="550" t="s">
        <v>798</v>
      </c>
      <c r="F412" s="550"/>
      <c r="G412" s="550"/>
      <c r="H412" s="220"/>
    </row>
    <row r="413" spans="1:9" s="221" customFormat="1" ht="46.5" customHeight="1">
      <c r="A413" s="290" t="s">
        <v>370</v>
      </c>
      <c r="B413" s="557"/>
      <c r="C413" s="557"/>
      <c r="D413" s="557"/>
      <c r="E413" s="557"/>
      <c r="F413" s="557"/>
      <c r="G413" s="557"/>
      <c r="H413" s="220"/>
    </row>
    <row r="414" spans="1:9" s="221" customFormat="1" ht="46.5" hidden="1" customHeight="1">
      <c r="A414" s="290" t="s">
        <v>371</v>
      </c>
      <c r="B414" s="557"/>
      <c r="C414" s="557"/>
      <c r="D414" s="557"/>
      <c r="E414" s="557"/>
      <c r="F414" s="557"/>
      <c r="G414" s="557"/>
      <c r="H414" s="220"/>
    </row>
    <row r="415" spans="1:9" s="221" customFormat="1" ht="46.5" hidden="1" customHeight="1">
      <c r="A415" s="290" t="s">
        <v>667</v>
      </c>
      <c r="B415" s="557"/>
      <c r="C415" s="557"/>
      <c r="D415" s="557"/>
      <c r="E415" s="557"/>
      <c r="F415" s="557"/>
      <c r="G415" s="557"/>
      <c r="H415" s="220"/>
    </row>
    <row r="416" spans="1:9" s="221" customFormat="1" ht="46.5" hidden="1" customHeight="1">
      <c r="A416" s="290" t="s">
        <v>668</v>
      </c>
      <c r="B416" s="557"/>
      <c r="C416" s="557"/>
      <c r="D416" s="557"/>
      <c r="E416" s="557"/>
      <c r="F416" s="557"/>
      <c r="G416" s="557"/>
      <c r="H416" s="220"/>
    </row>
    <row r="417" spans="1:8" s="221" customFormat="1" ht="46.5" hidden="1" customHeight="1">
      <c r="A417" s="290" t="s">
        <v>669</v>
      </c>
      <c r="B417" s="557"/>
      <c r="C417" s="557"/>
      <c r="D417" s="557"/>
      <c r="E417" s="557"/>
      <c r="F417" s="557"/>
      <c r="G417" s="557"/>
      <c r="H417" s="220"/>
    </row>
    <row r="418" spans="1:8" s="221" customFormat="1" ht="33.75" customHeight="1">
      <c r="A418" s="290" t="s">
        <v>670</v>
      </c>
      <c r="B418" s="557"/>
      <c r="C418" s="557"/>
      <c r="D418" s="557"/>
      <c r="E418" s="557"/>
      <c r="F418" s="557"/>
      <c r="G418" s="557"/>
      <c r="H418" s="220"/>
    </row>
    <row r="419" spans="1:8" s="221" customFormat="1" ht="33.75" customHeight="1">
      <c r="A419" s="559" t="s">
        <v>645</v>
      </c>
      <c r="B419" s="559"/>
      <c r="C419" s="559"/>
      <c r="D419" s="559"/>
      <c r="E419" s="559"/>
      <c r="F419" s="559"/>
      <c r="G419" s="559"/>
      <c r="H419" s="220"/>
    </row>
    <row r="420" spans="1:8" s="221" customFormat="1" ht="48.75" customHeight="1">
      <c r="A420" s="313" t="s">
        <v>646</v>
      </c>
      <c r="B420" s="560" t="s">
        <v>213</v>
      </c>
      <c r="C420" s="560"/>
      <c r="D420" s="560"/>
      <c r="E420" s="560" t="s">
        <v>258</v>
      </c>
      <c r="F420" s="560"/>
      <c r="G420" s="560"/>
      <c r="H420" s="220"/>
    </row>
    <row r="421" spans="1:8" s="221" customFormat="1" ht="47.25" customHeight="1">
      <c r="A421" s="314" t="s">
        <v>680</v>
      </c>
      <c r="B421" s="519"/>
      <c r="C421" s="519"/>
      <c r="D421" s="519"/>
      <c r="E421" s="519"/>
      <c r="F421" s="519"/>
      <c r="G421" s="519"/>
      <c r="H421" s="220"/>
    </row>
    <row r="422" spans="1:8" s="221" customFormat="1" ht="34.5" hidden="1" customHeight="1">
      <c r="A422" s="291" t="s">
        <v>664</v>
      </c>
      <c r="B422" s="519"/>
      <c r="C422" s="519"/>
      <c r="D422" s="519"/>
      <c r="E422" s="519"/>
      <c r="F422" s="519"/>
      <c r="G422" s="519"/>
      <c r="H422" s="220"/>
    </row>
    <row r="423" spans="1:8" s="221" customFormat="1" ht="34.5" hidden="1" customHeight="1">
      <c r="A423" s="239" t="s">
        <v>665</v>
      </c>
      <c r="B423" s="519"/>
      <c r="C423" s="519"/>
      <c r="D423" s="519"/>
      <c r="E423" s="519"/>
      <c r="F423" s="519"/>
      <c r="G423" s="519"/>
      <c r="H423" s="220"/>
    </row>
    <row r="424" spans="1:8" s="221" customFormat="1" ht="34.5" customHeight="1">
      <c r="A424" s="239" t="s">
        <v>666</v>
      </c>
      <c r="B424" s="519"/>
      <c r="C424" s="519"/>
      <c r="D424" s="519"/>
      <c r="E424" s="519"/>
      <c r="F424" s="519"/>
      <c r="G424" s="519"/>
      <c r="H424" s="220"/>
    </row>
    <row r="425" spans="1:8" s="221" customFormat="1" ht="29.25" customHeight="1">
      <c r="A425" s="559" t="s">
        <v>647</v>
      </c>
      <c r="B425" s="559"/>
      <c r="C425" s="559"/>
      <c r="D425" s="559"/>
      <c r="E425" s="559"/>
      <c r="F425" s="559"/>
      <c r="G425" s="559"/>
      <c r="H425" s="220"/>
    </row>
    <row r="426" spans="1:8" s="221" customFormat="1" ht="68.25" customHeight="1">
      <c r="A426" s="499" t="s">
        <v>648</v>
      </c>
      <c r="B426" s="499"/>
      <c r="C426" s="499"/>
      <c r="D426" s="499"/>
      <c r="E426" s="499"/>
      <c r="F426" s="499"/>
      <c r="G426" s="499"/>
      <c r="H426" s="220"/>
    </row>
    <row r="427" spans="1:8" s="221" customFormat="1" ht="27" customHeight="1">
      <c r="A427" s="315" t="s">
        <v>649</v>
      </c>
      <c r="B427" s="506" t="s">
        <v>213</v>
      </c>
      <c r="C427" s="506"/>
      <c r="D427" s="506"/>
      <c r="E427" s="506" t="s">
        <v>258</v>
      </c>
      <c r="F427" s="506"/>
      <c r="G427" s="506"/>
      <c r="H427" s="220"/>
    </row>
    <row r="428" spans="1:8" s="221" customFormat="1" ht="24.75" customHeight="1">
      <c r="A428" s="257" t="s">
        <v>650</v>
      </c>
      <c r="B428" s="561">
        <f>'Luu chuyen TT'!D37</f>
        <v>209880619459</v>
      </c>
      <c r="C428" s="561"/>
      <c r="D428" s="561"/>
      <c r="E428" s="561">
        <f>'Luu chuyen TT'!E37</f>
        <v>136190328567</v>
      </c>
      <c r="F428" s="561"/>
      <c r="G428" s="561"/>
      <c r="H428" s="220"/>
    </row>
    <row r="429" spans="1:8" s="221" customFormat="1" ht="32.25" hidden="1" customHeight="1">
      <c r="A429" s="257" t="s">
        <v>651</v>
      </c>
      <c r="B429" s="550"/>
      <c r="C429" s="550"/>
      <c r="D429" s="550"/>
      <c r="E429" s="550"/>
      <c r="F429" s="550"/>
      <c r="G429" s="550"/>
      <c r="H429" s="220"/>
    </row>
    <row r="430" spans="1:8" s="221" customFormat="1" ht="32.25" hidden="1" customHeight="1">
      <c r="A430" s="257" t="s">
        <v>652</v>
      </c>
      <c r="B430" s="550"/>
      <c r="C430" s="550"/>
      <c r="D430" s="550"/>
      <c r="E430" s="550"/>
      <c r="F430" s="550"/>
      <c r="G430" s="550"/>
      <c r="H430" s="220"/>
    </row>
    <row r="431" spans="1:8" s="221" customFormat="1" ht="47.25" hidden="1" customHeight="1">
      <c r="A431" s="257" t="s">
        <v>653</v>
      </c>
      <c r="B431" s="550"/>
      <c r="C431" s="550"/>
      <c r="D431" s="550"/>
      <c r="E431" s="550"/>
      <c r="F431" s="550"/>
      <c r="G431" s="550"/>
      <c r="H431" s="220"/>
    </row>
    <row r="432" spans="1:8" s="221" customFormat="1" ht="46.5" hidden="1" customHeight="1">
      <c r="A432" s="257" t="s">
        <v>654</v>
      </c>
      <c r="B432" s="550"/>
      <c r="C432" s="550"/>
      <c r="D432" s="550"/>
      <c r="E432" s="550"/>
      <c r="F432" s="550"/>
      <c r="G432" s="550"/>
      <c r="H432" s="220"/>
    </row>
    <row r="433" spans="1:8" s="221" customFormat="1" ht="25.5" hidden="1" customHeight="1">
      <c r="A433" s="301" t="s">
        <v>655</v>
      </c>
      <c r="B433" s="550"/>
      <c r="C433" s="550"/>
      <c r="D433" s="550"/>
      <c r="E433" s="550"/>
      <c r="F433" s="550"/>
      <c r="G433" s="550"/>
      <c r="H433" s="220"/>
    </row>
    <row r="434" spans="1:8" s="221" customFormat="1" ht="28.5" customHeight="1">
      <c r="A434" s="315" t="s">
        <v>656</v>
      </c>
      <c r="B434" s="506" t="s">
        <v>213</v>
      </c>
      <c r="C434" s="506"/>
      <c r="D434" s="506"/>
      <c r="E434" s="506" t="s">
        <v>258</v>
      </c>
      <c r="F434" s="506"/>
      <c r="G434" s="506"/>
      <c r="H434" s="220"/>
    </row>
    <row r="435" spans="1:8" s="221" customFormat="1" ht="21.75" customHeight="1">
      <c r="A435" s="239" t="s">
        <v>687</v>
      </c>
      <c r="B435" s="561">
        <f>-'Luu chuyen TT'!D38-'Luu chuyen TT'!D39</f>
        <v>235811194759</v>
      </c>
      <c r="C435" s="561"/>
      <c r="D435" s="561"/>
      <c r="E435" s="561">
        <f>-'Luu chuyen TT'!E38-'Luu chuyen TT'!E39</f>
        <v>172361065778</v>
      </c>
      <c r="F435" s="561"/>
      <c r="G435" s="561"/>
      <c r="H435" s="220"/>
    </row>
    <row r="436" spans="1:8" s="221" customFormat="1" ht="33.75" hidden="1" customHeight="1">
      <c r="A436" s="239" t="s">
        <v>657</v>
      </c>
      <c r="B436" s="550"/>
      <c r="C436" s="550"/>
      <c r="D436" s="550"/>
      <c r="E436" s="550"/>
      <c r="F436" s="550"/>
      <c r="G436" s="550"/>
      <c r="H436" s="220"/>
    </row>
    <row r="437" spans="1:8" s="221" customFormat="1" ht="33.75" hidden="1" customHeight="1">
      <c r="A437" s="239" t="s">
        <v>658</v>
      </c>
      <c r="B437" s="550"/>
      <c r="C437" s="550"/>
      <c r="D437" s="550"/>
      <c r="E437" s="550"/>
      <c r="F437" s="550"/>
      <c r="G437" s="550"/>
      <c r="H437" s="220"/>
    </row>
    <row r="438" spans="1:8" s="221" customFormat="1" ht="33.75" hidden="1" customHeight="1">
      <c r="A438" s="239" t="s">
        <v>659</v>
      </c>
      <c r="B438" s="550"/>
      <c r="C438" s="550"/>
      <c r="D438" s="550"/>
      <c r="E438" s="550"/>
      <c r="F438" s="550"/>
      <c r="G438" s="550"/>
      <c r="H438" s="220"/>
    </row>
    <row r="439" spans="1:8" s="221" customFormat="1" ht="33.75" hidden="1" customHeight="1">
      <c r="A439" s="239" t="s">
        <v>660</v>
      </c>
      <c r="B439" s="316"/>
      <c r="C439" s="316"/>
      <c r="D439" s="316"/>
      <c r="E439" s="316"/>
      <c r="F439" s="316"/>
      <c r="G439" s="316"/>
      <c r="H439" s="220"/>
    </row>
    <row r="440" spans="1:8" s="221" customFormat="1" ht="33.75" hidden="1" customHeight="1">
      <c r="A440" s="239" t="s">
        <v>661</v>
      </c>
      <c r="B440" s="316"/>
      <c r="C440" s="316"/>
      <c r="D440" s="316"/>
      <c r="E440" s="316"/>
      <c r="F440" s="316"/>
      <c r="G440" s="316"/>
      <c r="H440" s="220"/>
    </row>
    <row r="441" spans="1:8" s="221" customFormat="1" ht="25.5" customHeight="1">
      <c r="A441" s="237" t="s">
        <v>372</v>
      </c>
      <c r="B441" s="238"/>
      <c r="C441" s="238"/>
      <c r="D441" s="238"/>
      <c r="E441" s="238"/>
      <c r="F441" s="238"/>
      <c r="G441" s="238"/>
      <c r="H441" s="220"/>
    </row>
    <row r="442" spans="1:8" s="221" customFormat="1" ht="22.5" customHeight="1">
      <c r="A442" s="562" t="s">
        <v>708</v>
      </c>
      <c r="B442" s="562"/>
      <c r="C442" s="562"/>
      <c r="D442" s="562"/>
      <c r="E442" s="562"/>
      <c r="F442" s="562"/>
      <c r="G442" s="562"/>
      <c r="H442" s="220"/>
    </row>
    <row r="443" spans="1:8" s="221" customFormat="1" ht="22.5" customHeight="1">
      <c r="A443" s="562" t="s">
        <v>709</v>
      </c>
      <c r="B443" s="562"/>
      <c r="C443" s="562"/>
      <c r="D443" s="562"/>
      <c r="E443" s="562"/>
      <c r="F443" s="562"/>
      <c r="G443" s="562"/>
      <c r="H443" s="220"/>
    </row>
    <row r="444" spans="1:8" s="294" customFormat="1" ht="22.5" customHeight="1">
      <c r="A444" s="562" t="s">
        <v>662</v>
      </c>
      <c r="B444" s="562"/>
      <c r="C444" s="562"/>
      <c r="D444" s="562"/>
      <c r="E444" s="562"/>
      <c r="F444" s="562"/>
      <c r="G444" s="562"/>
      <c r="H444" s="303"/>
    </row>
    <row r="445" spans="1:8" s="221" customFormat="1" ht="45.75" customHeight="1">
      <c r="A445" s="562" t="s">
        <v>373</v>
      </c>
      <c r="B445" s="562"/>
      <c r="C445" s="562"/>
      <c r="D445" s="562"/>
      <c r="E445" s="562"/>
      <c r="F445" s="562"/>
      <c r="G445" s="562"/>
      <c r="H445" s="220"/>
    </row>
    <row r="446" spans="1:8" s="221" customFormat="1" ht="43.5" customHeight="1">
      <c r="A446" s="562" t="s">
        <v>799</v>
      </c>
      <c r="B446" s="562"/>
      <c r="C446" s="562"/>
      <c r="D446" s="562"/>
      <c r="E446" s="562"/>
      <c r="F446" s="562"/>
      <c r="G446" s="562"/>
      <c r="H446" s="220"/>
    </row>
    <row r="447" spans="1:8" s="221" customFormat="1" ht="27" customHeight="1">
      <c r="A447" s="305" t="s">
        <v>663</v>
      </c>
      <c r="B447" s="225"/>
      <c r="C447" s="225"/>
      <c r="D447" s="225"/>
      <c r="E447" s="225"/>
      <c r="F447" s="225"/>
      <c r="G447" s="225"/>
      <c r="H447" s="220"/>
    </row>
    <row r="448" spans="1:8" s="221" customFormat="1" ht="17.25" customHeight="1">
      <c r="A448" s="239"/>
      <c r="B448" s="317" t="s">
        <v>800</v>
      </c>
      <c r="C448" s="317"/>
      <c r="D448" s="317"/>
      <c r="E448" s="318"/>
      <c r="F448" s="318"/>
      <c r="G448" s="318"/>
      <c r="H448" s="220"/>
    </row>
    <row r="449" spans="1:8" s="221" customFormat="1" ht="24" customHeight="1">
      <c r="A449" s="527" t="s">
        <v>688</v>
      </c>
      <c r="B449" s="527"/>
      <c r="C449" s="527"/>
      <c r="D449" s="527"/>
      <c r="E449" s="527"/>
      <c r="F449" s="527"/>
      <c r="G449" s="527"/>
      <c r="H449" s="220"/>
    </row>
    <row r="450" spans="1:8" s="221" customFormat="1" ht="20.25" customHeight="1">
      <c r="A450" s="239"/>
      <c r="B450" s="219"/>
      <c r="C450" s="219"/>
      <c r="D450" s="219"/>
      <c r="E450" s="219"/>
      <c r="F450" s="219"/>
      <c r="G450" s="219"/>
      <c r="H450" s="220"/>
    </row>
    <row r="451" spans="1:8" s="221" customFormat="1" ht="20.25" customHeight="1">
      <c r="A451" s="239"/>
      <c r="B451" s="219"/>
      <c r="C451" s="219"/>
      <c r="D451" s="219"/>
      <c r="E451" s="219"/>
      <c r="F451" s="219"/>
      <c r="G451" s="219"/>
      <c r="H451" s="220"/>
    </row>
    <row r="452" spans="1:8" s="221" customFormat="1" ht="20.25" customHeight="1">
      <c r="A452" s="239"/>
      <c r="B452" s="219"/>
      <c r="C452" s="219"/>
      <c r="D452" s="219"/>
      <c r="E452" s="219"/>
      <c r="F452" s="219"/>
      <c r="G452" s="219"/>
      <c r="H452" s="220"/>
    </row>
    <row r="453" spans="1:8" s="221" customFormat="1" ht="20.25" customHeight="1">
      <c r="A453" s="319" t="s">
        <v>705</v>
      </c>
      <c r="B453" s="320"/>
      <c r="C453" s="320"/>
      <c r="D453" s="320"/>
      <c r="E453" s="320"/>
      <c r="F453" s="320"/>
      <c r="G453" s="320"/>
      <c r="H453" s="220"/>
    </row>
    <row r="454" spans="1:8" s="322" customFormat="1" ht="20.25" customHeight="1">
      <c r="A454" s="221"/>
      <c r="B454" s="321"/>
      <c r="C454" s="321"/>
      <c r="D454" s="321"/>
      <c r="E454" s="321"/>
      <c r="F454" s="321"/>
      <c r="G454" s="321"/>
      <c r="H454" s="220"/>
    </row>
    <row r="455" spans="1:8" s="322" customFormat="1" ht="20.25" customHeight="1">
      <c r="B455" s="321"/>
      <c r="C455" s="321"/>
      <c r="D455" s="321"/>
      <c r="E455" s="321"/>
      <c r="F455" s="321"/>
      <c r="G455" s="321"/>
      <c r="H455" s="220"/>
    </row>
    <row r="456" spans="1:8" s="322" customFormat="1" ht="20.25" customHeight="1">
      <c r="B456" s="321"/>
      <c r="C456" s="321"/>
      <c r="D456" s="321"/>
      <c r="E456" s="321"/>
      <c r="F456" s="321"/>
      <c r="G456" s="321"/>
      <c r="H456" s="220"/>
    </row>
    <row r="457" spans="1:8" s="322" customFormat="1" ht="20.25" customHeight="1">
      <c r="B457" s="321"/>
      <c r="C457" s="321"/>
      <c r="D457" s="321"/>
      <c r="E457" s="321"/>
      <c r="F457" s="321"/>
      <c r="G457" s="321"/>
      <c r="H457" s="220"/>
    </row>
    <row r="458" spans="1:8" s="322" customFormat="1" ht="20.25" customHeight="1">
      <c r="B458" s="321"/>
      <c r="C458" s="321"/>
      <c r="D458" s="321"/>
      <c r="E458" s="321"/>
      <c r="F458" s="321"/>
      <c r="G458" s="321"/>
      <c r="H458" s="220"/>
    </row>
    <row r="459" spans="1:8" s="322" customFormat="1" ht="20.25" customHeight="1">
      <c r="B459" s="321"/>
      <c r="C459" s="321"/>
      <c r="D459" s="321"/>
      <c r="E459" s="321"/>
      <c r="F459" s="321"/>
      <c r="G459" s="321"/>
      <c r="H459" s="220"/>
    </row>
    <row r="460" spans="1:8" s="322" customFormat="1" ht="20.25" customHeight="1">
      <c r="B460" s="321"/>
      <c r="C460" s="321"/>
      <c r="D460" s="321"/>
      <c r="E460" s="321"/>
      <c r="F460" s="321"/>
      <c r="G460" s="321"/>
      <c r="H460" s="220"/>
    </row>
    <row r="461" spans="1:8" s="322" customFormat="1" ht="20.25" customHeight="1">
      <c r="B461" s="321"/>
      <c r="C461" s="321"/>
      <c r="D461" s="321"/>
      <c r="E461" s="321"/>
      <c r="F461" s="321"/>
      <c r="G461" s="321"/>
      <c r="H461" s="220"/>
    </row>
    <row r="462" spans="1:8" s="322" customFormat="1" ht="20.25" customHeight="1">
      <c r="B462" s="321"/>
      <c r="C462" s="321"/>
      <c r="D462" s="321"/>
      <c r="E462" s="321"/>
      <c r="F462" s="321"/>
      <c r="G462" s="321"/>
      <c r="H462" s="220"/>
    </row>
    <row r="463" spans="1:8" s="322" customFormat="1" ht="20.25" customHeight="1">
      <c r="B463" s="321"/>
      <c r="C463" s="321"/>
      <c r="D463" s="321"/>
      <c r="E463" s="321"/>
      <c r="F463" s="321"/>
      <c r="G463" s="321"/>
      <c r="H463" s="220"/>
    </row>
    <row r="464" spans="1:8" s="322" customFormat="1" ht="20.25" customHeight="1">
      <c r="B464" s="321"/>
      <c r="C464" s="321"/>
      <c r="D464" s="321"/>
      <c r="E464" s="321"/>
      <c r="F464" s="321"/>
      <c r="G464" s="321"/>
      <c r="H464" s="220"/>
    </row>
    <row r="465" spans="2:8" s="322" customFormat="1" ht="20.25" customHeight="1">
      <c r="B465" s="321"/>
      <c r="C465" s="321"/>
      <c r="D465" s="321"/>
      <c r="E465" s="321"/>
      <c r="F465" s="321"/>
      <c r="G465" s="321"/>
      <c r="H465" s="220"/>
    </row>
    <row r="466" spans="2:8" s="322" customFormat="1" ht="20.25" customHeight="1">
      <c r="B466" s="321"/>
      <c r="C466" s="321"/>
      <c r="D466" s="321"/>
      <c r="E466" s="321"/>
      <c r="F466" s="321"/>
      <c r="G466" s="321"/>
      <c r="H466" s="220"/>
    </row>
    <row r="467" spans="2:8" s="322" customFormat="1" ht="20.25" customHeight="1">
      <c r="B467" s="321"/>
      <c r="C467" s="321"/>
      <c r="D467" s="321"/>
      <c r="E467" s="321"/>
      <c r="F467" s="321"/>
      <c r="G467" s="321"/>
      <c r="H467" s="220"/>
    </row>
    <row r="468" spans="2:8" s="322" customFormat="1" ht="20.25" customHeight="1">
      <c r="B468" s="321"/>
      <c r="C468" s="321"/>
      <c r="D468" s="321"/>
      <c r="E468" s="321"/>
      <c r="F468" s="321"/>
      <c r="G468" s="321"/>
      <c r="H468" s="220"/>
    </row>
    <row r="469" spans="2:8" s="322" customFormat="1" ht="20.25" customHeight="1">
      <c r="B469" s="321"/>
      <c r="C469" s="321"/>
      <c r="D469" s="321"/>
      <c r="E469" s="321"/>
      <c r="F469" s="321"/>
      <c r="G469" s="321"/>
      <c r="H469" s="220"/>
    </row>
    <row r="470" spans="2:8" s="322" customFormat="1" ht="20.25" customHeight="1">
      <c r="B470" s="321"/>
      <c r="C470" s="321"/>
      <c r="D470" s="321"/>
      <c r="E470" s="321"/>
      <c r="F470" s="321"/>
      <c r="G470" s="321"/>
      <c r="H470" s="220"/>
    </row>
    <row r="471" spans="2:8" s="322" customFormat="1" ht="20.25" customHeight="1">
      <c r="B471" s="321"/>
      <c r="C471" s="321"/>
      <c r="D471" s="321"/>
      <c r="E471" s="321"/>
      <c r="F471" s="321"/>
      <c r="G471" s="321"/>
      <c r="H471" s="220"/>
    </row>
    <row r="472" spans="2:8" s="322" customFormat="1" ht="20.25" customHeight="1">
      <c r="B472" s="321"/>
      <c r="C472" s="321"/>
      <c r="D472" s="321"/>
      <c r="E472" s="321"/>
      <c r="F472" s="321"/>
      <c r="G472" s="321"/>
      <c r="H472" s="220"/>
    </row>
    <row r="473" spans="2:8" s="322" customFormat="1" ht="20.25" customHeight="1">
      <c r="B473" s="321"/>
      <c r="C473" s="321"/>
      <c r="D473" s="321"/>
      <c r="E473" s="321"/>
      <c r="F473" s="321"/>
      <c r="G473" s="321"/>
      <c r="H473" s="220"/>
    </row>
    <row r="474" spans="2:8" s="322" customFormat="1" ht="20.25" customHeight="1">
      <c r="B474" s="321"/>
      <c r="C474" s="321"/>
      <c r="D474" s="321"/>
      <c r="E474" s="321"/>
      <c r="F474" s="321"/>
      <c r="G474" s="321"/>
      <c r="H474" s="220"/>
    </row>
    <row r="475" spans="2:8" s="322" customFormat="1" ht="20.25" customHeight="1">
      <c r="B475" s="321"/>
      <c r="C475" s="321"/>
      <c r="D475" s="321"/>
      <c r="E475" s="321"/>
      <c r="F475" s="321"/>
      <c r="G475" s="321"/>
      <c r="H475" s="220"/>
    </row>
    <row r="476" spans="2:8" s="322" customFormat="1" ht="20.25" customHeight="1">
      <c r="B476" s="321"/>
      <c r="C476" s="321"/>
      <c r="D476" s="321"/>
      <c r="E476" s="321"/>
      <c r="F476" s="321"/>
      <c r="G476" s="321"/>
      <c r="H476" s="220"/>
    </row>
    <row r="477" spans="2:8" s="322" customFormat="1" ht="20.25" customHeight="1">
      <c r="B477" s="321"/>
      <c r="C477" s="321"/>
      <c r="D477" s="321"/>
      <c r="E477" s="321"/>
      <c r="F477" s="321"/>
      <c r="G477" s="321"/>
      <c r="H477" s="220"/>
    </row>
    <row r="478" spans="2:8" s="322" customFormat="1" ht="20.25" customHeight="1">
      <c r="B478" s="321"/>
      <c r="C478" s="321"/>
      <c r="D478" s="321"/>
      <c r="E478" s="321"/>
      <c r="F478" s="321"/>
      <c r="G478" s="321"/>
      <c r="H478" s="220"/>
    </row>
    <row r="479" spans="2:8" s="322" customFormat="1" ht="20.25" customHeight="1">
      <c r="B479" s="321"/>
      <c r="C479" s="321"/>
      <c r="D479" s="321"/>
      <c r="E479" s="321"/>
      <c r="F479" s="321"/>
      <c r="G479" s="321"/>
      <c r="H479" s="220"/>
    </row>
    <row r="480" spans="2:8" s="322" customFormat="1" ht="20.25" customHeight="1">
      <c r="B480" s="321"/>
      <c r="C480" s="321"/>
      <c r="D480" s="321"/>
      <c r="E480" s="321"/>
      <c r="F480" s="321"/>
      <c r="G480" s="321"/>
      <c r="H480" s="220"/>
    </row>
    <row r="481" spans="2:8" s="322" customFormat="1" ht="20.25" customHeight="1">
      <c r="B481" s="321"/>
      <c r="C481" s="321"/>
      <c r="D481" s="321"/>
      <c r="E481" s="321"/>
      <c r="F481" s="321"/>
      <c r="G481" s="321"/>
      <c r="H481" s="220"/>
    </row>
    <row r="482" spans="2:8" s="322" customFormat="1" ht="20.25" customHeight="1">
      <c r="B482" s="321"/>
      <c r="C482" s="321"/>
      <c r="D482" s="321"/>
      <c r="E482" s="321"/>
      <c r="F482" s="321"/>
      <c r="G482" s="321"/>
      <c r="H482" s="220"/>
    </row>
    <row r="483" spans="2:8" s="322" customFormat="1" ht="20.25" customHeight="1">
      <c r="B483" s="321"/>
      <c r="C483" s="321"/>
      <c r="D483" s="321"/>
      <c r="E483" s="321"/>
      <c r="F483" s="321"/>
      <c r="G483" s="321"/>
      <c r="H483" s="220"/>
    </row>
    <row r="484" spans="2:8" s="322" customFormat="1" ht="20.25" customHeight="1">
      <c r="B484" s="321"/>
      <c r="C484" s="321"/>
      <c r="D484" s="321"/>
      <c r="E484" s="321"/>
      <c r="F484" s="321"/>
      <c r="G484" s="321"/>
      <c r="H484" s="220"/>
    </row>
    <row r="485" spans="2:8" s="322" customFormat="1" ht="20.25" customHeight="1">
      <c r="B485" s="321"/>
      <c r="C485" s="321"/>
      <c r="D485" s="321"/>
      <c r="E485" s="321"/>
      <c r="F485" s="321"/>
      <c r="G485" s="321"/>
      <c r="H485" s="220"/>
    </row>
    <row r="486" spans="2:8" s="322" customFormat="1" ht="20.25" customHeight="1">
      <c r="B486" s="321"/>
      <c r="C486" s="321"/>
      <c r="D486" s="321"/>
      <c r="E486" s="321"/>
      <c r="F486" s="321"/>
      <c r="G486" s="321"/>
      <c r="H486" s="220"/>
    </row>
    <row r="487" spans="2:8" s="322" customFormat="1" ht="20.25" customHeight="1">
      <c r="B487" s="321"/>
      <c r="C487" s="321"/>
      <c r="D487" s="321"/>
      <c r="E487" s="321"/>
      <c r="F487" s="321"/>
      <c r="G487" s="321"/>
      <c r="H487" s="220"/>
    </row>
    <row r="488" spans="2:8" s="322" customFormat="1" ht="20.25" customHeight="1">
      <c r="B488" s="321"/>
      <c r="C488" s="321"/>
      <c r="D488" s="321"/>
      <c r="E488" s="321"/>
      <c r="F488" s="321"/>
      <c r="G488" s="321"/>
      <c r="H488" s="220"/>
    </row>
    <row r="489" spans="2:8" s="322" customFormat="1" ht="20.25" customHeight="1">
      <c r="B489" s="321"/>
      <c r="C489" s="321"/>
      <c r="D489" s="321"/>
      <c r="E489" s="321"/>
      <c r="F489" s="321"/>
      <c r="G489" s="321"/>
      <c r="H489" s="220"/>
    </row>
    <row r="490" spans="2:8" s="322" customFormat="1" ht="20.25" customHeight="1">
      <c r="B490" s="321"/>
      <c r="C490" s="321"/>
      <c r="D490" s="321"/>
      <c r="E490" s="321"/>
      <c r="F490" s="321"/>
      <c r="G490" s="321"/>
      <c r="H490" s="220"/>
    </row>
    <row r="491" spans="2:8" s="322" customFormat="1" ht="20.25" customHeight="1">
      <c r="B491" s="321"/>
      <c r="C491" s="321"/>
      <c r="D491" s="321"/>
      <c r="E491" s="321"/>
      <c r="F491" s="321"/>
      <c r="G491" s="321"/>
      <c r="H491" s="220"/>
    </row>
    <row r="492" spans="2:8" s="322" customFormat="1" ht="20.25" customHeight="1">
      <c r="B492" s="321"/>
      <c r="C492" s="321"/>
      <c r="D492" s="321"/>
      <c r="E492" s="321"/>
      <c r="F492" s="321"/>
      <c r="G492" s="321"/>
      <c r="H492" s="220"/>
    </row>
    <row r="493" spans="2:8" s="322" customFormat="1" ht="20.25" customHeight="1">
      <c r="B493" s="321"/>
      <c r="C493" s="321"/>
      <c r="D493" s="321"/>
      <c r="E493" s="321"/>
      <c r="F493" s="321"/>
      <c r="G493" s="321"/>
      <c r="H493" s="220"/>
    </row>
    <row r="494" spans="2:8" s="322" customFormat="1" ht="20.25" customHeight="1">
      <c r="B494" s="321"/>
      <c r="C494" s="321"/>
      <c r="D494" s="321"/>
      <c r="E494" s="321"/>
      <c r="F494" s="321"/>
      <c r="G494" s="321"/>
      <c r="H494" s="220"/>
    </row>
    <row r="495" spans="2:8" s="322" customFormat="1" ht="20.25" customHeight="1">
      <c r="B495" s="321"/>
      <c r="C495" s="321"/>
      <c r="D495" s="321"/>
      <c r="E495" s="321"/>
      <c r="F495" s="321"/>
      <c r="G495" s="321"/>
      <c r="H495" s="220"/>
    </row>
    <row r="496" spans="2:8" s="322" customFormat="1" ht="20.25" customHeight="1">
      <c r="B496" s="321"/>
      <c r="C496" s="321"/>
      <c r="D496" s="321"/>
      <c r="E496" s="321"/>
      <c r="F496" s="321"/>
      <c r="G496" s="321"/>
      <c r="H496" s="220"/>
    </row>
    <row r="497" spans="2:8" s="322" customFormat="1" ht="20.25" customHeight="1">
      <c r="B497" s="321"/>
      <c r="C497" s="321"/>
      <c r="D497" s="321"/>
      <c r="E497" s="321"/>
      <c r="F497" s="321"/>
      <c r="G497" s="321"/>
      <c r="H497" s="220"/>
    </row>
    <row r="498" spans="2:8" s="322" customFormat="1" ht="20.25" customHeight="1">
      <c r="B498" s="321"/>
      <c r="C498" s="321"/>
      <c r="D498" s="321"/>
      <c r="E498" s="321"/>
      <c r="F498" s="321"/>
      <c r="G498" s="321"/>
      <c r="H498" s="220"/>
    </row>
    <row r="499" spans="2:8" s="322" customFormat="1" ht="20.25" customHeight="1">
      <c r="B499" s="321"/>
      <c r="C499" s="321"/>
      <c r="D499" s="321"/>
      <c r="E499" s="321"/>
      <c r="F499" s="321"/>
      <c r="G499" s="321"/>
      <c r="H499" s="220"/>
    </row>
    <row r="500" spans="2:8" s="322" customFormat="1" ht="20.25" customHeight="1">
      <c r="B500" s="321"/>
      <c r="C500" s="321"/>
      <c r="D500" s="321"/>
      <c r="E500" s="321"/>
      <c r="F500" s="321"/>
      <c r="G500" s="321"/>
      <c r="H500" s="220"/>
    </row>
    <row r="501" spans="2:8" s="322" customFormat="1" ht="20.25" customHeight="1">
      <c r="B501" s="321"/>
      <c r="C501" s="321"/>
      <c r="D501" s="321"/>
      <c r="E501" s="321"/>
      <c r="F501" s="321"/>
      <c r="G501" s="321"/>
      <c r="H501" s="220"/>
    </row>
    <row r="502" spans="2:8" s="322" customFormat="1" ht="20.25" customHeight="1">
      <c r="B502" s="321"/>
      <c r="C502" s="321"/>
      <c r="D502" s="321"/>
      <c r="E502" s="321"/>
      <c r="F502" s="321"/>
      <c r="G502" s="321"/>
      <c r="H502" s="220"/>
    </row>
    <row r="503" spans="2:8" s="322" customFormat="1" ht="20.25" customHeight="1">
      <c r="B503" s="321"/>
      <c r="C503" s="321"/>
      <c r="D503" s="321"/>
      <c r="E503" s="321"/>
      <c r="F503" s="321"/>
      <c r="G503" s="321"/>
      <c r="H503" s="220"/>
    </row>
    <row r="504" spans="2:8" s="322" customFormat="1" ht="20.25" customHeight="1">
      <c r="B504" s="321"/>
      <c r="C504" s="321"/>
      <c r="D504" s="321"/>
      <c r="E504" s="321"/>
      <c r="F504" s="321"/>
      <c r="G504" s="321"/>
      <c r="H504" s="220"/>
    </row>
    <row r="505" spans="2:8" s="322" customFormat="1" ht="20.25" customHeight="1">
      <c r="B505" s="321"/>
      <c r="C505" s="321"/>
      <c r="D505" s="321"/>
      <c r="E505" s="321"/>
      <c r="F505" s="321"/>
      <c r="G505" s="321"/>
      <c r="H505" s="220"/>
    </row>
    <row r="506" spans="2:8" s="322" customFormat="1" ht="20.25" customHeight="1">
      <c r="B506" s="321"/>
      <c r="C506" s="321"/>
      <c r="D506" s="321"/>
      <c r="E506" s="321"/>
      <c r="F506" s="321"/>
      <c r="G506" s="321"/>
      <c r="H506" s="220"/>
    </row>
    <row r="507" spans="2:8" s="322" customFormat="1" ht="20.25" customHeight="1">
      <c r="B507" s="321"/>
      <c r="C507" s="321"/>
      <c r="D507" s="321"/>
      <c r="E507" s="321"/>
      <c r="F507" s="321"/>
      <c r="G507" s="321"/>
      <c r="H507" s="220"/>
    </row>
    <row r="508" spans="2:8" s="322" customFormat="1" ht="20.25" customHeight="1">
      <c r="B508" s="321"/>
      <c r="C508" s="321"/>
      <c r="D508" s="321"/>
      <c r="E508" s="321"/>
      <c r="F508" s="321"/>
      <c r="G508" s="321"/>
      <c r="H508" s="220"/>
    </row>
    <row r="509" spans="2:8" s="322" customFormat="1" ht="20.25" customHeight="1">
      <c r="B509" s="321"/>
      <c r="C509" s="321"/>
      <c r="D509" s="321"/>
      <c r="E509" s="321"/>
      <c r="F509" s="321"/>
      <c r="G509" s="321"/>
      <c r="H509" s="220"/>
    </row>
    <row r="510" spans="2:8" s="322" customFormat="1" ht="20.25" customHeight="1">
      <c r="B510" s="321"/>
      <c r="C510" s="321"/>
      <c r="D510" s="321"/>
      <c r="E510" s="321"/>
      <c r="F510" s="321"/>
      <c r="G510" s="321"/>
      <c r="H510" s="220"/>
    </row>
    <row r="511" spans="2:8" s="322" customFormat="1" ht="20.25" customHeight="1">
      <c r="B511" s="321"/>
      <c r="C511" s="321"/>
      <c r="D511" s="321"/>
      <c r="E511" s="321"/>
      <c r="F511" s="321"/>
      <c r="G511" s="321"/>
      <c r="H511" s="220"/>
    </row>
    <row r="512" spans="2:8" s="322" customFormat="1" ht="20.25" customHeight="1">
      <c r="B512" s="321"/>
      <c r="C512" s="321"/>
      <c r="D512" s="321"/>
      <c r="E512" s="321"/>
      <c r="F512" s="321"/>
      <c r="G512" s="321"/>
      <c r="H512" s="220"/>
    </row>
    <row r="513" spans="1:8" s="322" customFormat="1" ht="20.25" customHeight="1">
      <c r="B513" s="321"/>
      <c r="C513" s="321"/>
      <c r="D513" s="321"/>
      <c r="E513" s="321"/>
      <c r="F513" s="321"/>
      <c r="G513" s="321"/>
      <c r="H513" s="220"/>
    </row>
    <row r="514" spans="1:8" ht="20.25" customHeight="1">
      <c r="A514" s="322"/>
      <c r="B514" s="321"/>
      <c r="C514" s="321"/>
      <c r="D514" s="321"/>
      <c r="E514" s="321"/>
      <c r="F514" s="321"/>
      <c r="G514" s="321"/>
    </row>
  </sheetData>
  <mergeCells count="735">
    <mergeCell ref="A449:G449"/>
    <mergeCell ref="A442:G442"/>
    <mergeCell ref="A443:G443"/>
    <mergeCell ref="A444:G444"/>
    <mergeCell ref="A445:G445"/>
    <mergeCell ref="A446:G446"/>
    <mergeCell ref="B436:D436"/>
    <mergeCell ref="E436:G436"/>
    <mergeCell ref="B437:D437"/>
    <mergeCell ref="E437:G437"/>
    <mergeCell ref="B438:D438"/>
    <mergeCell ref="E438:G438"/>
    <mergeCell ref="B433:D433"/>
    <mergeCell ref="E433:G433"/>
    <mergeCell ref="B434:D434"/>
    <mergeCell ref="E434:G434"/>
    <mergeCell ref="B435:D435"/>
    <mergeCell ref="E435:G435"/>
    <mergeCell ref="B430:D430"/>
    <mergeCell ref="E430:G430"/>
    <mergeCell ref="B431:D431"/>
    <mergeCell ref="E431:G431"/>
    <mergeCell ref="B432:D432"/>
    <mergeCell ref="E432:G432"/>
    <mergeCell ref="B427:D427"/>
    <mergeCell ref="E427:G427"/>
    <mergeCell ref="B428:D428"/>
    <mergeCell ref="E428:G428"/>
    <mergeCell ref="B429:D429"/>
    <mergeCell ref="E429:G429"/>
    <mergeCell ref="B423:D423"/>
    <mergeCell ref="E423:G423"/>
    <mergeCell ref="B424:D424"/>
    <mergeCell ref="E424:G424"/>
    <mergeCell ref="A425:G425"/>
    <mergeCell ref="A426:G426"/>
    <mergeCell ref="A419:G419"/>
    <mergeCell ref="B420:D420"/>
    <mergeCell ref="E420:G420"/>
    <mergeCell ref="B421:D421"/>
    <mergeCell ref="E421:G421"/>
    <mergeCell ref="B422:D422"/>
    <mergeCell ref="E422:G422"/>
    <mergeCell ref="B416:D416"/>
    <mergeCell ref="E416:G416"/>
    <mergeCell ref="B417:D417"/>
    <mergeCell ref="E417:G417"/>
    <mergeCell ref="B418:D418"/>
    <mergeCell ref="E418:G418"/>
    <mergeCell ref="B413:D413"/>
    <mergeCell ref="E413:G413"/>
    <mergeCell ref="B414:D414"/>
    <mergeCell ref="E414:G414"/>
    <mergeCell ref="B415:D415"/>
    <mergeCell ref="E415:G415"/>
    <mergeCell ref="B410:D410"/>
    <mergeCell ref="E410:G410"/>
    <mergeCell ref="B411:D411"/>
    <mergeCell ref="E411:G411"/>
    <mergeCell ref="B412:D412"/>
    <mergeCell ref="E412:G412"/>
    <mergeCell ref="B407:D407"/>
    <mergeCell ref="E407:G407"/>
    <mergeCell ref="B408:D408"/>
    <mergeCell ref="E408:G408"/>
    <mergeCell ref="B409:D409"/>
    <mergeCell ref="E409:G409"/>
    <mergeCell ref="B405:D405"/>
    <mergeCell ref="E405:G405"/>
    <mergeCell ref="B406:D406"/>
    <mergeCell ref="E406:G406"/>
    <mergeCell ref="B401:D401"/>
    <mergeCell ref="E401:G401"/>
    <mergeCell ref="B402:D402"/>
    <mergeCell ref="E402:G402"/>
    <mergeCell ref="B403:D403"/>
    <mergeCell ref="E403:G403"/>
    <mergeCell ref="B404:D404"/>
    <mergeCell ref="E404:G404"/>
    <mergeCell ref="B398:D398"/>
    <mergeCell ref="E398:G398"/>
    <mergeCell ref="B399:D399"/>
    <mergeCell ref="E399:G399"/>
    <mergeCell ref="B400:D400"/>
    <mergeCell ref="E400:G400"/>
    <mergeCell ref="B395:D395"/>
    <mergeCell ref="E395:G395"/>
    <mergeCell ref="B396:D396"/>
    <mergeCell ref="E396:G396"/>
    <mergeCell ref="B397:D397"/>
    <mergeCell ref="E397:G397"/>
    <mergeCell ref="B392:D392"/>
    <mergeCell ref="E392:G392"/>
    <mergeCell ref="B393:D393"/>
    <mergeCell ref="E393:G393"/>
    <mergeCell ref="B394:D394"/>
    <mergeCell ref="E394:G394"/>
    <mergeCell ref="B389:D389"/>
    <mergeCell ref="E389:G389"/>
    <mergeCell ref="B390:D390"/>
    <mergeCell ref="E390:G390"/>
    <mergeCell ref="B391:D391"/>
    <mergeCell ref="E391:G391"/>
    <mergeCell ref="B386:D386"/>
    <mergeCell ref="E386:G386"/>
    <mergeCell ref="B387:D387"/>
    <mergeCell ref="E387:G387"/>
    <mergeCell ref="B388:D388"/>
    <mergeCell ref="E388:G388"/>
    <mergeCell ref="B383:D383"/>
    <mergeCell ref="E383:G383"/>
    <mergeCell ref="B384:D384"/>
    <mergeCell ref="E384:G384"/>
    <mergeCell ref="B385:D385"/>
    <mergeCell ref="E385:G385"/>
    <mergeCell ref="B381:D381"/>
    <mergeCell ref="E381:G381"/>
    <mergeCell ref="B382:D382"/>
    <mergeCell ref="E382:G382"/>
    <mergeCell ref="B378:D378"/>
    <mergeCell ref="E378:G378"/>
    <mergeCell ref="B379:D379"/>
    <mergeCell ref="E379:G379"/>
    <mergeCell ref="B380:D380"/>
    <mergeCell ref="E380:G380"/>
    <mergeCell ref="B375:D375"/>
    <mergeCell ref="E375:G375"/>
    <mergeCell ref="B376:D376"/>
    <mergeCell ref="E376:G376"/>
    <mergeCell ref="B377:D377"/>
    <mergeCell ref="E377:G377"/>
    <mergeCell ref="B373:D373"/>
    <mergeCell ref="E373:G373"/>
    <mergeCell ref="B374:D374"/>
    <mergeCell ref="E374:G374"/>
    <mergeCell ref="B370:D370"/>
    <mergeCell ref="E370:G370"/>
    <mergeCell ref="B371:D371"/>
    <mergeCell ref="E371:G371"/>
    <mergeCell ref="B372:D372"/>
    <mergeCell ref="E372:G372"/>
    <mergeCell ref="B367:D367"/>
    <mergeCell ref="E367:G367"/>
    <mergeCell ref="B368:D368"/>
    <mergeCell ref="E368:G368"/>
    <mergeCell ref="B369:D369"/>
    <mergeCell ref="E369:G369"/>
    <mergeCell ref="B364:D364"/>
    <mergeCell ref="E364:G364"/>
    <mergeCell ref="B365:D365"/>
    <mergeCell ref="E365:G365"/>
    <mergeCell ref="B366:D366"/>
    <mergeCell ref="E366:G366"/>
    <mergeCell ref="B361:D361"/>
    <mergeCell ref="E361:G361"/>
    <mergeCell ref="B362:D362"/>
    <mergeCell ref="E362:G362"/>
    <mergeCell ref="B363:D363"/>
    <mergeCell ref="E363:G363"/>
    <mergeCell ref="B358:D358"/>
    <mergeCell ref="E358:G358"/>
    <mergeCell ref="B359:D359"/>
    <mergeCell ref="E359:G359"/>
    <mergeCell ref="B360:D360"/>
    <mergeCell ref="E360:G360"/>
    <mergeCell ref="B355:D355"/>
    <mergeCell ref="E355:G355"/>
    <mergeCell ref="B356:D356"/>
    <mergeCell ref="E356:G356"/>
    <mergeCell ref="B357:D357"/>
    <mergeCell ref="E357:G357"/>
    <mergeCell ref="B352:D352"/>
    <mergeCell ref="E352:G352"/>
    <mergeCell ref="B353:D353"/>
    <mergeCell ref="E353:G353"/>
    <mergeCell ref="B354:D354"/>
    <mergeCell ref="E354:G354"/>
    <mergeCell ref="B348:D348"/>
    <mergeCell ref="E348:G348"/>
    <mergeCell ref="B350:D350"/>
    <mergeCell ref="E350:G350"/>
    <mergeCell ref="B351:D351"/>
    <mergeCell ref="E351:G351"/>
    <mergeCell ref="B345:D345"/>
    <mergeCell ref="E345:G345"/>
    <mergeCell ref="B346:D346"/>
    <mergeCell ref="E346:G346"/>
    <mergeCell ref="B347:D347"/>
    <mergeCell ref="E347:G347"/>
    <mergeCell ref="B342:D342"/>
    <mergeCell ref="E342:G342"/>
    <mergeCell ref="B343:D343"/>
    <mergeCell ref="E343:G343"/>
    <mergeCell ref="B344:D344"/>
    <mergeCell ref="E344:G344"/>
    <mergeCell ref="B338:D338"/>
    <mergeCell ref="E338:G338"/>
    <mergeCell ref="A339:G339"/>
    <mergeCell ref="A340:G340"/>
    <mergeCell ref="B341:D341"/>
    <mergeCell ref="E341:G341"/>
    <mergeCell ref="B335:D335"/>
    <mergeCell ref="E335:G335"/>
    <mergeCell ref="B336:D336"/>
    <mergeCell ref="E336:G336"/>
    <mergeCell ref="B337:D337"/>
    <mergeCell ref="E337:G337"/>
    <mergeCell ref="A331:G331"/>
    <mergeCell ref="B332:D332"/>
    <mergeCell ref="E332:G332"/>
    <mergeCell ref="B333:D333"/>
    <mergeCell ref="E333:G333"/>
    <mergeCell ref="B334:D334"/>
    <mergeCell ref="E334:G334"/>
    <mergeCell ref="A325:G325"/>
    <mergeCell ref="A326:G326"/>
    <mergeCell ref="A327:G327"/>
    <mergeCell ref="A328:G328"/>
    <mergeCell ref="A329:G329"/>
    <mergeCell ref="A330:G330"/>
    <mergeCell ref="B321:D321"/>
    <mergeCell ref="E321:G321"/>
    <mergeCell ref="B322:D322"/>
    <mergeCell ref="E322:G322"/>
    <mergeCell ref="A323:G323"/>
    <mergeCell ref="A324:G324"/>
    <mergeCell ref="B317:D317"/>
    <mergeCell ref="E317:G317"/>
    <mergeCell ref="B318:D318"/>
    <mergeCell ref="E318:G318"/>
    <mergeCell ref="A319:G319"/>
    <mergeCell ref="B320:D320"/>
    <mergeCell ref="E320:G320"/>
    <mergeCell ref="B314:D314"/>
    <mergeCell ref="E314:G314"/>
    <mergeCell ref="B315:D315"/>
    <mergeCell ref="E315:G315"/>
    <mergeCell ref="B316:D316"/>
    <mergeCell ref="E316:G316"/>
    <mergeCell ref="B311:D311"/>
    <mergeCell ref="E311:G311"/>
    <mergeCell ref="B312:D312"/>
    <mergeCell ref="E312:G312"/>
    <mergeCell ref="B313:D313"/>
    <mergeCell ref="E313:G313"/>
    <mergeCell ref="A305:G305"/>
    <mergeCell ref="A306:G306"/>
    <mergeCell ref="A307:G307"/>
    <mergeCell ref="B309:D309"/>
    <mergeCell ref="E309:G309"/>
    <mergeCell ref="A310:G310"/>
    <mergeCell ref="B301:D301"/>
    <mergeCell ref="E301:G301"/>
    <mergeCell ref="B302:D302"/>
    <mergeCell ref="E302:G302"/>
    <mergeCell ref="A303:G303"/>
    <mergeCell ref="A304:G304"/>
    <mergeCell ref="B296:D296"/>
    <mergeCell ref="E296:G296"/>
    <mergeCell ref="B299:D299"/>
    <mergeCell ref="E299:G299"/>
    <mergeCell ref="B300:D300"/>
    <mergeCell ref="E300:G300"/>
    <mergeCell ref="B293:D293"/>
    <mergeCell ref="E293:G293"/>
    <mergeCell ref="B294:D294"/>
    <mergeCell ref="E294:G294"/>
    <mergeCell ref="B295:D295"/>
    <mergeCell ref="E295:G295"/>
    <mergeCell ref="B290:D290"/>
    <mergeCell ref="E290:G290"/>
    <mergeCell ref="B291:D291"/>
    <mergeCell ref="E291:G291"/>
    <mergeCell ref="B292:D292"/>
    <mergeCell ref="E292:G292"/>
    <mergeCell ref="B287:D287"/>
    <mergeCell ref="E287:G287"/>
    <mergeCell ref="B288:D288"/>
    <mergeCell ref="E288:G288"/>
    <mergeCell ref="B289:D289"/>
    <mergeCell ref="E289:G289"/>
    <mergeCell ref="B284:D284"/>
    <mergeCell ref="E284:G284"/>
    <mergeCell ref="B285:D285"/>
    <mergeCell ref="E285:G285"/>
    <mergeCell ref="B286:D286"/>
    <mergeCell ref="E286:G286"/>
    <mergeCell ref="B281:D281"/>
    <mergeCell ref="E281:G281"/>
    <mergeCell ref="B282:D282"/>
    <mergeCell ref="E282:G282"/>
    <mergeCell ref="B283:D283"/>
    <mergeCell ref="E283:G283"/>
    <mergeCell ref="B276:D276"/>
    <mergeCell ref="E276:G276"/>
    <mergeCell ref="B279:D279"/>
    <mergeCell ref="E279:G279"/>
    <mergeCell ref="B280:D280"/>
    <mergeCell ref="E280:G280"/>
    <mergeCell ref="B273:D273"/>
    <mergeCell ref="E273:G273"/>
    <mergeCell ref="B274:D274"/>
    <mergeCell ref="E274:G274"/>
    <mergeCell ref="B275:D275"/>
    <mergeCell ref="E275:G275"/>
    <mergeCell ref="B270:D270"/>
    <mergeCell ref="E270:G270"/>
    <mergeCell ref="B271:D271"/>
    <mergeCell ref="E271:G271"/>
    <mergeCell ref="B272:D272"/>
    <mergeCell ref="E272:G272"/>
    <mergeCell ref="B267:D267"/>
    <mergeCell ref="E267:G267"/>
    <mergeCell ref="B268:D268"/>
    <mergeCell ref="E268:G268"/>
    <mergeCell ref="B269:D269"/>
    <mergeCell ref="E269:G269"/>
    <mergeCell ref="B264:D264"/>
    <mergeCell ref="E264:G264"/>
    <mergeCell ref="B265:D265"/>
    <mergeCell ref="E265:G265"/>
    <mergeCell ref="B266:D266"/>
    <mergeCell ref="E266:G266"/>
    <mergeCell ref="B261:D261"/>
    <mergeCell ref="E261:G261"/>
    <mergeCell ref="B262:D262"/>
    <mergeCell ref="E262:G262"/>
    <mergeCell ref="B263:D263"/>
    <mergeCell ref="E263:G263"/>
    <mergeCell ref="B258:D258"/>
    <mergeCell ref="E258:G258"/>
    <mergeCell ref="B259:D259"/>
    <mergeCell ref="E259:G259"/>
    <mergeCell ref="B260:D260"/>
    <mergeCell ref="E260:G260"/>
    <mergeCell ref="B252:D252"/>
    <mergeCell ref="E252:G252"/>
    <mergeCell ref="B253:D253"/>
    <mergeCell ref="E253:G253"/>
    <mergeCell ref="B256:D256"/>
    <mergeCell ref="E256:G256"/>
    <mergeCell ref="B249:D249"/>
    <mergeCell ref="E249:G249"/>
    <mergeCell ref="B250:D250"/>
    <mergeCell ref="E250:G250"/>
    <mergeCell ref="B251:D251"/>
    <mergeCell ref="E251:G251"/>
    <mergeCell ref="B246:D246"/>
    <mergeCell ref="E246:G246"/>
    <mergeCell ref="B247:D247"/>
    <mergeCell ref="E247:G247"/>
    <mergeCell ref="B248:D248"/>
    <mergeCell ref="E248:G248"/>
    <mergeCell ref="B243:D243"/>
    <mergeCell ref="E243:G243"/>
    <mergeCell ref="B244:D244"/>
    <mergeCell ref="E244:G244"/>
    <mergeCell ref="B245:D245"/>
    <mergeCell ref="E245:G245"/>
    <mergeCell ref="B240:D240"/>
    <mergeCell ref="E240:G240"/>
    <mergeCell ref="B241:D241"/>
    <mergeCell ref="E241:G241"/>
    <mergeCell ref="B242:D242"/>
    <mergeCell ref="E242:G242"/>
    <mergeCell ref="B237:D237"/>
    <mergeCell ref="E237:G237"/>
    <mergeCell ref="B238:D238"/>
    <mergeCell ref="E238:G238"/>
    <mergeCell ref="B239:D239"/>
    <mergeCell ref="E239:G239"/>
    <mergeCell ref="B234:D234"/>
    <mergeCell ref="E234:G234"/>
    <mergeCell ref="B235:D235"/>
    <mergeCell ref="E235:G235"/>
    <mergeCell ref="B236:D236"/>
    <mergeCell ref="E236:G236"/>
    <mergeCell ref="B231:D231"/>
    <mergeCell ref="E231:G231"/>
    <mergeCell ref="B232:D232"/>
    <mergeCell ref="E232:G232"/>
    <mergeCell ref="B233:D233"/>
    <mergeCell ref="E233:G233"/>
    <mergeCell ref="B228:D228"/>
    <mergeCell ref="E228:G228"/>
    <mergeCell ref="B229:D229"/>
    <mergeCell ref="E229:G229"/>
    <mergeCell ref="B230:D230"/>
    <mergeCell ref="E230:G230"/>
    <mergeCell ref="B225:D225"/>
    <mergeCell ref="E225:G225"/>
    <mergeCell ref="B226:D226"/>
    <mergeCell ref="E226:G226"/>
    <mergeCell ref="B227:D227"/>
    <mergeCell ref="E227:G227"/>
    <mergeCell ref="B222:D222"/>
    <mergeCell ref="E222:G222"/>
    <mergeCell ref="B223:D223"/>
    <mergeCell ref="E223:G223"/>
    <mergeCell ref="B224:D224"/>
    <mergeCell ref="E224:G224"/>
    <mergeCell ref="B219:D219"/>
    <mergeCell ref="E219:G219"/>
    <mergeCell ref="B220:D220"/>
    <mergeCell ref="E220:G220"/>
    <mergeCell ref="B221:D221"/>
    <mergeCell ref="E221:G221"/>
    <mergeCell ref="B216:D216"/>
    <mergeCell ref="E216:G216"/>
    <mergeCell ref="B217:D217"/>
    <mergeCell ref="E217:G217"/>
    <mergeCell ref="B218:D218"/>
    <mergeCell ref="E218:G218"/>
    <mergeCell ref="B213:D213"/>
    <mergeCell ref="E213:G213"/>
    <mergeCell ref="B214:D214"/>
    <mergeCell ref="E214:G214"/>
    <mergeCell ref="B215:D215"/>
    <mergeCell ref="E215:G215"/>
    <mergeCell ref="B210:D210"/>
    <mergeCell ref="E210:G210"/>
    <mergeCell ref="B211:D211"/>
    <mergeCell ref="E211:G211"/>
    <mergeCell ref="B212:D212"/>
    <mergeCell ref="E212:G212"/>
    <mergeCell ref="B207:D207"/>
    <mergeCell ref="E207:G207"/>
    <mergeCell ref="B208:D208"/>
    <mergeCell ref="E208:G208"/>
    <mergeCell ref="B209:D209"/>
    <mergeCell ref="E209:G209"/>
    <mergeCell ref="B201:D201"/>
    <mergeCell ref="E201:G201"/>
    <mergeCell ref="B205:D205"/>
    <mergeCell ref="E205:G205"/>
    <mergeCell ref="B206:D206"/>
    <mergeCell ref="E206:G206"/>
    <mergeCell ref="B202:D202"/>
    <mergeCell ref="E202:G202"/>
    <mergeCell ref="B198:D198"/>
    <mergeCell ref="E198:G198"/>
    <mergeCell ref="B199:D199"/>
    <mergeCell ref="E199:G199"/>
    <mergeCell ref="B200:D200"/>
    <mergeCell ref="E200:G200"/>
    <mergeCell ref="B195:D195"/>
    <mergeCell ref="E195:G195"/>
    <mergeCell ref="B196:D196"/>
    <mergeCell ref="E196:G196"/>
    <mergeCell ref="B197:D197"/>
    <mergeCell ref="E197:G197"/>
    <mergeCell ref="B191:D191"/>
    <mergeCell ref="E191:G191"/>
    <mergeCell ref="B192:D192"/>
    <mergeCell ref="E192:G192"/>
    <mergeCell ref="B194:D194"/>
    <mergeCell ref="E194:G194"/>
    <mergeCell ref="B188:D188"/>
    <mergeCell ref="E188:G188"/>
    <mergeCell ref="B189:D189"/>
    <mergeCell ref="E189:G189"/>
    <mergeCell ref="B190:D190"/>
    <mergeCell ref="E190:G190"/>
    <mergeCell ref="B193:D193"/>
    <mergeCell ref="E193:G193"/>
    <mergeCell ref="B184:D184"/>
    <mergeCell ref="E184:G184"/>
    <mergeCell ref="B185:D185"/>
    <mergeCell ref="E185:G185"/>
    <mergeCell ref="B186:D186"/>
    <mergeCell ref="E186:G186"/>
    <mergeCell ref="B181:D181"/>
    <mergeCell ref="E181:G181"/>
    <mergeCell ref="B182:D182"/>
    <mergeCell ref="E182:G182"/>
    <mergeCell ref="B183:D183"/>
    <mergeCell ref="E183:G183"/>
    <mergeCell ref="B178:D178"/>
    <mergeCell ref="E178:G178"/>
    <mergeCell ref="B179:D179"/>
    <mergeCell ref="E179:G179"/>
    <mergeCell ref="B180:D180"/>
    <mergeCell ref="E180:G180"/>
    <mergeCell ref="B175:D175"/>
    <mergeCell ref="E175:G175"/>
    <mergeCell ref="B176:D176"/>
    <mergeCell ref="E176:G176"/>
    <mergeCell ref="B177:D177"/>
    <mergeCell ref="E177:G177"/>
    <mergeCell ref="B172:D172"/>
    <mergeCell ref="E172:G172"/>
    <mergeCell ref="B173:D173"/>
    <mergeCell ref="E173:G173"/>
    <mergeCell ref="B174:D174"/>
    <mergeCell ref="E174:G174"/>
    <mergeCell ref="B169:D169"/>
    <mergeCell ref="E169:G169"/>
    <mergeCell ref="B170:D170"/>
    <mergeCell ref="E170:G170"/>
    <mergeCell ref="B171:D171"/>
    <mergeCell ref="E171:G171"/>
    <mergeCell ref="B166:D166"/>
    <mergeCell ref="E166:G166"/>
    <mergeCell ref="B167:D167"/>
    <mergeCell ref="E167:G167"/>
    <mergeCell ref="B168:D168"/>
    <mergeCell ref="E168:G168"/>
    <mergeCell ref="B163:D163"/>
    <mergeCell ref="E163:G163"/>
    <mergeCell ref="B164:D164"/>
    <mergeCell ref="E164:G164"/>
    <mergeCell ref="B165:D165"/>
    <mergeCell ref="E165:G165"/>
    <mergeCell ref="B160:D160"/>
    <mergeCell ref="E160:G160"/>
    <mergeCell ref="B161:D161"/>
    <mergeCell ref="E161:G161"/>
    <mergeCell ref="B162:D162"/>
    <mergeCell ref="E162:G162"/>
    <mergeCell ref="B157:D157"/>
    <mergeCell ref="E157:G157"/>
    <mergeCell ref="B158:D158"/>
    <mergeCell ref="E158:G158"/>
    <mergeCell ref="B159:D159"/>
    <mergeCell ref="E159:G159"/>
    <mergeCell ref="B154:D154"/>
    <mergeCell ref="E154:G154"/>
    <mergeCell ref="B155:D155"/>
    <mergeCell ref="E155:G155"/>
    <mergeCell ref="B156:D156"/>
    <mergeCell ref="E156:G156"/>
    <mergeCell ref="B151:D151"/>
    <mergeCell ref="E151:G151"/>
    <mergeCell ref="B152:D152"/>
    <mergeCell ref="E152:G152"/>
    <mergeCell ref="B153:D153"/>
    <mergeCell ref="E153:G153"/>
    <mergeCell ref="B148:D148"/>
    <mergeCell ref="E148:G148"/>
    <mergeCell ref="B149:D149"/>
    <mergeCell ref="E149:G149"/>
    <mergeCell ref="B150:D150"/>
    <mergeCell ref="E150:G150"/>
    <mergeCell ref="B145:D145"/>
    <mergeCell ref="E145:G145"/>
    <mergeCell ref="B146:D146"/>
    <mergeCell ref="E146:G146"/>
    <mergeCell ref="B147:D147"/>
    <mergeCell ref="E147:G147"/>
    <mergeCell ref="B142:D142"/>
    <mergeCell ref="E142:G142"/>
    <mergeCell ref="B143:D143"/>
    <mergeCell ref="E143:G143"/>
    <mergeCell ref="B144:D144"/>
    <mergeCell ref="E144:G144"/>
    <mergeCell ref="B139:D139"/>
    <mergeCell ref="E139:G139"/>
    <mergeCell ref="B140:D140"/>
    <mergeCell ref="E140:G140"/>
    <mergeCell ref="B141:D141"/>
    <mergeCell ref="E141:G141"/>
    <mergeCell ref="B136:D136"/>
    <mergeCell ref="E136:G136"/>
    <mergeCell ref="B137:D137"/>
    <mergeCell ref="E137:G137"/>
    <mergeCell ref="B138:D138"/>
    <mergeCell ref="E138:G138"/>
    <mergeCell ref="B133:D133"/>
    <mergeCell ref="E133:G133"/>
    <mergeCell ref="B134:D134"/>
    <mergeCell ref="E134:G134"/>
    <mergeCell ref="B135:D135"/>
    <mergeCell ref="E135:G135"/>
    <mergeCell ref="B130:D130"/>
    <mergeCell ref="E130:G130"/>
    <mergeCell ref="B131:D131"/>
    <mergeCell ref="E131:G131"/>
    <mergeCell ref="B132:D132"/>
    <mergeCell ref="E132:G132"/>
    <mergeCell ref="B127:D127"/>
    <mergeCell ref="E127:G127"/>
    <mergeCell ref="B128:D128"/>
    <mergeCell ref="E128:G128"/>
    <mergeCell ref="B129:D129"/>
    <mergeCell ref="E129:G129"/>
    <mergeCell ref="B124:D124"/>
    <mergeCell ref="E124:G124"/>
    <mergeCell ref="B125:D125"/>
    <mergeCell ref="E125:G125"/>
    <mergeCell ref="B126:D126"/>
    <mergeCell ref="E126:G126"/>
    <mergeCell ref="B121:D121"/>
    <mergeCell ref="E121:G121"/>
    <mergeCell ref="B122:D122"/>
    <mergeCell ref="E122:G122"/>
    <mergeCell ref="B123:D123"/>
    <mergeCell ref="E123:G123"/>
    <mergeCell ref="B118:D118"/>
    <mergeCell ref="E118:G118"/>
    <mergeCell ref="B119:D119"/>
    <mergeCell ref="E119:G119"/>
    <mergeCell ref="B120:D120"/>
    <mergeCell ref="E120:G120"/>
    <mergeCell ref="B115:D115"/>
    <mergeCell ref="E115:G115"/>
    <mergeCell ref="B116:D116"/>
    <mergeCell ref="E116:G116"/>
    <mergeCell ref="B117:D117"/>
    <mergeCell ref="E117:G117"/>
    <mergeCell ref="B112:D112"/>
    <mergeCell ref="E112:G112"/>
    <mergeCell ref="B113:D113"/>
    <mergeCell ref="E113:G113"/>
    <mergeCell ref="B114:D114"/>
    <mergeCell ref="E114:G114"/>
    <mergeCell ref="B109:D109"/>
    <mergeCell ref="E109:G109"/>
    <mergeCell ref="B110:D110"/>
    <mergeCell ref="E110:G110"/>
    <mergeCell ref="B111:D111"/>
    <mergeCell ref="E111:G111"/>
    <mergeCell ref="B106:D106"/>
    <mergeCell ref="E106:G106"/>
    <mergeCell ref="B107:D107"/>
    <mergeCell ref="E107:G107"/>
    <mergeCell ref="B108:D108"/>
    <mergeCell ref="E108:G108"/>
    <mergeCell ref="B103:D103"/>
    <mergeCell ref="E103:G103"/>
    <mergeCell ref="B104:D104"/>
    <mergeCell ref="E104:G104"/>
    <mergeCell ref="B105:D105"/>
    <mergeCell ref="E105:G105"/>
    <mergeCell ref="B100:D100"/>
    <mergeCell ref="E100:G100"/>
    <mergeCell ref="B101:D101"/>
    <mergeCell ref="E101:G101"/>
    <mergeCell ref="B102:D102"/>
    <mergeCell ref="E102:G102"/>
    <mergeCell ref="B97:D97"/>
    <mergeCell ref="E97:G97"/>
    <mergeCell ref="B98:D98"/>
    <mergeCell ref="E98:G98"/>
    <mergeCell ref="B99:D99"/>
    <mergeCell ref="E99:G99"/>
    <mergeCell ref="B94:D94"/>
    <mergeCell ref="E94:G94"/>
    <mergeCell ref="B95:D95"/>
    <mergeCell ref="E95:G95"/>
    <mergeCell ref="B96:D96"/>
    <mergeCell ref="E96:G96"/>
    <mergeCell ref="B91:D91"/>
    <mergeCell ref="E91:G91"/>
    <mergeCell ref="B92:D92"/>
    <mergeCell ref="E92:G92"/>
    <mergeCell ref="B93:D93"/>
    <mergeCell ref="E93:G93"/>
    <mergeCell ref="B88:D88"/>
    <mergeCell ref="E88:G88"/>
    <mergeCell ref="B89:D89"/>
    <mergeCell ref="E89:G89"/>
    <mergeCell ref="B90:D90"/>
    <mergeCell ref="E90:G90"/>
    <mergeCell ref="A82:G82"/>
    <mergeCell ref="A83:G83"/>
    <mergeCell ref="B86:D86"/>
    <mergeCell ref="E86:G86"/>
    <mergeCell ref="B87:D87"/>
    <mergeCell ref="E87:G87"/>
    <mergeCell ref="A76:G76"/>
    <mergeCell ref="A77:G77"/>
    <mergeCell ref="A78:G78"/>
    <mergeCell ref="A79:G79"/>
    <mergeCell ref="A80:G80"/>
    <mergeCell ref="A81:G81"/>
    <mergeCell ref="A70:G70"/>
    <mergeCell ref="A71:G71"/>
    <mergeCell ref="A72:G72"/>
    <mergeCell ref="A73:G73"/>
    <mergeCell ref="A74:G74"/>
    <mergeCell ref="A75:G75"/>
    <mergeCell ref="A64:G64"/>
    <mergeCell ref="A65:G65"/>
    <mergeCell ref="A66:G66"/>
    <mergeCell ref="A67:G67"/>
    <mergeCell ref="A68:G68"/>
    <mergeCell ref="A69:G69"/>
    <mergeCell ref="A57:G57"/>
    <mergeCell ref="A58:G58"/>
    <mergeCell ref="A59:G59"/>
    <mergeCell ref="A60:G60"/>
    <mergeCell ref="A61:G61"/>
    <mergeCell ref="A63:G63"/>
    <mergeCell ref="A50:G50"/>
    <mergeCell ref="A51:G51"/>
    <mergeCell ref="A52:G52"/>
    <mergeCell ref="A53:G53"/>
    <mergeCell ref="A54:G54"/>
    <mergeCell ref="A56:G56"/>
    <mergeCell ref="A47:G47"/>
    <mergeCell ref="A48:G48"/>
    <mergeCell ref="A49:G49"/>
    <mergeCell ref="A37:G37"/>
    <mergeCell ref="A38:G38"/>
    <mergeCell ref="A39:G39"/>
    <mergeCell ref="A40:G40"/>
    <mergeCell ref="A41:G41"/>
    <mergeCell ref="A43:B43"/>
    <mergeCell ref="A34:G34"/>
    <mergeCell ref="A35:G35"/>
    <mergeCell ref="A36:G36"/>
    <mergeCell ref="A25:G25"/>
    <mergeCell ref="A26:G26"/>
    <mergeCell ref="A27:G27"/>
    <mergeCell ref="A44:G44"/>
    <mergeCell ref="A45:G45"/>
    <mergeCell ref="A46:G46"/>
    <mergeCell ref="A4:G4"/>
    <mergeCell ref="A5:G5"/>
    <mergeCell ref="A7:G7"/>
    <mergeCell ref="A8:G8"/>
    <mergeCell ref="A9:G9"/>
    <mergeCell ref="A10:G10"/>
    <mergeCell ref="A28:G28"/>
    <mergeCell ref="A31:G31"/>
    <mergeCell ref="A32:G32"/>
    <mergeCell ref="A22:G22"/>
    <mergeCell ref="A23:G23"/>
    <mergeCell ref="A24:G24"/>
    <mergeCell ref="A11:G11"/>
    <mergeCell ref="A12:G12"/>
    <mergeCell ref="A13:G13"/>
    <mergeCell ref="A15:G15"/>
    <mergeCell ref="A18:G18"/>
    <mergeCell ref="A19:G19"/>
  </mergeCells>
  <printOptions horizontalCentered="1"/>
  <pageMargins left="0.59" right="0.4" top="0.4" bottom="0.32" header="0.2" footer="0.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A1:H60"/>
  <sheetViews>
    <sheetView topLeftCell="A52" zoomScaleNormal="100" workbookViewId="0">
      <selection activeCell="G57" sqref="A1:G57"/>
    </sheetView>
  </sheetViews>
  <sheetFormatPr defaultRowHeight="15"/>
  <cols>
    <col min="1" max="1" width="34.25" style="322" customWidth="1"/>
    <col min="2" max="6" width="15.5" style="322" customWidth="1"/>
    <col min="7" max="7" width="16.25" style="322" customWidth="1"/>
    <col min="8" max="8" width="18.5" style="322" customWidth="1"/>
    <col min="9" max="16384" width="9" style="322"/>
  </cols>
  <sheetData>
    <row r="1" spans="1:8" s="132" customFormat="1" ht="14.25">
      <c r="A1" s="46" t="s">
        <v>538</v>
      </c>
      <c r="B1" s="342"/>
      <c r="C1" s="342"/>
      <c r="D1" s="342"/>
      <c r="E1" s="342"/>
      <c r="F1" s="342"/>
      <c r="G1" s="342"/>
    </row>
    <row r="2" spans="1:8" s="132" customFormat="1" ht="16.5" customHeight="1">
      <c r="A2" s="48" t="s">
        <v>804</v>
      </c>
      <c r="B2" s="47"/>
      <c r="C2" s="47"/>
      <c r="D2" s="47"/>
      <c r="E2" s="47"/>
      <c r="F2" s="47"/>
      <c r="G2" s="360"/>
    </row>
    <row r="3" spans="1:8" s="132" customFormat="1" ht="14.25">
      <c r="A3" s="563" t="s">
        <v>43</v>
      </c>
      <c r="B3" s="361" t="s">
        <v>44</v>
      </c>
      <c r="C3" s="343" t="s">
        <v>119</v>
      </c>
      <c r="D3" s="343" t="s">
        <v>45</v>
      </c>
      <c r="E3" s="362" t="s">
        <v>46</v>
      </c>
      <c r="F3" s="344" t="s">
        <v>47</v>
      </c>
      <c r="G3" s="565" t="s">
        <v>48</v>
      </c>
    </row>
    <row r="4" spans="1:8" s="132" customFormat="1" ht="14.25">
      <c r="A4" s="564"/>
      <c r="B4" s="363" t="s">
        <v>120</v>
      </c>
      <c r="C4" s="49" t="s">
        <v>49</v>
      </c>
      <c r="D4" s="49" t="s">
        <v>50</v>
      </c>
      <c r="E4" s="364" t="s">
        <v>51</v>
      </c>
      <c r="F4" s="50" t="s">
        <v>121</v>
      </c>
      <c r="G4" s="566"/>
    </row>
    <row r="5" spans="1:8" s="132" customFormat="1" ht="16.5" customHeight="1">
      <c r="A5" s="365" t="s">
        <v>113</v>
      </c>
      <c r="B5" s="366"/>
      <c r="C5" s="367"/>
      <c r="D5" s="367"/>
      <c r="E5" s="368"/>
      <c r="F5" s="368"/>
      <c r="G5" s="369"/>
    </row>
    <row r="6" spans="1:8" s="132" customFormat="1" ht="18.75" customHeight="1">
      <c r="A6" s="370" t="s">
        <v>52</v>
      </c>
      <c r="B6" s="371">
        <v>60388452257</v>
      </c>
      <c r="C6" s="371">
        <v>86150718748</v>
      </c>
      <c r="D6" s="371">
        <v>44656061655</v>
      </c>
      <c r="E6" s="371">
        <v>4523958326</v>
      </c>
      <c r="F6" s="371">
        <v>0</v>
      </c>
      <c r="G6" s="371">
        <v>195719190986</v>
      </c>
      <c r="H6" s="133"/>
    </row>
    <row r="7" spans="1:8" s="132" customFormat="1" ht="15.75" customHeight="1">
      <c r="A7" s="372" t="s">
        <v>805</v>
      </c>
      <c r="B7" s="373"/>
      <c r="C7" s="373">
        <v>4923032359</v>
      </c>
      <c r="D7" s="373"/>
      <c r="E7" s="373"/>
      <c r="F7" s="373">
        <f>SUM(F8:F12)</f>
        <v>0</v>
      </c>
      <c r="G7" s="374">
        <f>SUM(B7:F7)</f>
        <v>4923032359</v>
      </c>
    </row>
    <row r="8" spans="1:8" s="132" customFormat="1" ht="18.75" customHeight="1">
      <c r="A8" s="375" t="s">
        <v>53</v>
      </c>
      <c r="B8" s="376">
        <f>B7</f>
        <v>0</v>
      </c>
      <c r="C8" s="376">
        <f>C7</f>
        <v>4923032359</v>
      </c>
      <c r="D8" s="376">
        <f>D7</f>
        <v>0</v>
      </c>
      <c r="E8" s="376">
        <f>E7</f>
        <v>0</v>
      </c>
      <c r="F8" s="376"/>
      <c r="G8" s="377">
        <f>SUM(B8:F8)</f>
        <v>4923032359</v>
      </c>
    </row>
    <row r="9" spans="1:8" s="132" customFormat="1" ht="16.5" customHeight="1">
      <c r="A9" s="378" t="s">
        <v>54</v>
      </c>
      <c r="B9" s="376"/>
      <c r="C9" s="379"/>
      <c r="D9" s="379"/>
      <c r="E9" s="379"/>
      <c r="F9" s="379"/>
      <c r="G9" s="380">
        <f>SUM(B9:F9)</f>
        <v>0</v>
      </c>
    </row>
    <row r="10" spans="1:8" s="132" customFormat="1" ht="15.75" customHeight="1">
      <c r="A10" s="378" t="s">
        <v>55</v>
      </c>
      <c r="B10" s="379"/>
      <c r="C10" s="379"/>
      <c r="D10" s="379"/>
      <c r="E10" s="379"/>
      <c r="F10" s="379"/>
      <c r="G10" s="381"/>
    </row>
    <row r="11" spans="1:8" s="132" customFormat="1" ht="16.5" customHeight="1">
      <c r="A11" s="375" t="s">
        <v>56</v>
      </c>
      <c r="B11" s="379"/>
      <c r="C11" s="379"/>
      <c r="D11" s="379"/>
      <c r="E11" s="379"/>
      <c r="F11" s="379"/>
      <c r="G11" s="381">
        <f t="shared" ref="G11:G17" si="0">SUM(B11:F11)</f>
        <v>0</v>
      </c>
    </row>
    <row r="12" spans="1:8" s="132" customFormat="1" ht="15.75" customHeight="1">
      <c r="A12" s="375" t="s">
        <v>57</v>
      </c>
      <c r="B12" s="379"/>
      <c r="C12" s="379"/>
      <c r="D12" s="379"/>
      <c r="E12" s="379"/>
      <c r="F12" s="379"/>
      <c r="G12" s="381">
        <f t="shared" si="0"/>
        <v>0</v>
      </c>
    </row>
    <row r="13" spans="1:8" s="132" customFormat="1" ht="18.75" customHeight="1">
      <c r="A13" s="372" t="s">
        <v>58</v>
      </c>
      <c r="B13" s="381">
        <f>B15</f>
        <v>0</v>
      </c>
      <c r="C13" s="379"/>
      <c r="D13" s="379">
        <f>D15</f>
        <v>0</v>
      </c>
      <c r="E13" s="379">
        <f>E15</f>
        <v>0</v>
      </c>
      <c r="F13" s="379">
        <f>SUM(F14:F17)</f>
        <v>0</v>
      </c>
      <c r="G13" s="381">
        <f t="shared" si="0"/>
        <v>0</v>
      </c>
    </row>
    <row r="14" spans="1:8" s="132" customFormat="1" ht="18.75" customHeight="1">
      <c r="A14" s="375" t="s">
        <v>59</v>
      </c>
      <c r="B14" s="379"/>
      <c r="C14" s="376"/>
      <c r="D14" s="376"/>
      <c r="E14" s="376"/>
      <c r="F14" s="379"/>
      <c r="G14" s="381">
        <f t="shared" si="0"/>
        <v>0</v>
      </c>
    </row>
    <row r="15" spans="1:8" s="132" customFormat="1" ht="18.75" customHeight="1">
      <c r="A15" s="375" t="s">
        <v>114</v>
      </c>
      <c r="B15" s="376">
        <v>0</v>
      </c>
      <c r="C15" s="376"/>
      <c r="D15" s="376"/>
      <c r="E15" s="376"/>
      <c r="F15" s="376"/>
      <c r="G15" s="380">
        <f t="shared" si="0"/>
        <v>0</v>
      </c>
    </row>
    <row r="16" spans="1:8" s="132" customFormat="1" ht="16.5" customHeight="1">
      <c r="A16" s="382" t="s">
        <v>115</v>
      </c>
      <c r="B16" s="379"/>
      <c r="C16" s="379"/>
      <c r="D16" s="379"/>
      <c r="E16" s="379"/>
      <c r="F16" s="379"/>
      <c r="G16" s="381">
        <f t="shared" si="0"/>
        <v>0</v>
      </c>
      <c r="H16" s="133"/>
    </row>
    <row r="17" spans="1:8" s="132" customFormat="1" ht="16.5" customHeight="1">
      <c r="A17" s="375" t="s">
        <v>57</v>
      </c>
      <c r="B17" s="379"/>
      <c r="C17" s="379"/>
      <c r="D17" s="379"/>
      <c r="E17" s="379"/>
      <c r="F17" s="379"/>
      <c r="G17" s="381">
        <f t="shared" si="0"/>
        <v>0</v>
      </c>
    </row>
    <row r="18" spans="1:8" s="132" customFormat="1" ht="18.75" customHeight="1">
      <c r="A18" s="383" t="s">
        <v>60</v>
      </c>
      <c r="B18" s="384">
        <f t="shared" ref="B18:G18" si="1">B6+B7-B13</f>
        <v>60388452257</v>
      </c>
      <c r="C18" s="384">
        <f t="shared" si="1"/>
        <v>91073751107</v>
      </c>
      <c r="D18" s="384">
        <f t="shared" si="1"/>
        <v>44656061655</v>
      </c>
      <c r="E18" s="384">
        <f t="shared" si="1"/>
        <v>4523958326</v>
      </c>
      <c r="F18" s="384">
        <f t="shared" si="1"/>
        <v>0</v>
      </c>
      <c r="G18" s="384">
        <f t="shared" si="1"/>
        <v>200642223345</v>
      </c>
    </row>
    <row r="19" spans="1:8" s="132" customFormat="1" ht="15.75" customHeight="1">
      <c r="A19" s="365" t="s">
        <v>116</v>
      </c>
      <c r="B19" s="385"/>
      <c r="C19" s="385"/>
      <c r="D19" s="385"/>
      <c r="E19" s="385"/>
      <c r="F19" s="385"/>
      <c r="G19" s="386"/>
    </row>
    <row r="20" spans="1:8" s="132" customFormat="1" ht="18.75" customHeight="1">
      <c r="A20" s="383" t="s">
        <v>52</v>
      </c>
      <c r="B20" s="387">
        <v>20059987272</v>
      </c>
      <c r="C20" s="387">
        <v>59678337757</v>
      </c>
      <c r="D20" s="387">
        <v>15624043811</v>
      </c>
      <c r="E20" s="387">
        <v>3591932758</v>
      </c>
      <c r="F20" s="387">
        <v>0</v>
      </c>
      <c r="G20" s="387">
        <f>E20+D20+C20+B20</f>
        <v>98954301598</v>
      </c>
    </row>
    <row r="21" spans="1:8" s="132" customFormat="1" ht="15.75" customHeight="1">
      <c r="A21" s="372" t="s">
        <v>805</v>
      </c>
      <c r="B21" s="388"/>
      <c r="C21" s="388"/>
      <c r="D21" s="388"/>
      <c r="E21" s="388"/>
      <c r="F21" s="388">
        <f>SUM(F22:F25)</f>
        <v>0</v>
      </c>
      <c r="G21" s="389">
        <f>SUM(B21:F21)</f>
        <v>0</v>
      </c>
    </row>
    <row r="22" spans="1:8" s="132" customFormat="1" ht="18.75" customHeight="1">
      <c r="A22" s="390" t="s">
        <v>806</v>
      </c>
      <c r="B22" s="391">
        <v>602022764</v>
      </c>
      <c r="C22" s="391">
        <f>2006066189+C25</f>
        <v>3874012953</v>
      </c>
      <c r="D22" s="391">
        <v>907103941</v>
      </c>
      <c r="E22" s="391">
        <v>190257027</v>
      </c>
      <c r="F22" s="391"/>
      <c r="G22" s="392">
        <f>SUM(B22:F22)</f>
        <v>5573396685</v>
      </c>
    </row>
    <row r="23" spans="1:8" s="132" customFormat="1" ht="18.75" customHeight="1">
      <c r="A23" s="375" t="s">
        <v>117</v>
      </c>
      <c r="B23" s="391"/>
      <c r="C23" s="391"/>
      <c r="D23" s="391"/>
      <c r="E23" s="391"/>
      <c r="F23" s="391"/>
      <c r="G23" s="389"/>
    </row>
    <row r="24" spans="1:8" s="132" customFormat="1" ht="18.75" customHeight="1">
      <c r="A24" s="375" t="s">
        <v>61</v>
      </c>
      <c r="B24" s="388"/>
      <c r="C24" s="388"/>
      <c r="D24" s="388"/>
      <c r="E24" s="388"/>
      <c r="F24" s="388"/>
      <c r="G24" s="389">
        <f t="shared" ref="G24:G30" si="2">SUM(B24:F24)</f>
        <v>0</v>
      </c>
    </row>
    <row r="25" spans="1:8" s="132" customFormat="1" ht="18.75" customHeight="1">
      <c r="A25" s="375" t="s">
        <v>57</v>
      </c>
      <c r="B25" s="388"/>
      <c r="C25" s="388">
        <v>1867946764</v>
      </c>
      <c r="D25" s="388"/>
      <c r="E25" s="388"/>
      <c r="F25" s="388"/>
      <c r="G25" s="389">
        <f>SUM(B25:F25)</f>
        <v>1867946764</v>
      </c>
    </row>
    <row r="26" spans="1:8" s="132" customFormat="1" ht="17.25" customHeight="1">
      <c r="A26" s="372" t="s">
        <v>58</v>
      </c>
      <c r="B26" s="389">
        <v>0</v>
      </c>
      <c r="C26" s="389">
        <f>C28+C30</f>
        <v>0</v>
      </c>
      <c r="D26" s="389">
        <f>D28</f>
        <v>0</v>
      </c>
      <c r="E26" s="389">
        <f>E28</f>
        <v>0</v>
      </c>
      <c r="F26" s="388">
        <f>SUM(F27:F30)</f>
        <v>0</v>
      </c>
      <c r="G26" s="389">
        <f t="shared" si="2"/>
        <v>0</v>
      </c>
    </row>
    <row r="27" spans="1:8" s="132" customFormat="1" ht="18.75" customHeight="1">
      <c r="A27" s="375" t="s">
        <v>59</v>
      </c>
      <c r="B27" s="388"/>
      <c r="C27" s="388"/>
      <c r="D27" s="388"/>
      <c r="E27" s="388"/>
      <c r="F27" s="388"/>
      <c r="G27" s="389">
        <f t="shared" si="2"/>
        <v>0</v>
      </c>
    </row>
    <row r="28" spans="1:8" s="132" customFormat="1" ht="18.75" customHeight="1">
      <c r="A28" s="375" t="s">
        <v>114</v>
      </c>
      <c r="B28" s="391"/>
      <c r="C28" s="379"/>
      <c r="D28" s="392"/>
      <c r="E28" s="391"/>
      <c r="F28" s="391"/>
      <c r="G28" s="392">
        <f t="shared" si="2"/>
        <v>0</v>
      </c>
    </row>
    <row r="29" spans="1:8" s="132" customFormat="1" ht="18.75" customHeight="1">
      <c r="A29" s="382" t="s">
        <v>115</v>
      </c>
      <c r="B29" s="388"/>
      <c r="C29" s="388"/>
      <c r="D29" s="388"/>
      <c r="E29" s="388"/>
      <c r="F29" s="388"/>
      <c r="G29" s="389">
        <f t="shared" si="2"/>
        <v>0</v>
      </c>
    </row>
    <row r="30" spans="1:8" s="132" customFormat="1" ht="18.75" customHeight="1">
      <c r="A30" s="375" t="s">
        <v>57</v>
      </c>
      <c r="B30" s="388"/>
      <c r="C30" s="379"/>
      <c r="D30" s="388"/>
      <c r="E30" s="388"/>
      <c r="F30" s="388"/>
      <c r="G30" s="389">
        <f t="shared" si="2"/>
        <v>0</v>
      </c>
    </row>
    <row r="31" spans="1:8" s="132" customFormat="1" ht="16.5" customHeight="1">
      <c r="A31" s="393" t="s">
        <v>807</v>
      </c>
      <c r="B31" s="394">
        <f t="shared" ref="B31:G31" si="3">B20+B22-B26</f>
        <v>20662010036</v>
      </c>
      <c r="C31" s="394">
        <f t="shared" si="3"/>
        <v>63552350710</v>
      </c>
      <c r="D31" s="394">
        <f t="shared" si="3"/>
        <v>16531147752</v>
      </c>
      <c r="E31" s="394">
        <f t="shared" si="3"/>
        <v>3782189785</v>
      </c>
      <c r="F31" s="394">
        <f t="shared" si="3"/>
        <v>0</v>
      </c>
      <c r="G31" s="394">
        <f t="shared" si="3"/>
        <v>104527698283</v>
      </c>
    </row>
    <row r="32" spans="1:8" s="132" customFormat="1" ht="15.75" customHeight="1">
      <c r="A32" s="365" t="s">
        <v>118</v>
      </c>
      <c r="B32" s="395"/>
      <c r="C32" s="396"/>
      <c r="D32" s="395"/>
      <c r="E32" s="395"/>
      <c r="F32" s="395"/>
      <c r="G32" s="385"/>
      <c r="H32" s="133"/>
    </row>
    <row r="33" spans="1:8" s="132" customFormat="1" ht="16.5" customHeight="1">
      <c r="A33" s="383" t="s">
        <v>62</v>
      </c>
      <c r="B33" s="387">
        <f t="shared" ref="B33:G33" si="4">B6-B20</f>
        <v>40328464985</v>
      </c>
      <c r="C33" s="387">
        <f t="shared" si="4"/>
        <v>26472380991</v>
      </c>
      <c r="D33" s="387">
        <f t="shared" si="4"/>
        <v>29032017844</v>
      </c>
      <c r="E33" s="387">
        <f t="shared" si="4"/>
        <v>932025568</v>
      </c>
      <c r="F33" s="387">
        <f t="shared" si="4"/>
        <v>0</v>
      </c>
      <c r="G33" s="387">
        <f t="shared" si="4"/>
        <v>96764889388</v>
      </c>
    </row>
    <row r="34" spans="1:8" s="134" customFormat="1" ht="15.75" customHeight="1">
      <c r="A34" s="397" t="s">
        <v>808</v>
      </c>
      <c r="B34" s="398">
        <f t="shared" ref="B34:G34" si="5">B18-B31</f>
        <v>39726442221</v>
      </c>
      <c r="C34" s="398">
        <f t="shared" si="5"/>
        <v>27521400397</v>
      </c>
      <c r="D34" s="398">
        <f t="shared" si="5"/>
        <v>28124913903</v>
      </c>
      <c r="E34" s="398">
        <f t="shared" si="5"/>
        <v>741768541</v>
      </c>
      <c r="F34" s="398">
        <f t="shared" si="5"/>
        <v>0</v>
      </c>
      <c r="G34" s="398">
        <f t="shared" si="5"/>
        <v>96114525062</v>
      </c>
      <c r="H34" s="345"/>
    </row>
    <row r="35" spans="1:8">
      <c r="H35" s="346"/>
    </row>
    <row r="36" spans="1:8" ht="20.25">
      <c r="A36" s="347" t="s">
        <v>812</v>
      </c>
      <c r="B36" s="348"/>
      <c r="C36" s="348"/>
      <c r="D36" s="348"/>
      <c r="E36" s="348"/>
      <c r="F36" s="349"/>
      <c r="G36" s="349"/>
    </row>
    <row r="37" spans="1:8" ht="21.75" customHeight="1">
      <c r="A37" s="567" t="s">
        <v>43</v>
      </c>
      <c r="B37" s="569" t="s">
        <v>136</v>
      </c>
      <c r="C37" s="569" t="s">
        <v>137</v>
      </c>
      <c r="D37" s="569" t="s">
        <v>138</v>
      </c>
      <c r="E37" s="569" t="s">
        <v>809</v>
      </c>
      <c r="F37" s="569" t="s">
        <v>376</v>
      </c>
      <c r="G37" s="569" t="s">
        <v>139</v>
      </c>
    </row>
    <row r="38" spans="1:8" ht="21.75" customHeight="1">
      <c r="A38" s="568"/>
      <c r="B38" s="570"/>
      <c r="C38" s="570"/>
      <c r="D38" s="570"/>
      <c r="E38" s="570"/>
      <c r="F38" s="570"/>
      <c r="G38" s="570"/>
    </row>
    <row r="39" spans="1:8" ht="24" customHeight="1">
      <c r="A39" s="399" t="s">
        <v>810</v>
      </c>
      <c r="B39" s="400"/>
      <c r="C39" s="400"/>
      <c r="D39" s="400"/>
      <c r="E39" s="400"/>
      <c r="F39" s="400"/>
      <c r="G39" s="400"/>
    </row>
    <row r="40" spans="1:8" ht="24" customHeight="1">
      <c r="A40" s="401" t="s">
        <v>52</v>
      </c>
      <c r="B40" s="402"/>
      <c r="C40" s="402"/>
      <c r="D40" s="402"/>
      <c r="E40" s="403">
        <v>515872000</v>
      </c>
      <c r="F40" s="403">
        <v>58706346571</v>
      </c>
      <c r="G40" s="403">
        <f>F40+E40+D40+C40+B40</f>
        <v>59222218571</v>
      </c>
    </row>
    <row r="41" spans="1:8" ht="24" customHeight="1">
      <c r="A41" s="404" t="s">
        <v>125</v>
      </c>
      <c r="B41" s="402"/>
      <c r="C41" s="402"/>
      <c r="D41" s="402"/>
      <c r="E41" s="402"/>
      <c r="F41" s="402"/>
      <c r="G41" s="402">
        <f>F41+E41+D41+C41+B41</f>
        <v>0</v>
      </c>
    </row>
    <row r="42" spans="1:8" ht="24" customHeight="1">
      <c r="A42" s="404" t="s">
        <v>126</v>
      </c>
      <c r="B42" s="402"/>
      <c r="C42" s="402"/>
      <c r="D42" s="402"/>
      <c r="E42" s="402"/>
      <c r="F42" s="402"/>
      <c r="G42" s="402"/>
    </row>
    <row r="43" spans="1:8" ht="24" customHeight="1">
      <c r="A43" s="404" t="s">
        <v>127</v>
      </c>
      <c r="B43" s="402"/>
      <c r="C43" s="402"/>
      <c r="D43" s="402"/>
      <c r="E43" s="402"/>
      <c r="F43" s="402"/>
      <c r="G43" s="402"/>
    </row>
    <row r="44" spans="1:8" ht="24" customHeight="1">
      <c r="A44" s="404" t="s">
        <v>128</v>
      </c>
      <c r="B44" s="402"/>
      <c r="C44" s="402"/>
      <c r="D44" s="402"/>
      <c r="E44" s="402"/>
      <c r="F44" s="402"/>
      <c r="G44" s="402"/>
    </row>
    <row r="45" spans="1:8" ht="24" customHeight="1">
      <c r="A45" s="404" t="s">
        <v>114</v>
      </c>
      <c r="B45" s="402"/>
      <c r="C45" s="402"/>
      <c r="D45" s="402"/>
      <c r="E45" s="402"/>
      <c r="F45" s="402"/>
      <c r="G45" s="402"/>
    </row>
    <row r="46" spans="1:8" ht="24" customHeight="1">
      <c r="A46" s="404" t="s">
        <v>129</v>
      </c>
      <c r="B46" s="402"/>
      <c r="C46" s="402"/>
      <c r="D46" s="402"/>
      <c r="E46" s="402"/>
      <c r="F46" s="402">
        <v>4000000000</v>
      </c>
      <c r="G46" s="402">
        <f>F46</f>
        <v>4000000000</v>
      </c>
    </row>
    <row r="47" spans="1:8" ht="24" customHeight="1">
      <c r="A47" s="401" t="s">
        <v>130</v>
      </c>
      <c r="B47" s="405">
        <f t="shared" ref="B47:G47" si="6">B40+B41-B46</f>
        <v>0</v>
      </c>
      <c r="C47" s="405">
        <f t="shared" si="6"/>
        <v>0</v>
      </c>
      <c r="D47" s="405">
        <f t="shared" si="6"/>
        <v>0</v>
      </c>
      <c r="E47" s="405">
        <f t="shared" si="6"/>
        <v>515872000</v>
      </c>
      <c r="F47" s="405">
        <f t="shared" si="6"/>
        <v>54706346571</v>
      </c>
      <c r="G47" s="405">
        <f t="shared" si="6"/>
        <v>55222218571</v>
      </c>
    </row>
    <row r="48" spans="1:8" ht="24" customHeight="1">
      <c r="A48" s="406" t="s">
        <v>131</v>
      </c>
      <c r="B48" s="402"/>
      <c r="C48" s="402"/>
      <c r="D48" s="402"/>
      <c r="E48" s="402"/>
      <c r="F48" s="407"/>
      <c r="G48" s="407"/>
    </row>
    <row r="49" spans="1:7" ht="24" customHeight="1">
      <c r="A49" s="401" t="s">
        <v>132</v>
      </c>
      <c r="B49" s="402"/>
      <c r="C49" s="402"/>
      <c r="D49" s="402"/>
      <c r="E49" s="408">
        <v>27083278</v>
      </c>
      <c r="F49" s="405">
        <v>12126081393</v>
      </c>
      <c r="G49" s="405">
        <f>F49+E49+D49+C49+B49</f>
        <v>12153164671</v>
      </c>
    </row>
    <row r="50" spans="1:7" ht="24" customHeight="1">
      <c r="A50" s="409" t="s">
        <v>806</v>
      </c>
      <c r="B50" s="402"/>
      <c r="C50" s="402"/>
      <c r="D50" s="402"/>
      <c r="E50" s="402">
        <v>12896799</v>
      </c>
      <c r="F50" s="407">
        <v>1637692916</v>
      </c>
      <c r="G50" s="407">
        <f>F50+E50+D50+C50+B50</f>
        <v>1650589715</v>
      </c>
    </row>
    <row r="51" spans="1:7" ht="24" customHeight="1">
      <c r="A51" s="404" t="s">
        <v>128</v>
      </c>
      <c r="B51" s="402"/>
      <c r="C51" s="402"/>
      <c r="D51" s="402"/>
      <c r="E51" s="402"/>
      <c r="F51" s="407"/>
      <c r="G51" s="407">
        <v>0</v>
      </c>
    </row>
    <row r="52" spans="1:7" ht="24" customHeight="1">
      <c r="A52" s="404" t="s">
        <v>114</v>
      </c>
      <c r="B52" s="402"/>
      <c r="C52" s="402"/>
      <c r="D52" s="402"/>
      <c r="E52" s="402"/>
      <c r="F52" s="407"/>
      <c r="G52" s="407"/>
    </row>
    <row r="53" spans="1:7" ht="24" customHeight="1">
      <c r="A53" s="404" t="s">
        <v>129</v>
      </c>
      <c r="B53" s="402"/>
      <c r="C53" s="402"/>
      <c r="D53" s="402"/>
      <c r="E53" s="402"/>
      <c r="F53" s="407">
        <v>1867946764</v>
      </c>
      <c r="G53" s="407">
        <f>F53</f>
        <v>1867946764</v>
      </c>
    </row>
    <row r="54" spans="1:7" ht="24" customHeight="1">
      <c r="A54" s="401" t="s">
        <v>133</v>
      </c>
      <c r="B54" s="405">
        <f t="shared" ref="B54:G54" si="7">B49+B50-B53</f>
        <v>0</v>
      </c>
      <c r="C54" s="405">
        <f t="shared" si="7"/>
        <v>0</v>
      </c>
      <c r="D54" s="405">
        <f t="shared" si="7"/>
        <v>0</v>
      </c>
      <c r="E54" s="405">
        <f t="shared" si="7"/>
        <v>39980077</v>
      </c>
      <c r="F54" s="405">
        <f t="shared" si="7"/>
        <v>11895827545</v>
      </c>
      <c r="G54" s="405">
        <f t="shared" si="7"/>
        <v>11935807622</v>
      </c>
    </row>
    <row r="55" spans="1:7" ht="24" customHeight="1">
      <c r="A55" s="406" t="s">
        <v>118</v>
      </c>
      <c r="B55" s="402"/>
      <c r="C55" s="402"/>
      <c r="D55" s="402"/>
      <c r="E55" s="402"/>
      <c r="F55" s="407"/>
      <c r="G55" s="407"/>
    </row>
    <row r="56" spans="1:7" ht="24" customHeight="1">
      <c r="A56" s="404" t="s">
        <v>134</v>
      </c>
      <c r="B56" s="402"/>
      <c r="C56" s="402"/>
      <c r="D56" s="402"/>
      <c r="E56" s="405">
        <f>E40-E49</f>
        <v>488788722</v>
      </c>
      <c r="F56" s="405">
        <f>F40-F49</f>
        <v>46580265178</v>
      </c>
      <c r="G56" s="405">
        <f>G40-G49</f>
        <v>47069053900</v>
      </c>
    </row>
    <row r="57" spans="1:7" ht="24" customHeight="1">
      <c r="A57" s="410" t="s">
        <v>811</v>
      </c>
      <c r="B57" s="411">
        <f t="shared" ref="B57:G57" si="8">B47-B54</f>
        <v>0</v>
      </c>
      <c r="C57" s="411">
        <f t="shared" si="8"/>
        <v>0</v>
      </c>
      <c r="D57" s="411">
        <f t="shared" si="8"/>
        <v>0</v>
      </c>
      <c r="E57" s="411">
        <f t="shared" si="8"/>
        <v>475891923</v>
      </c>
      <c r="F57" s="411">
        <f t="shared" si="8"/>
        <v>42810519026</v>
      </c>
      <c r="G57" s="411">
        <f t="shared" si="8"/>
        <v>43286410949</v>
      </c>
    </row>
    <row r="59" spans="1:7">
      <c r="F59" s="350"/>
    </row>
    <row r="60" spans="1:7">
      <c r="G60" s="350"/>
    </row>
  </sheetData>
  <mergeCells count="9">
    <mergeCell ref="A3:A4"/>
    <mergeCell ref="G3:G4"/>
    <mergeCell ref="A37:A38"/>
    <mergeCell ref="B37:B38"/>
    <mergeCell ref="C37:C38"/>
    <mergeCell ref="D37:D38"/>
    <mergeCell ref="E37:E38"/>
    <mergeCell ref="F37:F38"/>
    <mergeCell ref="G37:G38"/>
  </mergeCells>
  <pageMargins left="0.7" right="0.25" top="0.25" bottom="0.25" header="0.5" footer="0.2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M28"/>
  <sheetViews>
    <sheetView workbookViewId="0">
      <selection activeCell="L21" sqref="A1:L21"/>
    </sheetView>
  </sheetViews>
  <sheetFormatPr defaultRowHeight="15"/>
  <cols>
    <col min="2" max="5" width="9.125" customWidth="1"/>
    <col min="6" max="6" width="5.625" customWidth="1"/>
    <col min="7" max="12" width="13.875" customWidth="1"/>
    <col min="13" max="13" width="18.125" customWidth="1"/>
  </cols>
  <sheetData>
    <row r="1" spans="1:13" ht="32.25" customHeight="1">
      <c r="A1" s="577" t="s">
        <v>758</v>
      </c>
      <c r="B1" s="578"/>
      <c r="C1" s="578"/>
      <c r="D1" s="578"/>
      <c r="E1" s="578"/>
      <c r="F1" s="579"/>
      <c r="G1" s="574" t="s">
        <v>826</v>
      </c>
      <c r="H1" s="575"/>
      <c r="I1" s="576" t="s">
        <v>729</v>
      </c>
      <c r="J1" s="576"/>
      <c r="K1" s="574" t="s">
        <v>827</v>
      </c>
      <c r="L1" s="575"/>
      <c r="M1" s="196"/>
    </row>
    <row r="2" spans="1:13" ht="30.75" customHeight="1">
      <c r="A2" s="580"/>
      <c r="B2" s="581"/>
      <c r="C2" s="581"/>
      <c r="D2" s="581"/>
      <c r="E2" s="581"/>
      <c r="F2" s="582"/>
      <c r="G2" s="200" t="s">
        <v>730</v>
      </c>
      <c r="H2" s="199" t="s">
        <v>731</v>
      </c>
      <c r="I2" s="200" t="s">
        <v>732</v>
      </c>
      <c r="J2" s="199" t="s">
        <v>733</v>
      </c>
      <c r="K2" s="200" t="s">
        <v>730</v>
      </c>
      <c r="L2" s="199" t="s">
        <v>734</v>
      </c>
      <c r="M2" s="196"/>
    </row>
    <row r="3" spans="1:13" s="202" customFormat="1" ht="25.5" customHeight="1">
      <c r="A3" s="412" t="s">
        <v>814</v>
      </c>
      <c r="B3" s="413"/>
      <c r="C3" s="413"/>
      <c r="D3" s="413"/>
      <c r="E3" s="413"/>
      <c r="F3" s="413"/>
      <c r="G3" s="416">
        <f>SUBTOTAL(9,G4:G10)</f>
        <v>344331500243</v>
      </c>
      <c r="H3" s="416">
        <f t="shared" ref="H3:L3" si="0">SUBTOTAL(9,H4:H10)</f>
        <v>344331500243</v>
      </c>
      <c r="I3" s="416">
        <f t="shared" si="0"/>
        <v>206279735924</v>
      </c>
      <c r="J3" s="416">
        <f t="shared" si="0"/>
        <v>231290370465</v>
      </c>
      <c r="K3" s="416">
        <f>SUBTOTAL(9,K4:K10)</f>
        <v>369342134784</v>
      </c>
      <c r="L3" s="416">
        <f t="shared" si="0"/>
        <v>369342134784</v>
      </c>
      <c r="M3" s="201"/>
    </row>
    <row r="4" spans="1:13" s="202" customFormat="1" ht="25.5" customHeight="1">
      <c r="A4" s="419" t="s">
        <v>815</v>
      </c>
      <c r="B4" s="420"/>
      <c r="C4" s="420"/>
      <c r="D4" s="420"/>
      <c r="E4" s="420"/>
      <c r="F4" s="421"/>
      <c r="G4" s="417">
        <f>K4+I4-J4</f>
        <v>190172249774</v>
      </c>
      <c r="H4" s="417">
        <f>G4</f>
        <v>190172249774</v>
      </c>
      <c r="I4" s="417">
        <v>124854574315</v>
      </c>
      <c r="J4" s="417">
        <v>73904910951</v>
      </c>
      <c r="K4" s="417">
        <v>139222586410</v>
      </c>
      <c r="L4" s="417">
        <f>K4</f>
        <v>139222586410</v>
      </c>
      <c r="M4" s="201"/>
    </row>
    <row r="5" spans="1:13" s="202" customFormat="1" ht="25.5" customHeight="1">
      <c r="A5" s="419" t="s">
        <v>816</v>
      </c>
      <c r="B5" s="420"/>
      <c r="C5" s="420"/>
      <c r="D5" s="420"/>
      <c r="E5" s="420"/>
      <c r="F5" s="421"/>
      <c r="G5" s="417">
        <f t="shared" ref="G5:G10" si="1">K5+I5-J5</f>
        <v>39616246650</v>
      </c>
      <c r="H5" s="417">
        <f t="shared" ref="H5:H8" si="2">G5</f>
        <v>39616246650</v>
      </c>
      <c r="I5" s="417">
        <v>23374289751</v>
      </c>
      <c r="J5" s="417">
        <v>29907474540</v>
      </c>
      <c r="K5" s="417">
        <v>46149431439</v>
      </c>
      <c r="L5" s="417">
        <f t="shared" ref="L5:L8" si="3">K5</f>
        <v>46149431439</v>
      </c>
      <c r="M5" s="201"/>
    </row>
    <row r="6" spans="1:13" s="202" customFormat="1" ht="25.5" customHeight="1">
      <c r="A6" s="419" t="s">
        <v>817</v>
      </c>
      <c r="B6" s="420"/>
      <c r="C6" s="420"/>
      <c r="D6" s="420"/>
      <c r="E6" s="420"/>
      <c r="F6" s="421"/>
      <c r="G6" s="417">
        <f t="shared" si="1"/>
        <v>21483245773</v>
      </c>
      <c r="H6" s="417">
        <f t="shared" si="2"/>
        <v>21483245773</v>
      </c>
      <c r="I6" s="417">
        <v>23111340001</v>
      </c>
      <c r="J6" s="417">
        <v>31167161642</v>
      </c>
      <c r="K6" s="417">
        <v>29539067414</v>
      </c>
      <c r="L6" s="417">
        <f t="shared" si="3"/>
        <v>29539067414</v>
      </c>
      <c r="M6" s="201"/>
    </row>
    <row r="7" spans="1:13" s="202" customFormat="1" ht="25.5" customHeight="1">
      <c r="A7" s="419" t="s">
        <v>818</v>
      </c>
      <c r="B7" s="420"/>
      <c r="C7" s="420"/>
      <c r="D7" s="420"/>
      <c r="E7" s="420"/>
      <c r="F7" s="421"/>
      <c r="G7" s="417">
        <f t="shared" si="1"/>
        <v>14328412660</v>
      </c>
      <c r="H7" s="417">
        <f t="shared" si="2"/>
        <v>14328412660</v>
      </c>
      <c r="I7" s="417">
        <v>0</v>
      </c>
      <c r="J7" s="417">
        <f>35650018394+25156607742</f>
        <v>60806626136</v>
      </c>
      <c r="K7" s="417">
        <v>75135038796</v>
      </c>
      <c r="L7" s="417">
        <f t="shared" si="3"/>
        <v>75135038796</v>
      </c>
      <c r="M7" s="201"/>
    </row>
    <row r="8" spans="1:13" s="202" customFormat="1" ht="25.5" customHeight="1">
      <c r="A8" s="422" t="s">
        <v>819</v>
      </c>
      <c r="B8" s="420"/>
      <c r="C8" s="420"/>
      <c r="D8" s="420"/>
      <c r="E8" s="420"/>
      <c r="F8" s="421"/>
      <c r="G8" s="417">
        <f t="shared" si="1"/>
        <v>0</v>
      </c>
      <c r="H8" s="417">
        <f t="shared" si="2"/>
        <v>0</v>
      </c>
      <c r="I8" s="417">
        <v>0</v>
      </c>
      <c r="J8" s="417">
        <v>4385891735</v>
      </c>
      <c r="K8" s="417">
        <v>4385891735</v>
      </c>
      <c r="L8" s="417">
        <f t="shared" si="3"/>
        <v>4385891735</v>
      </c>
      <c r="M8" s="201"/>
    </row>
    <row r="9" spans="1:13" s="202" customFormat="1" ht="25.5" customHeight="1">
      <c r="A9" s="422" t="s">
        <v>820</v>
      </c>
      <c r="B9" s="420"/>
      <c r="C9" s="420"/>
      <c r="D9" s="420"/>
      <c r="E9" s="420"/>
      <c r="F9" s="421"/>
      <c r="G9" s="417">
        <f t="shared" si="1"/>
        <v>37867746386</v>
      </c>
      <c r="H9" s="417">
        <f>G9</f>
        <v>37867746386</v>
      </c>
      <c r="I9" s="417">
        <v>25577641857</v>
      </c>
      <c r="J9" s="417">
        <v>31118305461</v>
      </c>
      <c r="K9" s="417">
        <v>43408409990</v>
      </c>
      <c r="L9" s="455">
        <f>K9</f>
        <v>43408409990</v>
      </c>
    </row>
    <row r="10" spans="1:13" s="202" customFormat="1" ht="25.5" customHeight="1">
      <c r="A10" s="422" t="s">
        <v>821</v>
      </c>
      <c r="B10" s="420"/>
      <c r="C10" s="420"/>
      <c r="D10" s="420"/>
      <c r="E10" s="420"/>
      <c r="F10" s="421"/>
      <c r="G10" s="417">
        <f t="shared" si="1"/>
        <v>40863599000</v>
      </c>
      <c r="H10" s="417">
        <f>G10</f>
        <v>40863599000</v>
      </c>
      <c r="I10" s="417">
        <v>9361890000</v>
      </c>
      <c r="J10" s="456">
        <v>0</v>
      </c>
      <c r="K10" s="456">
        <v>31501709000</v>
      </c>
      <c r="L10" s="457">
        <f>K10</f>
        <v>31501709000</v>
      </c>
    </row>
    <row r="11" spans="1:13" s="202" customFormat="1" ht="25.5" customHeight="1">
      <c r="A11" s="423" t="s">
        <v>822</v>
      </c>
      <c r="B11" s="420"/>
      <c r="C11" s="420"/>
      <c r="D11" s="420"/>
      <c r="E11" s="420"/>
      <c r="F11" s="421"/>
      <c r="G11" s="458">
        <f t="shared" ref="G11:L11" si="4">SUBTOTAL(9,G12:G14)</f>
        <v>7784614582</v>
      </c>
      <c r="H11" s="458">
        <f t="shared" si="4"/>
        <v>7784614582</v>
      </c>
      <c r="I11" s="458">
        <f t="shared" si="4"/>
        <v>2822966030</v>
      </c>
      <c r="J11" s="458">
        <f t="shared" si="4"/>
        <v>1685321518</v>
      </c>
      <c r="K11" s="458">
        <f t="shared" si="4"/>
        <v>6646970070</v>
      </c>
      <c r="L11" s="458">
        <f t="shared" si="4"/>
        <v>6646970070</v>
      </c>
    </row>
    <row r="12" spans="1:13" s="202" customFormat="1" ht="25.5" customHeight="1">
      <c r="A12" s="424" t="s">
        <v>735</v>
      </c>
      <c r="B12" s="420"/>
      <c r="C12" s="420"/>
      <c r="D12" s="420"/>
      <c r="E12" s="420"/>
      <c r="F12" s="421"/>
      <c r="G12" s="417">
        <f t="shared" ref="G12:G14" si="5">K12+I12-J12</f>
        <v>3019265982</v>
      </c>
      <c r="H12" s="417">
        <f t="shared" ref="H12:H14" si="6">G12</f>
        <v>3019265982</v>
      </c>
      <c r="I12" s="417">
        <v>1168382993</v>
      </c>
      <c r="J12" s="417">
        <f>1231032993+4</f>
        <v>1231032997</v>
      </c>
      <c r="K12" s="417">
        <v>3081915986</v>
      </c>
      <c r="L12" s="417">
        <f>K12</f>
        <v>3081915986</v>
      </c>
      <c r="M12" s="429"/>
    </row>
    <row r="13" spans="1:13" s="202" customFormat="1" ht="25.5" customHeight="1">
      <c r="A13" s="422" t="s">
        <v>823</v>
      </c>
      <c r="B13" s="420"/>
      <c r="C13" s="420"/>
      <c r="D13" s="420"/>
      <c r="E13" s="420"/>
      <c r="F13" s="421"/>
      <c r="G13" s="417">
        <f t="shared" si="5"/>
        <v>3017448600</v>
      </c>
      <c r="H13" s="417">
        <f t="shared" si="6"/>
        <v>3017448600</v>
      </c>
      <c r="I13" s="417">
        <v>1654583037</v>
      </c>
      <c r="J13" s="417">
        <v>454288521</v>
      </c>
      <c r="K13" s="456">
        <v>1817154084</v>
      </c>
      <c r="L13" s="456">
        <f t="shared" ref="L13:L14" si="7">K13</f>
        <v>1817154084</v>
      </c>
    </row>
    <row r="14" spans="1:13" s="202" customFormat="1" ht="25.5" customHeight="1">
      <c r="A14" s="424" t="s">
        <v>824</v>
      </c>
      <c r="B14" s="420"/>
      <c r="C14" s="420"/>
      <c r="D14" s="420"/>
      <c r="E14" s="420"/>
      <c r="F14" s="421"/>
      <c r="G14" s="417">
        <f t="shared" si="5"/>
        <v>1747900000</v>
      </c>
      <c r="H14" s="417">
        <f t="shared" si="6"/>
        <v>1747900000</v>
      </c>
      <c r="I14" s="417">
        <v>0</v>
      </c>
      <c r="J14" s="456">
        <v>0</v>
      </c>
      <c r="K14" s="456">
        <v>1747900000</v>
      </c>
      <c r="L14" s="456">
        <f t="shared" si="7"/>
        <v>1747900000</v>
      </c>
      <c r="M14" s="430"/>
    </row>
    <row r="15" spans="1:13" s="202" customFormat="1" ht="25.5" customHeight="1">
      <c r="A15" s="423" t="s">
        <v>825</v>
      </c>
      <c r="B15" s="420"/>
      <c r="C15" s="420"/>
      <c r="D15" s="420"/>
      <c r="E15" s="420"/>
      <c r="F15" s="421"/>
      <c r="G15" s="418">
        <f t="shared" ref="G15:L15" si="8">SUM(G16:G19)</f>
        <v>8064705168</v>
      </c>
      <c r="H15" s="418">
        <f t="shared" si="8"/>
        <v>8064705168</v>
      </c>
      <c r="I15" s="418">
        <f t="shared" si="8"/>
        <v>1795284239</v>
      </c>
      <c r="J15" s="418">
        <f t="shared" si="8"/>
        <v>2583282481</v>
      </c>
      <c r="K15" s="418">
        <f t="shared" si="8"/>
        <v>8852703410</v>
      </c>
      <c r="L15" s="418">
        <f t="shared" si="8"/>
        <v>8852703410</v>
      </c>
      <c r="M15" s="205"/>
    </row>
    <row r="16" spans="1:13" s="202" customFormat="1" ht="25.5" customHeight="1">
      <c r="A16" s="424" t="s">
        <v>736</v>
      </c>
      <c r="B16" s="420"/>
      <c r="C16" s="420"/>
      <c r="D16" s="420"/>
      <c r="E16" s="420"/>
      <c r="F16" s="421"/>
      <c r="G16" s="417">
        <f>K16+I16-J16</f>
        <v>80947006</v>
      </c>
      <c r="H16" s="456">
        <f>G16</f>
        <v>80947006</v>
      </c>
      <c r="I16" s="456">
        <v>0</v>
      </c>
      <c r="J16" s="417">
        <v>40800000</v>
      </c>
      <c r="K16" s="417">
        <v>121747006</v>
      </c>
      <c r="L16" s="417">
        <f>K16</f>
        <v>121747006</v>
      </c>
      <c r="M16" s="438"/>
    </row>
    <row r="17" spans="1:13" s="202" customFormat="1" ht="25.5" customHeight="1">
      <c r="A17" s="424" t="s">
        <v>737</v>
      </c>
      <c r="B17" s="420"/>
      <c r="C17" s="420"/>
      <c r="D17" s="420"/>
      <c r="E17" s="420"/>
      <c r="F17" s="421"/>
      <c r="G17" s="417">
        <f t="shared" ref="G17:G18" si="9">K17+I17-J17</f>
        <v>890233935</v>
      </c>
      <c r="H17" s="456">
        <f t="shared" ref="H17:H19" si="10">G17</f>
        <v>890233935</v>
      </c>
      <c r="I17" s="456">
        <v>166933335</v>
      </c>
      <c r="J17" s="417">
        <v>770900733</v>
      </c>
      <c r="K17" s="417">
        <v>1494201333</v>
      </c>
      <c r="L17" s="417">
        <f t="shared" ref="L17:L19" si="11">K17</f>
        <v>1494201333</v>
      </c>
      <c r="M17" s="430"/>
    </row>
    <row r="18" spans="1:13" s="202" customFormat="1" ht="25.5" customHeight="1">
      <c r="A18" s="424" t="s">
        <v>738</v>
      </c>
      <c r="B18" s="425"/>
      <c r="C18" s="425"/>
      <c r="D18" s="425"/>
      <c r="E18" s="425"/>
      <c r="F18" s="426"/>
      <c r="G18" s="417">
        <f t="shared" si="9"/>
        <v>2172596436</v>
      </c>
      <c r="H18" s="456">
        <f t="shared" si="10"/>
        <v>2172596436</v>
      </c>
      <c r="I18" s="417">
        <v>352461609</v>
      </c>
      <c r="J18" s="417">
        <v>606711609</v>
      </c>
      <c r="K18" s="417">
        <v>2426846436</v>
      </c>
      <c r="L18" s="417">
        <f t="shared" si="11"/>
        <v>2426846436</v>
      </c>
    </row>
    <row r="19" spans="1:13" ht="17.25" customHeight="1">
      <c r="A19" s="424" t="s">
        <v>739</v>
      </c>
      <c r="B19" s="425"/>
      <c r="C19" s="425"/>
      <c r="D19" s="425"/>
      <c r="E19" s="425"/>
      <c r="F19" s="425"/>
      <c r="G19" s="417">
        <f>K19+I19-J19</f>
        <v>4920927791</v>
      </c>
      <c r="H19" s="456">
        <f t="shared" si="10"/>
        <v>4920927791</v>
      </c>
      <c r="I19" s="417">
        <v>1275889295</v>
      </c>
      <c r="J19" s="417">
        <v>1164870139</v>
      </c>
      <c r="K19" s="417">
        <v>4809908635</v>
      </c>
      <c r="L19" s="417">
        <f t="shared" si="11"/>
        <v>4809908635</v>
      </c>
    </row>
    <row r="20" spans="1:13" ht="8.25" customHeight="1">
      <c r="A20" s="414"/>
      <c r="B20" s="415"/>
      <c r="C20" s="415"/>
      <c r="D20" s="415"/>
      <c r="E20" s="415"/>
      <c r="F20" s="415"/>
      <c r="G20" s="427"/>
      <c r="H20" s="428"/>
      <c r="I20" s="427"/>
      <c r="J20" s="427"/>
      <c r="K20" s="427"/>
      <c r="L20" s="427"/>
    </row>
    <row r="21" spans="1:13" ht="24.75" customHeight="1">
      <c r="A21" s="571" t="s">
        <v>48</v>
      </c>
      <c r="B21" s="572"/>
      <c r="C21" s="572"/>
      <c r="D21" s="572"/>
      <c r="E21" s="572"/>
      <c r="F21" s="573"/>
      <c r="G21" s="204">
        <f t="shared" ref="G21:L21" si="12">G15+G11+G3</f>
        <v>360180819993</v>
      </c>
      <c r="H21" s="204">
        <f t="shared" si="12"/>
        <v>360180819993</v>
      </c>
      <c r="I21" s="204">
        <f t="shared" si="12"/>
        <v>210897986193</v>
      </c>
      <c r="J21" s="204">
        <f t="shared" si="12"/>
        <v>235558974464</v>
      </c>
      <c r="K21" s="204">
        <f t="shared" si="12"/>
        <v>384841808264</v>
      </c>
      <c r="L21" s="204">
        <f t="shared" si="12"/>
        <v>384841808264</v>
      </c>
    </row>
    <row r="23" spans="1:13">
      <c r="G23" s="431"/>
      <c r="H23" s="439"/>
    </row>
    <row r="24" spans="1:13">
      <c r="G24" s="5"/>
    </row>
    <row r="26" spans="1:13">
      <c r="G26" s="432"/>
      <c r="I26" s="22"/>
      <c r="K26" s="432"/>
    </row>
    <row r="27" spans="1:13">
      <c r="G27" s="431"/>
      <c r="K27" s="432"/>
    </row>
    <row r="28" spans="1:13">
      <c r="G28" s="22"/>
      <c r="K28" s="432"/>
    </row>
  </sheetData>
  <mergeCells count="5">
    <mergeCell ref="A21:F21"/>
    <mergeCell ref="G1:H1"/>
    <mergeCell ref="I1:J1"/>
    <mergeCell ref="K1:L1"/>
    <mergeCell ref="A1:F2"/>
  </mergeCells>
  <pageMargins left="0.24" right="0.16" top="0.71" bottom="0.21" header="0.2" footer="0.34"/>
  <pageSetup paperSize="9" orientation="landscape" verticalDpi="0" r:id="rId1"/>
</worksheet>
</file>

<file path=xl/worksheets/sheet7.xml><?xml version="1.0" encoding="utf-8"?>
<worksheet xmlns="http://schemas.openxmlformats.org/spreadsheetml/2006/main" xmlns:r="http://schemas.openxmlformats.org/officeDocument/2006/relationships">
  <dimension ref="A1:L20"/>
  <sheetViews>
    <sheetView workbookViewId="0">
      <selection activeCell="K12" sqref="A1:K12"/>
    </sheetView>
  </sheetViews>
  <sheetFormatPr defaultRowHeight="15"/>
  <cols>
    <col min="5" max="5" width="12.25" customWidth="1"/>
    <col min="6" max="11" width="14.25" customWidth="1"/>
  </cols>
  <sheetData>
    <row r="1" spans="1:12" ht="32.25" customHeight="1">
      <c r="A1" s="577" t="s">
        <v>758</v>
      </c>
      <c r="B1" s="578"/>
      <c r="C1" s="578"/>
      <c r="D1" s="578"/>
      <c r="E1" s="579"/>
      <c r="F1" s="574" t="s">
        <v>826</v>
      </c>
      <c r="G1" s="575"/>
      <c r="H1" s="576" t="s">
        <v>729</v>
      </c>
      <c r="I1" s="576"/>
      <c r="J1" s="574" t="s">
        <v>827</v>
      </c>
      <c r="K1" s="575"/>
      <c r="L1" s="196"/>
    </row>
    <row r="2" spans="1:12" ht="30.75" customHeight="1">
      <c r="A2" s="580"/>
      <c r="B2" s="581"/>
      <c r="C2" s="581"/>
      <c r="D2" s="581"/>
      <c r="E2" s="582"/>
      <c r="F2" s="200" t="s">
        <v>730</v>
      </c>
      <c r="G2" s="199" t="s">
        <v>731</v>
      </c>
      <c r="H2" s="200" t="s">
        <v>732</v>
      </c>
      <c r="I2" s="199" t="s">
        <v>733</v>
      </c>
      <c r="J2" s="200" t="s">
        <v>730</v>
      </c>
      <c r="K2" s="199" t="s">
        <v>734</v>
      </c>
      <c r="L2" s="196"/>
    </row>
    <row r="3" spans="1:12" s="433" customFormat="1" ht="38.25" customHeight="1">
      <c r="A3" s="601" t="s">
        <v>828</v>
      </c>
      <c r="B3" s="602"/>
      <c r="C3" s="602"/>
      <c r="D3" s="602"/>
      <c r="E3" s="603"/>
      <c r="F3" s="440"/>
      <c r="G3" s="440"/>
      <c r="H3" s="441"/>
      <c r="I3" s="440"/>
      <c r="J3" s="440"/>
      <c r="K3" s="440"/>
    </row>
    <row r="4" spans="1:12" s="433" customFormat="1" ht="38.25" customHeight="1">
      <c r="A4" s="595" t="s">
        <v>740</v>
      </c>
      <c r="B4" s="596"/>
      <c r="C4" s="596"/>
      <c r="D4" s="596"/>
      <c r="E4" s="597"/>
      <c r="F4" s="459">
        <f>SUBTOTAL(9,F5:F7)</f>
        <v>20833578274</v>
      </c>
      <c r="G4" s="459">
        <f>SUBTOTAL(9,G5:G7)</f>
        <v>20833578274</v>
      </c>
      <c r="H4" s="459">
        <f>SUBTOTAL(9,H5:H7)</f>
        <v>3600883535</v>
      </c>
      <c r="I4" s="459">
        <f>SUBTOTAL(9,I5:I7)</f>
        <v>3215515116</v>
      </c>
      <c r="J4" s="459">
        <v>20448209855</v>
      </c>
      <c r="K4" s="459">
        <f>SUBTOTAL(9,K5:K7)</f>
        <v>20448209855</v>
      </c>
    </row>
    <row r="5" spans="1:12" s="434" customFormat="1" ht="38.25" customHeight="1">
      <c r="A5" s="583" t="s">
        <v>741</v>
      </c>
      <c r="B5" s="584"/>
      <c r="C5" s="584"/>
      <c r="D5" s="584"/>
      <c r="E5" s="585"/>
      <c r="F5" s="460">
        <f t="shared" ref="F5:F7" si="0">J5+H5-I5</f>
        <v>5230298975</v>
      </c>
      <c r="G5" s="460">
        <f>F5</f>
        <v>5230298975</v>
      </c>
      <c r="H5" s="460">
        <v>0</v>
      </c>
      <c r="I5" s="460">
        <f>192500000+1168382993</f>
        <v>1360882993</v>
      </c>
      <c r="J5" s="460">
        <v>6591181968</v>
      </c>
      <c r="K5" s="460">
        <f>J5</f>
        <v>6591181968</v>
      </c>
    </row>
    <row r="6" spans="1:12" s="434" customFormat="1" ht="38.25" customHeight="1">
      <c r="A6" s="583" t="s">
        <v>829</v>
      </c>
      <c r="B6" s="584"/>
      <c r="C6" s="584"/>
      <c r="D6" s="584"/>
      <c r="E6" s="585"/>
      <c r="F6" s="460">
        <f t="shared" si="0"/>
        <v>8611679299</v>
      </c>
      <c r="G6" s="460">
        <f t="shared" ref="G6:G7" si="1">F6</f>
        <v>8611679299</v>
      </c>
      <c r="H6" s="460">
        <v>3600883535</v>
      </c>
      <c r="I6" s="460">
        <f>200049086+1654583037</f>
        <v>1854632123</v>
      </c>
      <c r="J6" s="461">
        <v>6865427887</v>
      </c>
      <c r="K6" s="461">
        <f t="shared" ref="K6:K7" si="2">J6</f>
        <v>6865427887</v>
      </c>
    </row>
    <row r="7" spans="1:12" s="434" customFormat="1" ht="38.25" customHeight="1">
      <c r="A7" s="583" t="s">
        <v>830</v>
      </c>
      <c r="B7" s="584"/>
      <c r="C7" s="584"/>
      <c r="D7" s="584"/>
      <c r="E7" s="585"/>
      <c r="F7" s="460">
        <f t="shared" si="0"/>
        <v>6991600000</v>
      </c>
      <c r="G7" s="460">
        <f t="shared" si="1"/>
        <v>6991600000</v>
      </c>
      <c r="H7" s="460">
        <v>0</v>
      </c>
      <c r="I7" s="460">
        <v>0</v>
      </c>
      <c r="J7" s="461">
        <v>6991600000</v>
      </c>
      <c r="K7" s="461">
        <f t="shared" si="2"/>
        <v>6991600000</v>
      </c>
    </row>
    <row r="8" spans="1:12" s="433" customFormat="1" ht="38.25" customHeight="1">
      <c r="A8" s="598" t="s">
        <v>831</v>
      </c>
      <c r="B8" s="599"/>
      <c r="C8" s="599"/>
      <c r="D8" s="599"/>
      <c r="E8" s="600"/>
      <c r="F8" s="462">
        <f>SUBTOTAL(9,F9:F11)</f>
        <v>17643101719</v>
      </c>
      <c r="G8" s="462">
        <f>SUBTOTAL(9,G9:G11)</f>
        <v>17643101719</v>
      </c>
      <c r="H8" s="462">
        <f>SUBTOTAL(9,H9:H11)</f>
        <v>0</v>
      </c>
      <c r="I8" s="462">
        <f>SUBTOTAL(9,I9:I11)</f>
        <v>1795284239</v>
      </c>
      <c r="J8" s="462">
        <v>19438385958</v>
      </c>
      <c r="K8" s="462">
        <f>SUBTOTAL(9,K9:K11)</f>
        <v>19438385958</v>
      </c>
    </row>
    <row r="9" spans="1:12" s="434" customFormat="1" ht="38.25" customHeight="1">
      <c r="A9" s="592" t="s">
        <v>742</v>
      </c>
      <c r="B9" s="593"/>
      <c r="C9" s="593"/>
      <c r="D9" s="593"/>
      <c r="E9" s="594"/>
      <c r="F9" s="460">
        <f t="shared" ref="F9:F11" si="3">J9+H9-I9</f>
        <v>3135927734</v>
      </c>
      <c r="G9" s="460">
        <f t="shared" ref="G9:G11" si="4">F9</f>
        <v>3135927734</v>
      </c>
      <c r="H9" s="460">
        <v>0</v>
      </c>
      <c r="I9" s="460">
        <v>352461609</v>
      </c>
      <c r="J9" s="460">
        <v>3488389343</v>
      </c>
      <c r="K9" s="460">
        <f t="shared" ref="K9:K11" si="5">J9</f>
        <v>3488389343</v>
      </c>
    </row>
    <row r="10" spans="1:12" s="434" customFormat="1" ht="38.25" customHeight="1">
      <c r="A10" s="583" t="s">
        <v>743</v>
      </c>
      <c r="B10" s="584"/>
      <c r="C10" s="584"/>
      <c r="D10" s="584"/>
      <c r="E10" s="585"/>
      <c r="F10" s="460">
        <f t="shared" si="3"/>
        <v>389511095</v>
      </c>
      <c r="G10" s="460">
        <f t="shared" si="4"/>
        <v>389511095</v>
      </c>
      <c r="H10" s="461">
        <v>0</v>
      </c>
      <c r="I10" s="460">
        <v>166933335</v>
      </c>
      <c r="J10" s="460">
        <v>556444430</v>
      </c>
      <c r="K10" s="460">
        <f t="shared" si="5"/>
        <v>556444430</v>
      </c>
    </row>
    <row r="11" spans="1:12" s="434" customFormat="1" ht="38.25" customHeight="1">
      <c r="A11" s="586" t="s">
        <v>744</v>
      </c>
      <c r="B11" s="587"/>
      <c r="C11" s="587"/>
      <c r="D11" s="587"/>
      <c r="E11" s="588"/>
      <c r="F11" s="463">
        <f t="shared" si="3"/>
        <v>14117662890</v>
      </c>
      <c r="G11" s="463">
        <f t="shared" si="4"/>
        <v>14117662890</v>
      </c>
      <c r="H11" s="464">
        <v>0</v>
      </c>
      <c r="I11" s="463">
        <v>1275889295</v>
      </c>
      <c r="J11" s="463">
        <v>15393552185</v>
      </c>
      <c r="K11" s="463">
        <f t="shared" si="5"/>
        <v>15393552185</v>
      </c>
    </row>
    <row r="12" spans="1:12" s="433" customFormat="1" ht="38.25" customHeight="1">
      <c r="A12" s="589" t="s">
        <v>48</v>
      </c>
      <c r="B12" s="590"/>
      <c r="C12" s="590"/>
      <c r="D12" s="590"/>
      <c r="E12" s="591"/>
      <c r="F12" s="442">
        <f>SUBTOTAL(9,F3:F11)</f>
        <v>38476679993</v>
      </c>
      <c r="G12" s="442">
        <f>SUBTOTAL(9,G3:G11)</f>
        <v>38476679993</v>
      </c>
      <c r="H12" s="443">
        <f>SUBTOTAL(9,H3:H11)</f>
        <v>3600883535</v>
      </c>
      <c r="I12" s="442">
        <f>SUBTOTAL(9,I3:I11)</f>
        <v>5010799355</v>
      </c>
      <c r="J12" s="442">
        <v>39886595813</v>
      </c>
      <c r="K12" s="442">
        <f>SUBTOTAL(9,K3:K11)</f>
        <v>39886595813</v>
      </c>
    </row>
    <row r="14" spans="1:12">
      <c r="B14" s="444"/>
      <c r="C14" s="445"/>
      <c r="D14" s="445" t="s">
        <v>836</v>
      </c>
      <c r="E14" s="446">
        <f>G9+'Vay ngan han'!H18+16</f>
        <v>5308524186</v>
      </c>
      <c r="F14" s="447">
        <f>'[3]TM vay dai han'!$G$154+'[3]TM vay dai han'!$G$155+'[3]TM vay dai han'!$G$156+'[3]TM vay dai han'!$G$157+'[3]TM vay dai han'!$G$158</f>
        <v>5308524186</v>
      </c>
      <c r="G14" s="448">
        <f>E14-F14</f>
        <v>0</v>
      </c>
      <c r="H14" s="445"/>
      <c r="I14" s="444"/>
      <c r="J14" s="444"/>
    </row>
    <row r="15" spans="1:12">
      <c r="B15" s="444"/>
      <c r="C15" s="445"/>
      <c r="D15" s="445" t="s">
        <v>834</v>
      </c>
      <c r="E15" s="446">
        <f>G10+'Vay ngan han'!H17</f>
        <v>1279745030</v>
      </c>
      <c r="F15" s="447">
        <f>'[3]TM vay dai han'!$G$161+'[3]TM vay dai han'!$G$162</f>
        <v>1279745030</v>
      </c>
      <c r="G15" s="448">
        <f t="shared" ref="G15:G16" si="6">E15-F15</f>
        <v>0</v>
      </c>
      <c r="H15" s="445"/>
      <c r="I15" s="444"/>
      <c r="J15" s="444"/>
    </row>
    <row r="16" spans="1:12">
      <c r="B16" s="444"/>
      <c r="C16" s="445"/>
      <c r="D16" s="445" t="s">
        <v>835</v>
      </c>
      <c r="E16" s="446">
        <f>F11+'Vay ngan han'!H19-4</f>
        <v>19038590677</v>
      </c>
      <c r="F16" s="447">
        <f>'[3]TM vay dai han'!$G$163+'[3]TM vay dai han'!$G$164+'[3]TM vay dai han'!$G$165</f>
        <v>19038590677</v>
      </c>
      <c r="G16" s="448">
        <f t="shared" si="6"/>
        <v>0</v>
      </c>
      <c r="H16" s="445"/>
      <c r="I16" s="444"/>
      <c r="J16" s="444"/>
    </row>
    <row r="17" spans="2:10">
      <c r="B17" s="444"/>
      <c r="C17" s="445"/>
      <c r="D17" s="445"/>
      <c r="E17" s="446"/>
      <c r="F17" s="445"/>
      <c r="G17" s="445"/>
      <c r="H17" s="445"/>
      <c r="I17" s="444"/>
      <c r="J17" s="444"/>
    </row>
    <row r="18" spans="2:10">
      <c r="B18" s="444"/>
      <c r="C18" s="445"/>
      <c r="D18" s="445"/>
      <c r="E18" s="445"/>
      <c r="F18" s="445"/>
      <c r="G18" s="445"/>
      <c r="H18" s="445"/>
      <c r="I18" s="444"/>
      <c r="J18" s="444"/>
    </row>
    <row r="19" spans="2:10">
      <c r="B19" s="444"/>
      <c r="C19" s="444"/>
      <c r="D19" s="444"/>
      <c r="E19" s="444"/>
      <c r="F19" s="444"/>
      <c r="G19" s="444"/>
      <c r="H19" s="444"/>
      <c r="I19" s="444"/>
      <c r="J19" s="444"/>
    </row>
    <row r="20" spans="2:10">
      <c r="B20" s="444"/>
      <c r="C20" s="444"/>
      <c r="D20" s="444"/>
      <c r="E20" s="444"/>
      <c r="F20" s="444"/>
      <c r="G20" s="444"/>
      <c r="H20" s="444"/>
      <c r="I20" s="444"/>
      <c r="J20" s="444"/>
    </row>
  </sheetData>
  <mergeCells count="14">
    <mergeCell ref="F1:G1"/>
    <mergeCell ref="H1:I1"/>
    <mergeCell ref="J1:K1"/>
    <mergeCell ref="A1:E2"/>
    <mergeCell ref="A3:E3"/>
    <mergeCell ref="A10:E10"/>
    <mergeCell ref="A11:E11"/>
    <mergeCell ref="A12:E12"/>
    <mergeCell ref="A9:E9"/>
    <mergeCell ref="A4:E4"/>
    <mergeCell ref="A5:E5"/>
    <mergeCell ref="A6:E6"/>
    <mergeCell ref="A7:E7"/>
    <mergeCell ref="A8:E8"/>
  </mergeCells>
  <pageMargins left="0.24" right="0.16" top="1.1200000000000001"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dimension ref="A1:M9"/>
  <sheetViews>
    <sheetView workbookViewId="0">
      <selection activeCell="G7" sqref="A1:G7"/>
    </sheetView>
  </sheetViews>
  <sheetFormatPr defaultRowHeight="15"/>
  <cols>
    <col min="1" max="1" width="28.375" customWidth="1"/>
    <col min="2" max="2" width="19.625" customWidth="1"/>
    <col min="3" max="4" width="16.125" customWidth="1"/>
    <col min="5" max="5" width="19.875" customWidth="1"/>
    <col min="6" max="7" width="15.875" customWidth="1"/>
  </cols>
  <sheetData>
    <row r="1" spans="1:13" ht="24" customHeight="1">
      <c r="A1" s="203" t="s">
        <v>758</v>
      </c>
      <c r="B1" s="75"/>
      <c r="C1" s="75"/>
      <c r="D1" s="75"/>
      <c r="E1" s="75"/>
      <c r="F1" s="75"/>
      <c r="G1" s="75"/>
      <c r="H1" s="75"/>
      <c r="I1" s="75"/>
      <c r="J1" s="75"/>
      <c r="K1" s="75"/>
      <c r="L1" s="75"/>
      <c r="M1" s="75"/>
    </row>
    <row r="2" spans="1:13" ht="24" customHeight="1">
      <c r="A2" s="198" t="s">
        <v>745</v>
      </c>
      <c r="B2" s="75"/>
      <c r="C2" s="75"/>
      <c r="D2" s="75"/>
      <c r="E2" s="75"/>
      <c r="F2" s="75"/>
      <c r="G2" s="75"/>
      <c r="H2" s="75"/>
      <c r="I2" s="75"/>
      <c r="J2" s="75"/>
      <c r="K2" s="75"/>
      <c r="L2" s="75"/>
      <c r="M2" s="75"/>
    </row>
    <row r="3" spans="1:13" ht="30" customHeight="1">
      <c r="A3" s="605" t="s">
        <v>746</v>
      </c>
      <c r="B3" s="604" t="s">
        <v>833</v>
      </c>
      <c r="C3" s="604"/>
      <c r="D3" s="604"/>
      <c r="E3" s="604" t="s">
        <v>832</v>
      </c>
      <c r="F3" s="604"/>
      <c r="G3" s="604"/>
      <c r="H3" s="75"/>
      <c r="I3" s="75"/>
      <c r="J3" s="75"/>
      <c r="K3" s="75"/>
      <c r="L3" s="75"/>
      <c r="M3" s="75"/>
    </row>
    <row r="4" spans="1:13" ht="43.5" customHeight="1">
      <c r="A4" s="606"/>
      <c r="B4" s="197" t="s">
        <v>747</v>
      </c>
      <c r="C4" s="197" t="s">
        <v>748</v>
      </c>
      <c r="D4" s="197" t="s">
        <v>749</v>
      </c>
      <c r="E4" s="197" t="s">
        <v>747</v>
      </c>
      <c r="F4" s="197" t="s">
        <v>748</v>
      </c>
      <c r="G4" s="197" t="s">
        <v>749</v>
      </c>
      <c r="H4" s="75"/>
      <c r="I4" s="75"/>
      <c r="J4" s="75"/>
      <c r="K4" s="75"/>
      <c r="L4" s="75"/>
      <c r="M4" s="75"/>
    </row>
    <row r="5" spans="1:13" ht="36" customHeight="1">
      <c r="A5" s="435" t="s">
        <v>750</v>
      </c>
      <c r="B5" s="450">
        <f>C5+D5</f>
        <v>8871175684.7999992</v>
      </c>
      <c r="C5" s="451">
        <f>D5*10%</f>
        <v>806470516.80000007</v>
      </c>
      <c r="D5" s="451">
        <v>8064705168</v>
      </c>
      <c r="E5" s="450">
        <f>F5+G5</f>
        <v>9649446717</v>
      </c>
      <c r="F5" s="452">
        <v>796743307</v>
      </c>
      <c r="G5" s="450">
        <v>8852703410</v>
      </c>
      <c r="H5" s="75"/>
      <c r="I5" s="75"/>
      <c r="J5" s="75"/>
      <c r="K5" s="75"/>
      <c r="L5" s="75"/>
      <c r="M5" s="75"/>
    </row>
    <row r="6" spans="1:13" ht="36" customHeight="1">
      <c r="A6" s="102" t="s">
        <v>751</v>
      </c>
      <c r="B6" s="453">
        <f>C6+D6</f>
        <v>19407411890.900002</v>
      </c>
      <c r="C6" s="454">
        <f>D6*10%</f>
        <v>1764310171.9000001</v>
      </c>
      <c r="D6" s="454">
        <f>'Vay dai han'!G8</f>
        <v>17643101719</v>
      </c>
      <c r="E6" s="453">
        <f>F6+G6</f>
        <v>21187840694</v>
      </c>
      <c r="F6" s="453">
        <v>1749454736</v>
      </c>
      <c r="G6" s="453">
        <v>19438385958</v>
      </c>
      <c r="H6" s="75"/>
      <c r="I6" s="75"/>
      <c r="J6" s="75"/>
      <c r="K6" s="75"/>
      <c r="L6" s="75"/>
      <c r="M6" s="75"/>
    </row>
    <row r="7" spans="1:13" ht="36" customHeight="1">
      <c r="A7" s="436" t="s">
        <v>752</v>
      </c>
      <c r="B7" s="437"/>
      <c r="C7" s="437"/>
      <c r="D7" s="437"/>
      <c r="E7" s="437"/>
      <c r="F7" s="437"/>
      <c r="G7" s="437"/>
      <c r="H7" s="75"/>
      <c r="I7" s="75"/>
      <c r="J7" s="75"/>
      <c r="K7" s="75"/>
      <c r="L7" s="75"/>
      <c r="M7" s="75"/>
    </row>
    <row r="8" spans="1:13" ht="15.75">
      <c r="A8" s="75"/>
      <c r="B8" s="75"/>
      <c r="C8" s="75"/>
      <c r="D8" s="75"/>
      <c r="E8" s="75"/>
      <c r="F8" s="75"/>
      <c r="G8" s="75"/>
      <c r="H8" s="75"/>
      <c r="I8" s="75"/>
      <c r="J8" s="75"/>
      <c r="K8" s="75"/>
      <c r="L8" s="75"/>
      <c r="M8" s="75"/>
    </row>
    <row r="9" spans="1:13" ht="15.75">
      <c r="A9" s="75"/>
      <c r="B9" s="75"/>
      <c r="C9" s="75"/>
      <c r="D9" s="75"/>
      <c r="E9" s="75"/>
      <c r="F9" s="75"/>
      <c r="G9" s="75"/>
      <c r="H9" s="75"/>
      <c r="I9" s="75"/>
      <c r="J9" s="75"/>
      <c r="K9" s="75"/>
      <c r="L9" s="75"/>
      <c r="M9" s="75"/>
    </row>
  </sheetData>
  <mergeCells count="3">
    <mergeCell ref="B3:D3"/>
    <mergeCell ref="A3:A4"/>
    <mergeCell ref="E3:G3"/>
  </mergeCells>
  <pageMargins left="0.48" right="0.17" top="0.75" bottom="0.31" header="0.75" footer="0.24"/>
  <pageSetup paperSize="9" orientation="landscape" verticalDpi="0" r:id="rId1"/>
</worksheet>
</file>

<file path=xl/worksheets/sheet9.xml><?xml version="1.0" encoding="utf-8"?>
<worksheet xmlns="http://schemas.openxmlformats.org/spreadsheetml/2006/main" xmlns:r="http://schemas.openxmlformats.org/officeDocument/2006/relationships">
  <dimension ref="A1:J24"/>
  <sheetViews>
    <sheetView zoomScaleNormal="100" workbookViewId="0">
      <selection activeCell="I21" sqref="A2:I21"/>
    </sheetView>
  </sheetViews>
  <sheetFormatPr defaultRowHeight="15"/>
  <cols>
    <col min="1" max="1" width="30.25" customWidth="1"/>
    <col min="2" max="2" width="12" customWidth="1"/>
    <col min="3" max="3" width="12.875" customWidth="1"/>
    <col min="4" max="4" width="13" customWidth="1"/>
    <col min="5" max="5" width="10.5" customWidth="1"/>
    <col min="6" max="6" width="11.25" customWidth="1"/>
    <col min="7" max="7" width="12.5" customWidth="1"/>
    <col min="8" max="8" width="12" customWidth="1"/>
    <col min="9" max="9" width="14.875" customWidth="1"/>
    <col min="10" max="10" width="16.75" customWidth="1"/>
    <col min="11" max="11" width="15.375" customWidth="1"/>
    <col min="12" max="12" width="18.625" customWidth="1"/>
  </cols>
  <sheetData>
    <row r="1" spans="1:10" s="63" customFormat="1" ht="15.75">
      <c r="A1" s="74" t="s">
        <v>813</v>
      </c>
      <c r="C1" s="64"/>
      <c r="D1" s="65"/>
      <c r="E1" s="64"/>
      <c r="F1" s="64"/>
      <c r="G1" s="64"/>
      <c r="H1" s="64"/>
      <c r="I1" s="64"/>
    </row>
    <row r="2" spans="1:10" s="63" customFormat="1" ht="21" customHeight="1">
      <c r="A2" s="66" t="s">
        <v>706</v>
      </c>
      <c r="B2" s="67"/>
      <c r="C2" s="67"/>
      <c r="D2" s="67"/>
      <c r="E2" s="67"/>
      <c r="F2" s="67"/>
      <c r="G2" s="67"/>
      <c r="H2" s="67"/>
      <c r="I2" s="67"/>
    </row>
    <row r="3" spans="1:10" s="63" customFormat="1" ht="16.5">
      <c r="A3" s="68" t="s">
        <v>135</v>
      </c>
      <c r="B3" s="67"/>
      <c r="C3" s="67"/>
      <c r="D3" s="67"/>
      <c r="E3" s="69"/>
      <c r="F3" s="67"/>
      <c r="G3" s="67"/>
      <c r="H3" s="67"/>
      <c r="I3" s="67"/>
    </row>
    <row r="4" spans="1:10" s="63" customFormat="1" ht="16.5">
      <c r="A4" s="70"/>
      <c r="B4" s="70"/>
      <c r="C4" s="70"/>
      <c r="D4" s="70"/>
      <c r="E4" s="71"/>
      <c r="F4" s="70"/>
      <c r="G4" s="70"/>
      <c r="H4" s="70"/>
      <c r="I4" s="70"/>
    </row>
    <row r="5" spans="1:10" s="63" customFormat="1" ht="24.75" customHeight="1">
      <c r="A5" s="72"/>
      <c r="B5" s="608" t="s">
        <v>25</v>
      </c>
      <c r="C5" s="607" t="s">
        <v>26</v>
      </c>
      <c r="D5" s="607" t="s">
        <v>27</v>
      </c>
      <c r="E5" s="607" t="s">
        <v>28</v>
      </c>
      <c r="F5" s="608" t="s">
        <v>29</v>
      </c>
      <c r="G5" s="607" t="s">
        <v>30</v>
      </c>
      <c r="H5" s="607" t="s">
        <v>31</v>
      </c>
      <c r="I5" s="607" t="s">
        <v>112</v>
      </c>
    </row>
    <row r="6" spans="1:10" s="63" customFormat="1" ht="24.75" customHeight="1">
      <c r="A6" s="73"/>
      <c r="B6" s="609"/>
      <c r="C6" s="607"/>
      <c r="D6" s="607"/>
      <c r="E6" s="607"/>
      <c r="F6" s="610"/>
      <c r="G6" s="607"/>
      <c r="H6" s="607"/>
      <c r="I6" s="607"/>
    </row>
    <row r="7" spans="1:10" ht="22.5" customHeight="1">
      <c r="A7" s="40" t="s">
        <v>32</v>
      </c>
      <c r="B7" s="40">
        <v>1</v>
      </c>
      <c r="C7" s="40">
        <v>2</v>
      </c>
      <c r="D7" s="40">
        <v>3</v>
      </c>
      <c r="E7" s="40">
        <v>5</v>
      </c>
      <c r="F7" s="40">
        <v>6</v>
      </c>
      <c r="G7" s="40">
        <v>7</v>
      </c>
      <c r="H7" s="40">
        <v>8</v>
      </c>
      <c r="I7" s="40">
        <v>9</v>
      </c>
    </row>
    <row r="8" spans="1:10" ht="26.25" customHeight="1">
      <c r="A8" s="55" t="s">
        <v>34</v>
      </c>
      <c r="B8" s="127">
        <v>70150000000</v>
      </c>
      <c r="C8" s="127">
        <v>14925000000</v>
      </c>
      <c r="D8" s="127">
        <v>29472975039</v>
      </c>
      <c r="E8" s="127">
        <v>0</v>
      </c>
      <c r="F8" s="127">
        <v>0</v>
      </c>
      <c r="G8" s="127">
        <v>2020821827</v>
      </c>
      <c r="H8" s="127">
        <v>15490295174</v>
      </c>
      <c r="I8" s="128">
        <f>B8+C8+D8+E8+F8+G8+H8</f>
        <v>132059092040</v>
      </c>
    </row>
    <row r="9" spans="1:10" ht="26.25" customHeight="1">
      <c r="A9" s="58" t="s">
        <v>35</v>
      </c>
      <c r="B9" s="59"/>
      <c r="C9" s="59"/>
      <c r="D9" s="59"/>
      <c r="E9" s="59"/>
      <c r="F9" s="59"/>
      <c r="G9" s="59"/>
      <c r="H9" s="59">
        <v>17051220476</v>
      </c>
      <c r="I9" s="59">
        <f>B9+C9+D9+E9+F9+G9+H9</f>
        <v>17051220476</v>
      </c>
    </row>
    <row r="10" spans="1:10" ht="26.25" customHeight="1">
      <c r="A10" s="60" t="s">
        <v>36</v>
      </c>
      <c r="B10" s="59"/>
      <c r="C10" s="59"/>
      <c r="D10" s="59"/>
      <c r="E10" s="59"/>
      <c r="F10" s="59">
        <v>864264023</v>
      </c>
      <c r="G10" s="59"/>
      <c r="H10" s="59"/>
      <c r="I10" s="59">
        <f>B10+C10+D10+E10+F10+G10+H10</f>
        <v>864264023</v>
      </c>
    </row>
    <row r="11" spans="1:10" ht="26.25" customHeight="1">
      <c r="A11" s="60" t="s">
        <v>37</v>
      </c>
      <c r="B11" s="59"/>
      <c r="C11" s="59"/>
      <c r="D11" s="59">
        <v>6861753690</v>
      </c>
      <c r="E11" s="59"/>
      <c r="F11" s="59"/>
      <c r="G11" s="59">
        <v>774514758</v>
      </c>
      <c r="H11" s="59"/>
      <c r="I11" s="59">
        <f t="shared" ref="I11:I14" si="0">B11+C11+D11+E11+F11+G11+H11</f>
        <v>7636268448</v>
      </c>
    </row>
    <row r="12" spans="1:10" ht="26.25" customHeight="1">
      <c r="A12" s="58" t="s">
        <v>38</v>
      </c>
      <c r="B12" s="59"/>
      <c r="C12" s="59"/>
      <c r="D12" s="59"/>
      <c r="E12" s="59"/>
      <c r="F12" s="59"/>
      <c r="G12" s="59"/>
      <c r="H12" s="59">
        <v>15490295174</v>
      </c>
      <c r="I12" s="59">
        <f t="shared" si="0"/>
        <v>15490295174</v>
      </c>
    </row>
    <row r="13" spans="1:10" ht="26.25" customHeight="1">
      <c r="A13" s="58" t="s">
        <v>39</v>
      </c>
      <c r="B13" s="59"/>
      <c r="C13" s="59"/>
      <c r="D13" s="59"/>
      <c r="E13" s="59"/>
      <c r="F13" s="59">
        <v>864264023</v>
      </c>
      <c r="G13" s="59"/>
      <c r="H13" s="59"/>
      <c r="I13" s="59">
        <f t="shared" si="0"/>
        <v>864264023</v>
      </c>
    </row>
    <row r="14" spans="1:10" ht="26.25" customHeight="1">
      <c r="A14" s="58" t="s">
        <v>33</v>
      </c>
      <c r="B14" s="59"/>
      <c r="C14" s="59"/>
      <c r="D14" s="59"/>
      <c r="E14" s="59"/>
      <c r="F14" s="59"/>
      <c r="G14" s="59"/>
      <c r="H14" s="59"/>
      <c r="I14" s="59">
        <f t="shared" si="0"/>
        <v>0</v>
      </c>
    </row>
    <row r="15" spans="1:10" ht="26.25" customHeight="1">
      <c r="A15" s="61" t="s">
        <v>40</v>
      </c>
      <c r="B15" s="62">
        <f t="shared" ref="B15:G15" si="1">B8+B10+B9+B11-B12-B13-B14</f>
        <v>70150000000</v>
      </c>
      <c r="C15" s="62">
        <f t="shared" si="1"/>
        <v>14925000000</v>
      </c>
      <c r="D15" s="62">
        <f>D8+D10+D9+D11-D12-D13-D14</f>
        <v>36334728729</v>
      </c>
      <c r="E15" s="62">
        <f t="shared" si="1"/>
        <v>0</v>
      </c>
      <c r="F15" s="62">
        <f t="shared" si="1"/>
        <v>0</v>
      </c>
      <c r="G15" s="62">
        <f t="shared" si="1"/>
        <v>2795336585</v>
      </c>
      <c r="H15" s="62">
        <f>H8+H10+H9+H11-H12-H13-H14</f>
        <v>17051220476</v>
      </c>
      <c r="I15" s="62">
        <f>I8+I10+I9+I11-I12-I13-I14</f>
        <v>141256285790</v>
      </c>
      <c r="J15" s="87"/>
    </row>
    <row r="16" spans="1:10" ht="26.25" customHeight="1">
      <c r="A16" s="58" t="s">
        <v>41</v>
      </c>
      <c r="B16" s="59"/>
      <c r="C16" s="59"/>
      <c r="D16" s="59"/>
      <c r="E16" s="59"/>
      <c r="F16" s="59"/>
      <c r="G16" s="59"/>
      <c r="H16" s="59">
        <f>KQKD!E25</f>
        <v>3257671875</v>
      </c>
      <c r="I16" s="59">
        <f>B16+C16+D16+E16+F16+G16+H16</f>
        <v>3257671875</v>
      </c>
    </row>
    <row r="17" spans="1:10" ht="26.25" customHeight="1">
      <c r="A17" s="58" t="s">
        <v>37</v>
      </c>
      <c r="B17" s="59"/>
      <c r="C17" s="59"/>
      <c r="D17" s="59"/>
      <c r="E17" s="59"/>
      <c r="F17" s="59"/>
      <c r="G17" s="59"/>
      <c r="H17" s="59"/>
      <c r="I17" s="59">
        <f>B17+C17+D17+E17+F17+G17+H17</f>
        <v>0</v>
      </c>
    </row>
    <row r="18" spans="1:10" ht="26.25" customHeight="1">
      <c r="A18" s="58" t="s">
        <v>36</v>
      </c>
      <c r="B18" s="59"/>
      <c r="C18" s="59"/>
      <c r="D18" s="59"/>
      <c r="E18" s="59"/>
      <c r="F18" s="59"/>
      <c r="G18" s="59"/>
      <c r="H18" s="59"/>
      <c r="I18" s="59">
        <f>B18+C18+D18+E18+F18+G18+H18</f>
        <v>0</v>
      </c>
    </row>
    <row r="19" spans="1:10" ht="26.25" customHeight="1">
      <c r="A19" s="58" t="s">
        <v>38</v>
      </c>
      <c r="B19" s="59"/>
      <c r="C19" s="59"/>
      <c r="D19" s="59"/>
      <c r="E19" s="59"/>
      <c r="F19" s="59"/>
      <c r="G19" s="59"/>
      <c r="H19" s="59"/>
      <c r="I19" s="59">
        <f>B19+C19+D19+E19+F19+G19+H19</f>
        <v>0</v>
      </c>
    </row>
    <row r="20" spans="1:10" ht="26.25" customHeight="1">
      <c r="A20" s="58" t="s">
        <v>33</v>
      </c>
      <c r="B20" s="59"/>
      <c r="C20" s="59"/>
      <c r="D20" s="59"/>
      <c r="E20" s="59"/>
      <c r="F20" s="59"/>
      <c r="G20" s="59"/>
      <c r="H20" s="59"/>
      <c r="I20" s="59">
        <f>B20+C20+D20+E20+F20+G20+H20</f>
        <v>0</v>
      </c>
    </row>
    <row r="21" spans="1:10" ht="31.5" customHeight="1">
      <c r="A21" s="56" t="s">
        <v>42</v>
      </c>
      <c r="B21" s="57">
        <f t="shared" ref="B21:H21" si="2">B15+B16+B18-B19-B20</f>
        <v>70150000000</v>
      </c>
      <c r="C21" s="57">
        <f t="shared" si="2"/>
        <v>14925000000</v>
      </c>
      <c r="D21" s="57">
        <f t="shared" si="2"/>
        <v>36334728729</v>
      </c>
      <c r="E21" s="57">
        <f t="shared" si="2"/>
        <v>0</v>
      </c>
      <c r="F21" s="57">
        <f t="shared" si="2"/>
        <v>0</v>
      </c>
      <c r="G21" s="57">
        <f t="shared" si="2"/>
        <v>2795336585</v>
      </c>
      <c r="H21" s="57">
        <f t="shared" si="2"/>
        <v>20308892351</v>
      </c>
      <c r="I21" s="57">
        <f>I15+I16+I17+I18-I19-I20</f>
        <v>144513957665</v>
      </c>
      <c r="J21" s="87"/>
    </row>
    <row r="23" spans="1:10">
      <c r="I23" s="193">
        <f>CDKT!D105</f>
        <v>144513957665</v>
      </c>
    </row>
    <row r="24" spans="1:10">
      <c r="I24" s="194">
        <f>I23-I21</f>
        <v>0</v>
      </c>
    </row>
  </sheetData>
  <mergeCells count="8">
    <mergeCell ref="G5:G6"/>
    <mergeCell ref="H5:H6"/>
    <mergeCell ref="I5:I6"/>
    <mergeCell ref="B5:B6"/>
    <mergeCell ref="C5:C6"/>
    <mergeCell ref="D5:D6"/>
    <mergeCell ref="E5:E6"/>
    <mergeCell ref="F5:F6"/>
  </mergeCells>
  <phoneticPr fontId="25" type="noConversion"/>
  <pageMargins left="0.72" right="0.18" top="0.57999999999999996" bottom="1" header="0.24" footer="0.5"/>
  <pageSetup paperSize="9" orientation="landscape" r:id="rId1"/>
  <headerFooter alignWithMargins="0"/>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zqyPPzWftikQWXkVnR8xO2tPnDo=</DigestValue>
    </Reference>
    <Reference URI="#idOfficeObject" Type="http://www.w3.org/2000/09/xmldsig#Object">
      <DigestMethod Algorithm="http://www.w3.org/2000/09/xmldsig#sha1"/>
      <DigestValue>P7PPU+P9nE/mOVsYmoBArtzDkME=</DigestValue>
    </Reference>
  </SignedInfo>
  <SignatureValue>
    FvOCvbOXtf4djuWC5mAHkHIn1sL2OIDUlY4vjmaGH4/oer/GTaSNIWgXcuodpuJhzB3qrp0m
    8vrbFpW9n45pgfq8xjao8Uf07G2y8t/bPRo8IlSIKY55aw0cYhnYMxlXmALsKUSqyyYtJuvT
    hNDZ3h9SbeQb1tRAMWSrlQ9QTlw=
  </SignatureValue>
  <KeyInfo>
    <KeyValue>
      <RSAKeyValue>
        <Modulus>
            3D1Aw7YwWA4hPzQ43is0BsYHy0mYHWdqrr+l6EBDdDm9cS0B6+fXRJ6fZvn14oWskKVuin7q
            jpMWKKMVKJqiqvhDuDiHeef9NUu93lHEuAINVcPuA+5M36JoXkoa9+ig6/XZo6BM+8uHp0Ww
            wRx04T4Dn76GC6KJA0t+wvyzMGc=
          </Modulus>
        <Exponent>AQAB</Exponent>
      </RSAKeyValue>
    </KeyValue>
    <X509Data>
      <X509Certificate>
          MIIGJTCCBA2gAwIBAgIQVAGGUp/tz4BX4VFX9wG12jANBgkqhkiG9w0BAQUFADBpMQswCQYD
          VQQGEwJWTjETMBEGA1UEChMKVk5QVCBHcm91cDEeMBwGA1UECxMVVk5QVC1DQSBUcnVzdCBO
          ZXR3b3JrMSUwIwYDVQQDExxWTlBUIENlcnRpZmljYXRpb24gQXV0aG9yaXR5MB4XDTE1MDMy
          NzA5NDYwMFoXDTE5MDMyNzA5NDYwMFowgeoxCzAJBgNVBAYTAlZOMRMwEQYDVQQIDApC4bqv
          YyBOaW5oMRMwEQYDVQQHDApC4bqvYyBOaW5oMSswKQYDVQQKDCJDw5RORyBUWSBD4buUIFBI
          4bqmTiBMSUxBTUEgNjkgLSAxMSUwIwYDVQQLDBxQaMOybmcgQ8O0bmcgQuG7kSBUaMO0bmcg
          VGluMR4wHAYDVQQMDBVDw7RuZyBC4buRIFRow7RuZyBUaW4xHTAbBgNVBAMMFE5HVVnhu4RO
          IFRI4buKIFFV4bq+MR4wHAYKCZImiZPyLGQBAQwOQ01ORDoxMjU2MTgwMTIwgZ8wDQYJKoZI
          hvcNAQEBBQADgY0AMIGJAoGBANw9QMO2MFgOIT80ON4rNAbGB8tJmB1naq6/pehAQ3Q5vXEt
          Aevn10Sen2b59eKFrJClbop+6o6TFiijFSiaoqr4Q7g4h3nn/TVLvd5RxLgCDVXD7gPuTN+i
          aF5KGvfooOv12aOgTPvLh6dFsMEcdOE+A5++hguiiQNLfsL8szBnAgMBAAGjggHJMIIBxTBw
          BggrBgEFBQcBAQRkMGIwMgYIKwYBBQUHMAKGJmh0dHA6Ly9wdWIudm5wdC1jYS52bi9jZXJ0
          cy92bnB0Y2EuY2VyMCwGCCsGAQUFBzABhiBodHRwOi8vb2NzcC52bnB0LWNhLnZuL3Jlc3Bv
          bmRlcjAdBgNVHQ4EFgQUrO+SOwDp7CDha8CyXl2W0GkueDUwDAYDVR0TAQH/BAIwADAfBgNV
          HSMEGDAWgBQGacDV1QKKFY1Gfel84mgKVaxqrzBoBgNVHSAEYTBfMF0GDisGAQQBge0DAQED
          AQMCMEswIgYIKwYBBQUHAgIwFh4UAFMASQBEAC0AUABSAC0AMQAuADAwJQYIKwYBBQUHAgEW
          GWh0dHA6Ly9wdWIudm5wdC1jYS52bi9ycGEwMQYDVR0fBCowKDAmoCSgIoYgaHR0cDovL2Ny
          bC52bnB0LWNhLnZuL3ZucHRjYS5jcmwwDgYDVR0PAQH/BAQDAgTwMDQGA1UdJQQtMCsGCCsG
          AQUFBwMCBggrBgEFBQcDBAYKKwYBBAGCNwoDDAYJKoZIhvcvAQEFMCAGA1UdEQQZMBeBFXF1
          ZUBsaWxhbWE2OS0xLmNvbS52bjANBgkqhkiG9w0BAQUFAAOCAgEADktBqWt2skFIr1d4q+TC
          hoWPYcTIt9m9V5ZskXNGkXwLKRKfA66AJzC8LZbk2MdwRQFp1GiwBBU/+LWNsCNLbYghpRba
          jsywioSNdws9gLOfBJUEpE+KJQE6c0KR2VlKIrwk849iKKtnUoo5h6GeNcgAT1ZXEng+2MOD
          c6zwSaeGW/tjU6tbG1onvtnd1ajElANoH90FtiIn6DmZdLIrs9kY9wcghVZ38HSQASRtc6vH
          XXAHTFy8HgNCGt1uF46cwjbk3QhlKDkhgeRp1PsKsMTqvTKN4fVO4nBabIw4BWCJMtrImfdk
          NQkrhdm0qGcxdqPukevagahWBlm9JjWVfVmtAZLuQD30b5dfVZR8WOpmqI/gJCGo/yJNnIGk
          a7je1RJuLKgVyDJGIxpIsKM/nF5ImWUewxs/GwQlaStFaOs1oOgDslqJVsoo8aItaXoIUBFs
          PiBQZLVvLl8WsB9kfxisyIsk1x+o9fIk4xoh6xIFWzO8oXrWH+xSTmoKMeM2gfw6PS80wsLe
          0JxktWaFeHNwimK9/klBPy9+KtoVjtkAYpuEul6woHm1V1kWuqJmtgdZgZCZ9dtC/B7FNGOq
          RM9uOVThFyXw5a3H55yse4NHzEtEOQlv2sIETMjXskNfmmL+BOo191TPeeFqgu7M1pbLJlUK
          LpF/qiHxOti90j0=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6id57df4w2H07dO1ssT8nC9TEhg=</DigestValue>
      </Reference>
      <Reference URI="/xl/calcChain.xml?ContentType=application/vnd.openxmlformats-officedocument.spreadsheetml.calcChain+xml">
        <DigestMethod Algorithm="http://www.w3.org/2000/09/xmldsig#sha1"/>
        <DigestValue>1UUmk0tsaXC0DIEK7qcWcM24yPs=</DigestValue>
      </Reference>
      <Reference URI="/xl/drawings/drawing1.xml?ContentType=application/vnd.openxmlformats-officedocument.drawing+xml">
        <DigestMethod Algorithm="http://www.w3.org/2000/09/xmldsig#sha1"/>
        <DigestValue>VOi4rbCScDfLVDh3iUTclm8UQEE=</DigestValue>
      </Reference>
      <Reference URI="/xl/externalLinks/externalLink1.xml?ContentType=application/vnd.openxmlformats-officedocument.spreadsheetml.externalLink+xml">
        <DigestMethod Algorithm="http://www.w3.org/2000/09/xmldsig#sha1"/>
        <DigestValue>0RNRS36W0nDV+0jcAp+J69KLonM=</DigestValue>
      </Reference>
      <Reference URI="/xl/externalLinks/externalLink2.xml?ContentType=application/vnd.openxmlformats-officedocument.spreadsheetml.externalLink+xml">
        <DigestMethod Algorithm="http://www.w3.org/2000/09/xmldsig#sha1"/>
        <DigestValue>ls/PGOrvcdFjw1sQXo9OF2r123A=</DigestValue>
      </Reference>
      <Reference URI="/xl/externalLinks/externalLink3.xml?ContentType=application/vnd.openxmlformats-officedocument.spreadsheetml.externalLink+xml">
        <DigestMethod Algorithm="http://www.w3.org/2000/09/xmldsig#sha1"/>
        <DigestValue>BzWMfmjs3vSurPI9gi8ABWkezW8=</DigestValue>
      </Reference>
      <Reference URI="/xl/printerSettings/printerSettings1.bin?ContentType=application/vnd.openxmlformats-officedocument.spreadsheetml.printerSettings">
        <DigestMethod Algorithm="http://www.w3.org/2000/09/xmldsig#sha1"/>
        <DigestValue>InwE53hBE3+4B0GIDvMGwES98/E=</DigestValue>
      </Reference>
      <Reference URI="/xl/printerSettings/printerSettings10.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OYwjr5eHxTY5V3wQRaWWfYGjAqM=</DigestValue>
      </Reference>
      <Reference URI="/xl/printerSettings/printerSettings3.bin?ContentType=application/vnd.openxmlformats-officedocument.spreadsheetml.printerSettings">
        <DigestMethod Algorithm="http://www.w3.org/2000/09/xmldsig#sha1"/>
        <DigestValue>InwE53hBE3+4B0GIDvMGwES98/E=</DigestValue>
      </Reference>
      <Reference URI="/xl/printerSettings/printerSettings4.bin?ContentType=application/vnd.openxmlformats-officedocument.spreadsheetml.printerSettings">
        <DigestMethod Algorithm="http://www.w3.org/2000/09/xmldsig#sha1"/>
        <DigestValue>XGlpyxqHliBkL8x3qbf0zuhj2Tg=</DigestValue>
      </Reference>
      <Reference URI="/xl/printerSettings/printerSettings5.bin?ContentType=application/vnd.openxmlformats-officedocument.spreadsheetml.printerSettings">
        <DigestMethod Algorithm="http://www.w3.org/2000/09/xmldsig#sha1"/>
        <DigestValue>74l+e9PXSsSTecAk3Z3aDgscTUA=</DigestValue>
      </Reference>
      <Reference URI="/xl/printerSettings/printerSettings6.bin?ContentType=application/vnd.openxmlformats-officedocument.spreadsheetml.printerSettings">
        <DigestMethod Algorithm="http://www.w3.org/2000/09/xmldsig#sha1"/>
        <DigestValue>OYwjr5eHxTY5V3wQRaWWfYGjAqM=</DigestValue>
      </Reference>
      <Reference URI="/xl/printerSettings/printerSettings7.bin?ContentType=application/vnd.openxmlformats-officedocument.spreadsheetml.printerSettings">
        <DigestMethod Algorithm="http://www.w3.org/2000/09/xmldsig#sha1"/>
        <DigestValue>OYwjr5eHxTY5V3wQRaWWfYGjAqM=</DigestValue>
      </Reference>
      <Reference URI="/xl/printerSettings/printerSettings8.bin?ContentType=application/vnd.openxmlformats-officedocument.spreadsheetml.printerSettings">
        <DigestMethod Algorithm="http://www.w3.org/2000/09/xmldsig#sha1"/>
        <DigestValue>OYwjr5eHxTY5V3wQRaWWfYGjAqM=</DigestValue>
      </Reference>
      <Reference URI="/xl/printerSettings/printerSettings9.bin?ContentType=application/vnd.openxmlformats-officedocument.spreadsheetml.printerSettings">
        <DigestMethod Algorithm="http://www.w3.org/2000/09/xmldsig#sha1"/>
        <DigestValue>74l+e9PXSsSTecAk3Z3aDgscTUA=</DigestValue>
      </Reference>
      <Reference URI="/xl/sharedStrings.xml?ContentType=application/vnd.openxmlformats-officedocument.spreadsheetml.sharedStrings+xml">
        <DigestMethod Algorithm="http://www.w3.org/2000/09/xmldsig#sha1"/>
        <DigestValue>MdtXMrBa5rU+fSmzVbjRQ4d4qKw=</DigestValue>
      </Reference>
      <Reference URI="/xl/styles.xml?ContentType=application/vnd.openxmlformats-officedocument.spreadsheetml.styles+xml">
        <DigestMethod Algorithm="http://www.w3.org/2000/09/xmldsig#sha1"/>
        <DigestValue>ez/PoVdI0hJ0LykjzISD+o7cThU=</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URytcWUWhqnRB3S+MuyWZN6i4RI=</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t6QtglXe6ovAxLtoZA8xFU6t2q0=</DigestValue>
      </Reference>
      <Reference URI="/xl/worksheets/sheet10.xml?ContentType=application/vnd.openxmlformats-officedocument.spreadsheetml.worksheet+xml">
        <DigestMethod Algorithm="http://www.w3.org/2000/09/xmldsig#sha1"/>
        <DigestValue>yj1R4cGkDdaS89PGl441238l8Xc=</DigestValue>
      </Reference>
      <Reference URI="/xl/worksheets/sheet2.xml?ContentType=application/vnd.openxmlformats-officedocument.spreadsheetml.worksheet+xml">
        <DigestMethod Algorithm="http://www.w3.org/2000/09/xmldsig#sha1"/>
        <DigestValue>zEka6JgN/SyP96P2zkNPoKHWSLY=</DigestValue>
      </Reference>
      <Reference URI="/xl/worksheets/sheet3.xml?ContentType=application/vnd.openxmlformats-officedocument.spreadsheetml.worksheet+xml">
        <DigestMethod Algorithm="http://www.w3.org/2000/09/xmldsig#sha1"/>
        <DigestValue>S2DLNlUVyYt9iqeFxahETHB1wT4=</DigestValue>
      </Reference>
      <Reference URI="/xl/worksheets/sheet4.xml?ContentType=application/vnd.openxmlformats-officedocument.spreadsheetml.worksheet+xml">
        <DigestMethod Algorithm="http://www.w3.org/2000/09/xmldsig#sha1"/>
        <DigestValue>o1h9eP2KSZh0I1F8ezqOJ+K7EF4=</DigestValue>
      </Reference>
      <Reference URI="/xl/worksheets/sheet5.xml?ContentType=application/vnd.openxmlformats-officedocument.spreadsheetml.worksheet+xml">
        <DigestMethod Algorithm="http://www.w3.org/2000/09/xmldsig#sha1"/>
        <DigestValue>FGgWRcHOXBv46mH/zGHSShXxGzU=</DigestValue>
      </Reference>
      <Reference URI="/xl/worksheets/sheet6.xml?ContentType=application/vnd.openxmlformats-officedocument.spreadsheetml.worksheet+xml">
        <DigestMethod Algorithm="http://www.w3.org/2000/09/xmldsig#sha1"/>
        <DigestValue>/v3FSn5XY08y1os1BF9YjuMh0z0=</DigestValue>
      </Reference>
      <Reference URI="/xl/worksheets/sheet7.xml?ContentType=application/vnd.openxmlformats-officedocument.spreadsheetml.worksheet+xml">
        <DigestMethod Algorithm="http://www.w3.org/2000/09/xmldsig#sha1"/>
        <DigestValue>OnVr8Hl5s2q42MBbl2T9wLoruyM=</DigestValue>
      </Reference>
      <Reference URI="/xl/worksheets/sheet8.xml?ContentType=application/vnd.openxmlformats-officedocument.spreadsheetml.worksheet+xml">
        <DigestMethod Algorithm="http://www.w3.org/2000/09/xmldsig#sha1"/>
        <DigestValue>CFMFfUwv5+I0FVv+0DPDuiEhyYg=</DigestValue>
      </Reference>
      <Reference URI="/xl/worksheets/sheet9.xml?ContentType=application/vnd.openxmlformats-officedocument.spreadsheetml.worksheet+xml">
        <DigestMethod Algorithm="http://www.w3.org/2000/09/xmldsig#sha1"/>
        <DigestValue>0GN9VKG5HyQrbq29rI9RUwh51xs=</DigestValue>
      </Reference>
    </Manifest>
    <SignatureProperties>
      <SignatureProperty Id="idSignatureTime" Target="#idPackageSignature">
        <mdssi:SignatureTime>
          <mdssi:Format>YYYY-MM-DDThh:mm:ssTZD</mdssi:Format>
          <mdssi:Value>2016-04-20T11:21:16Z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BCTC Q1.2016 L61</SignatureComments>
          <WindowsVersion>6.1</WindowsVersion>
          <OfficeVersion>12.0</OfficeVersion>
          <ApplicationVersion>12.0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CDKT</vt:lpstr>
      <vt:lpstr>KQKD</vt:lpstr>
      <vt:lpstr>Luu chuyen TT</vt:lpstr>
      <vt:lpstr>Thuyet minh</vt:lpstr>
      <vt:lpstr>Tai san </vt:lpstr>
      <vt:lpstr>Vay ngan han</vt:lpstr>
      <vt:lpstr>Vay dai han</vt:lpstr>
      <vt:lpstr>Thue tai chinh</vt:lpstr>
      <vt:lpstr>Von</vt:lpstr>
      <vt:lpstr>CPYT</vt:lpstr>
      <vt:lpstr>Von!Print_Area</vt:lpstr>
    </vt:vector>
  </TitlesOfParts>
  <Company>LILAMA ECC 69-1</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Quang Huy</dc:creator>
  <cp:lastModifiedBy>A</cp:lastModifiedBy>
  <cp:lastPrinted>2016-04-20T03:42:54Z</cp:lastPrinted>
  <dcterms:created xsi:type="dcterms:W3CDTF">2002-02-01T09:12:30Z</dcterms:created>
  <dcterms:modified xsi:type="dcterms:W3CDTF">2016-04-20T11:21:05Z</dcterms:modified>
</cp:coreProperties>
</file>