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320" yWindow="-240" windowWidth="9315" windowHeight="7650" activeTab="2"/>
  </bookViews>
  <sheets>
    <sheet name="CĐKT LT" sheetId="6" r:id="rId1"/>
    <sheet name="BC HĐKD" sheetId="2" r:id="rId2"/>
    <sheet name="LCGT" sheetId="4" r:id="rId3"/>
    <sheet name="TSCĐ" sheetId="8" r:id="rId4"/>
  </sheets>
  <externalReferences>
    <externalReference r:id="rId5"/>
    <externalReference r:id="rId6"/>
  </externalReferences>
  <definedNames>
    <definedName name="Code">[1]CDPS!$B$10:$B$235</definedName>
    <definedName name="NGCUOI">[1]Main!$E$10</definedName>
    <definedName name="SDCCK">[1]CDPS!$J$10:$J$235</definedName>
    <definedName name="SDCDK">[1]CDPS!$F$10:$F$235</definedName>
    <definedName name="SDNCK">[1]CDPS!$I$10:$I$235</definedName>
    <definedName name="SDNDK">[1]CDPS!$E$10:$E$235</definedName>
    <definedName name="TCO">[1]phatsinh!$G$5:$G$117</definedName>
    <definedName name="TIEN">[1]phatsinh!$R$5:$R$117</definedName>
    <definedName name="TNO">[1]phatsinh!$F$5:$F$117</definedName>
  </definedNames>
  <calcPr calcId="125725"/>
</workbook>
</file>

<file path=xl/calcChain.xml><?xml version="1.0" encoding="utf-8"?>
<calcChain xmlns="http://schemas.openxmlformats.org/spreadsheetml/2006/main">
  <c r="L25" i="2"/>
  <c r="L14"/>
  <c r="L16" s="1"/>
  <c r="L22" s="1"/>
  <c r="L26" s="1"/>
  <c r="L29" s="1"/>
  <c r="E45" i="4" l="1"/>
  <c r="C8" i="8" l="1"/>
  <c r="D11" l="1"/>
  <c r="J36" i="2" l="1"/>
  <c r="J33" l="1"/>
  <c r="F39" i="8" l="1"/>
  <c r="C17"/>
  <c r="D17"/>
  <c r="D20"/>
  <c r="F17"/>
  <c r="E17"/>
  <c r="E8"/>
  <c r="D8"/>
  <c r="M12" i="2"/>
  <c r="K29"/>
  <c r="M13"/>
  <c r="M15"/>
  <c r="M17"/>
  <c r="M18"/>
  <c r="M19"/>
  <c r="M20"/>
  <c r="M21"/>
  <c r="M23"/>
  <c r="M24"/>
  <c r="M28"/>
  <c r="J28" l="1"/>
  <c r="E21" i="4"/>
  <c r="J119" i="6"/>
  <c r="J91"/>
  <c r="J22"/>
  <c r="J21"/>
  <c r="C13" i="8" l="1"/>
  <c r="D22" l="1"/>
  <c r="D13"/>
  <c r="I25" i="2" l="1"/>
  <c r="I14"/>
  <c r="I16" s="1"/>
  <c r="I22" s="1"/>
  <c r="I26" l="1"/>
  <c r="I29" s="1"/>
  <c r="J107" i="6"/>
  <c r="E48" i="4" l="1"/>
  <c r="E40"/>
  <c r="E31"/>
  <c r="E49" l="1"/>
  <c r="E52" l="1"/>
  <c r="J13" i="6" l="1"/>
  <c r="H25" i="2" l="1"/>
  <c r="H14"/>
  <c r="H16" s="1"/>
  <c r="H22" s="1"/>
  <c r="H26" s="1"/>
  <c r="C35" i="8"/>
  <c r="G33"/>
  <c r="F43" l="1"/>
  <c r="F40"/>
  <c r="G40" s="1"/>
  <c r="G38"/>
  <c r="F35"/>
  <c r="G34"/>
  <c r="F25"/>
  <c r="E25"/>
  <c r="D25"/>
  <c r="C25"/>
  <c r="F22"/>
  <c r="E22"/>
  <c r="C22"/>
  <c r="F13"/>
  <c r="E13"/>
  <c r="G25" i="2"/>
  <c r="M25" s="1"/>
  <c r="G14"/>
  <c r="M14" s="1"/>
  <c r="B56" i="4"/>
  <c r="J32" i="6"/>
  <c r="J63"/>
  <c r="J116"/>
  <c r="J106" s="1"/>
  <c r="J76"/>
  <c r="J69"/>
  <c r="J39"/>
  <c r="J60"/>
  <c r="J54"/>
  <c r="J48"/>
  <c r="J20"/>
  <c r="J16"/>
  <c r="J29"/>
  <c r="D34" i="2"/>
  <c r="G16" l="1"/>
  <c r="M16" s="1"/>
  <c r="J75" i="6"/>
  <c r="J105"/>
  <c r="G43" i="8"/>
  <c r="E26"/>
  <c r="F26"/>
  <c r="G35"/>
  <c r="G44" s="1"/>
  <c r="D26"/>
  <c r="C26"/>
  <c r="F44"/>
  <c r="G39"/>
  <c r="J47" i="6"/>
  <c r="J38" s="1"/>
  <c r="J12"/>
  <c r="G22" i="2" l="1"/>
  <c r="M22" s="1"/>
  <c r="J126" i="6"/>
  <c r="I12"/>
  <c r="I74" s="1"/>
  <c r="J74"/>
  <c r="G26" i="2" l="1"/>
  <c r="M26" s="1"/>
  <c r="M29" s="1"/>
  <c r="G29" l="1"/>
  <c r="H29" l="1"/>
  <c r="H30" s="1"/>
  <c r="I75" i="6" l="1"/>
  <c r="I126" l="1"/>
</calcChain>
</file>

<file path=xl/comments1.xml><?xml version="1.0" encoding="utf-8"?>
<comments xmlns="http://schemas.openxmlformats.org/spreadsheetml/2006/main">
  <authors>
    <author>KTD-PC</author>
    <author>KTD</author>
  </authors>
  <commentList>
    <comment ref="I9" authorId="0">
      <text>
        <r>
          <rPr>
            <b/>
            <sz val="8"/>
            <color indexed="81"/>
            <rFont val="Tahoma"/>
            <family val="2"/>
          </rPr>
          <t>KTD-PC:</t>
        </r>
        <r>
          <rPr>
            <sz val="8"/>
            <color indexed="81"/>
            <rFont val="Tahoma"/>
            <family val="2"/>
          </rPr>
          <t xml:space="preserve">
trong dó thue TNDN la 261 686 861d
</t>
        </r>
      </text>
    </comment>
    <comment ref="I79" authorId="1">
      <text>
        <r>
          <rPr>
            <b/>
            <sz val="8"/>
            <color indexed="81"/>
            <rFont val="Tahoma"/>
            <family val="2"/>
          </rPr>
          <t>KTD:</t>
        </r>
        <r>
          <rPr>
            <sz val="8"/>
            <color indexed="81"/>
            <rFont val="Tahoma"/>
            <family val="2"/>
          </rPr>
          <t xml:space="preserve">
thue TNDN quí 1 vµ qui 2 là 1.096.063.892đ va 793.461.700d</t>
        </r>
      </text>
    </comment>
  </commentList>
</comments>
</file>

<file path=xl/sharedStrings.xml><?xml version="1.0" encoding="utf-8"?>
<sst xmlns="http://schemas.openxmlformats.org/spreadsheetml/2006/main" count="340" uniqueCount="283">
  <si>
    <t>BẢNG CÂN ĐỐI KẾ TOÁN</t>
  </si>
  <si>
    <t>Mã số</t>
  </si>
  <si>
    <t>Thuyết minh</t>
  </si>
  <si>
    <t xml:space="preserve">TÀI SẢN </t>
  </si>
  <si>
    <t>Mã 
số</t>
  </si>
  <si>
    <t>Thuyết
minh</t>
  </si>
  <si>
    <t>I. Tiền và các khoản tương đương tiền</t>
  </si>
  <si>
    <t>1. Tiền</t>
  </si>
  <si>
    <t>2. Các khoản tương đương tiền</t>
  </si>
  <si>
    <t>3. Phải thu nội bộ ngắn hạn</t>
  </si>
  <si>
    <t>4. Phải thu theo tiến độ kế hoạch hợp đồng xây dựng</t>
  </si>
  <si>
    <t>IV. Hàng tồn kho</t>
  </si>
  <si>
    <t>1. Hàng tồn kho</t>
  </si>
  <si>
    <t>2. Dự phòng giảm giá hàng tồn kho (*)</t>
  </si>
  <si>
    <t>V. Tài sản ngắn hạn khác</t>
  </si>
  <si>
    <t>1. Chi phí trả trước ngắn hạn</t>
  </si>
  <si>
    <t>2. Thuế GTGT được khấu trừ</t>
  </si>
  <si>
    <t>3. Thuế và các khoản khác phải thu Nhà nước</t>
  </si>
  <si>
    <t>4. Tài sản ngắn hạn khác</t>
  </si>
  <si>
    <t>I. Các khoản phải thu dài hạn</t>
  </si>
  <si>
    <t>1. Phải thu dài hạn của khách hàng</t>
  </si>
  <si>
    <t>II. Tài sản cố định</t>
  </si>
  <si>
    <t>1. Tài sản cố định hữu hình</t>
  </si>
  <si>
    <t xml:space="preserve">    - Nguyên giá</t>
  </si>
  <si>
    <t xml:space="preserve">    - Giá trị hao mòn luỹ kế (*)</t>
  </si>
  <si>
    <t>2. Tài sản cố định thuê tài chính</t>
  </si>
  <si>
    <t>3. Tài sản cố định vô hình</t>
  </si>
  <si>
    <t>III. Bất động sản sản đầu tư</t>
  </si>
  <si>
    <t>1. Đầu tư vào công ty con</t>
  </si>
  <si>
    <t>4. Dự phòng giảm giá đầu tư tài chính dài hạn (*)</t>
  </si>
  <si>
    <t>1. Chí phí trả trước dài hạn</t>
  </si>
  <si>
    <t xml:space="preserve">2. Tài sản thuế thu nhập hoãn lại </t>
  </si>
  <si>
    <t>I. Nợ ngắn hạn</t>
  </si>
  <si>
    <t>II. Nợ dài hạn</t>
  </si>
  <si>
    <t>I. Vốn chủ sở hữu</t>
  </si>
  <si>
    <t>1. Vốn đầu tư của chủ sở hữu</t>
  </si>
  <si>
    <t>2. Thặng dư vốn cổ phần</t>
  </si>
  <si>
    <t>II. Nguồn kinh phí và quỹ khác</t>
  </si>
  <si>
    <t>Chỉ tiêu</t>
  </si>
  <si>
    <t>Người lập biểu</t>
  </si>
  <si>
    <t>Kế toán trưởng</t>
  </si>
  <si>
    <t>Giám đốc</t>
  </si>
  <si>
    <t>(Ký, họ tên)</t>
  </si>
  <si>
    <t>(Ký, họ tên, đóng dấu)</t>
  </si>
  <si>
    <t>A- TÀI SẢN NGẮN HẠN</t>
  </si>
  <si>
    <t>II. Đầu tư tài chính ngắn hạn</t>
  </si>
  <si>
    <t>1. Chứng khoán kinh doanh</t>
  </si>
  <si>
    <t xml:space="preserve">2. Dự phòng giảm giá chứng khoán kinh doanh (*) </t>
  </si>
  <si>
    <t>3. Đầu tư nắm giữ đến ngày đáo hạn</t>
  </si>
  <si>
    <t>III. Các khoản phải thu ngắn hạn</t>
  </si>
  <si>
    <t xml:space="preserve">1. Phải thu ngắn hạn của khách hàng </t>
  </si>
  <si>
    <t>2. Trả trước cho người bán ngắn hạn</t>
  </si>
  <si>
    <t>5. Phải thu về cho vay ngắn hạn</t>
  </si>
  <si>
    <t>6. Phải thu ngắn hạn khác</t>
  </si>
  <si>
    <t>7. Dự phòng phải thu ngắn hạn khó đòi (*)</t>
  </si>
  <si>
    <t>8. Tài sản thiếu chờ xử lý</t>
  </si>
  <si>
    <t>4. Giao dịch mua bán lại trái phiếu Chính phủ</t>
  </si>
  <si>
    <t>B- TÀI SẢN DÀI HẠN</t>
  </si>
  <si>
    <t>2. Trả trước cho người bán dài hạn</t>
  </si>
  <si>
    <t>3. Vốn kinh doanh ở đơn vị trực thuộc</t>
  </si>
  <si>
    <t>4. Phải thu nội bộ dài hạn</t>
  </si>
  <si>
    <t>5. Phải thu về cho vay dài hạn</t>
  </si>
  <si>
    <t>6. Phải thu dài hạn khác</t>
  </si>
  <si>
    <t xml:space="preserve">IV. Tài sản dở dang dài hạn </t>
  </si>
  <si>
    <t xml:space="preserve"> 1. Chi phí sản xuất, kinh doanh dở dang dài hạn </t>
  </si>
  <si>
    <t>2. Chi phí xây dựng cơ bản dở dang</t>
  </si>
  <si>
    <t>V. Đầu tư tài chính dài hạn</t>
  </si>
  <si>
    <t>2. Đầu tư vào công ty liên doanh, liên kết</t>
  </si>
  <si>
    <t>3. Đầu tư góp vốn vào các đơn vị khác</t>
  </si>
  <si>
    <t>5. Đầu tư nắm giữ đến ngày đáo hạn</t>
  </si>
  <si>
    <t>VI. Tài sản dài hạn khác</t>
  </si>
  <si>
    <t>3. Thiết bị, vật tư, phụ tùng thay thế dài hạn</t>
  </si>
  <si>
    <t>4. Tài sản dài hạn khác</t>
  </si>
  <si>
    <t>C- NỢ PHẢI TRẢ</t>
  </si>
  <si>
    <t>1. Phải trả người bán ngắn hạn</t>
  </si>
  <si>
    <t>2. Người mua trả tiền trước ngắn hạn</t>
  </si>
  <si>
    <t>3. Thuế và các khoản phải nộp Nhà nước</t>
  </si>
  <si>
    <t>4. Phải trả người lao động</t>
  </si>
  <si>
    <t>5. Chi phí phải trả ngắn hạn</t>
  </si>
  <si>
    <t>6. Phải trả nội bộ ngắn hạn</t>
  </si>
  <si>
    <t>7. Phải trả theo tiến độ kế hoạch hợp đồng xây dựng</t>
  </si>
  <si>
    <t xml:space="preserve">8. Doanh thu chưa thực hiện ngắn hạn </t>
  </si>
  <si>
    <t>9. Phải trả ngắn hạn khác</t>
  </si>
  <si>
    <t>10. Vay và nợ thuê tài chính ngắn hạn</t>
  </si>
  <si>
    <t xml:space="preserve">11. Dự phòng phải trả ngắn hạn </t>
  </si>
  <si>
    <t xml:space="preserve">12. Quỹ khen thưởng, phúc lợi </t>
  </si>
  <si>
    <t>13. Quỹ bình ổn giá</t>
  </si>
  <si>
    <t>14. Giao dịch mua bán lại trái phiếu Chính phủ</t>
  </si>
  <si>
    <t>1. Phải trả người bán dài hạn</t>
  </si>
  <si>
    <t>2. Người mua trả tiền trước dài hạn</t>
  </si>
  <si>
    <t>3. Chi phí phải trả dài hạn</t>
  </si>
  <si>
    <t>4. Phải trả nội bộ về vốn kinh doanh</t>
  </si>
  <si>
    <t>5. Phải trả nội bộ dài hạn</t>
  </si>
  <si>
    <t xml:space="preserve">6. Doanh thu chưa thực hiện dài hạn </t>
  </si>
  <si>
    <t>7. Phải trả dài hạn khác</t>
  </si>
  <si>
    <t xml:space="preserve">8. Vay và nợ thuê tài chính dài hạn </t>
  </si>
  <si>
    <t>9. Trái phiếu chuyển đổi</t>
  </si>
  <si>
    <t>10. Cổ phiếu ưu đãi</t>
  </si>
  <si>
    <t xml:space="preserve">11. Thuế thu nhập hoãn lại phải trả </t>
  </si>
  <si>
    <t xml:space="preserve">12. Dự phòng phải trả dài hạn </t>
  </si>
  <si>
    <t>13. Quỹ phát triển khoa học và công nghệ</t>
  </si>
  <si>
    <t>D - VỐN CHỦ SỞ HỮU</t>
  </si>
  <si>
    <t xml:space="preserve"> - Cổ phiếu phổ thông có quyền biểu quyết</t>
  </si>
  <si>
    <t>- Cổ phiếu ưu đãi</t>
  </si>
  <si>
    <t>3. Quyền chọn chuyển đổi trái phiếu</t>
  </si>
  <si>
    <t xml:space="preserve">4. Vốn khác của chủ sở hữu </t>
  </si>
  <si>
    <t>5. Cổ phiếu quỹ (*)</t>
  </si>
  <si>
    <t>6. Chênh lệch đánh giá lại tài sản</t>
  </si>
  <si>
    <t>7. Chênh lệch tỷ giá hối đoái</t>
  </si>
  <si>
    <t>8. Quỹ đầu tư phát triển</t>
  </si>
  <si>
    <t>9. Quỹ hỗ trợ sắp xếp doanh nghiệp</t>
  </si>
  <si>
    <t>10. Quỹ khác thuộc vốn chủ sở hữu</t>
  </si>
  <si>
    <t>11. Lợi nhuận sau thuế chưa phân phối</t>
  </si>
  <si>
    <t xml:space="preserve">     - LNST chưa phân phối lũy kế đến cuối kỳ trước</t>
  </si>
  <si>
    <t xml:space="preserve">     - LNST chưa phân phối kỳ này</t>
  </si>
  <si>
    <t>12. Nguồn vốn đầu tư XDCB</t>
  </si>
  <si>
    <t>421a</t>
  </si>
  <si>
    <t>421b</t>
  </si>
  <si>
    <t>1. Nguồn kinh phí</t>
  </si>
  <si>
    <t>2. Nguồn kinh phí đã hình thành TSCĐ</t>
  </si>
  <si>
    <t>TỔNG CỘNG NGUỒN VỐN (440 = 300 + 400)</t>
  </si>
  <si>
    <t>Đơn vị báo cáo:………………....</t>
  </si>
  <si>
    <t>Địa chỉ:………………………….</t>
  </si>
  <si>
    <t>BÁO CÁO KẾT QUẢ HOẠT ĐỘNG KINH DOANH</t>
  </si>
  <si>
    <t>CHỈ TIÊU</t>
  </si>
  <si>
    <t>1. Doanh thu bán hàng và cung cấp dịch vụ</t>
  </si>
  <si>
    <t>01</t>
  </si>
  <si>
    <t>2. Các khoản giảm trừ doanh thu</t>
  </si>
  <si>
    <t>02</t>
  </si>
  <si>
    <t>10</t>
  </si>
  <si>
    <t>4. Giá vốn hàng bán</t>
  </si>
  <si>
    <t>11</t>
  </si>
  <si>
    <t>20</t>
  </si>
  <si>
    <t>6. Doanh thu hoạt động tài chính</t>
  </si>
  <si>
    <t>21</t>
  </si>
  <si>
    <t>7. Chi phí tài chính</t>
  </si>
  <si>
    <t>22</t>
  </si>
  <si>
    <t>23</t>
  </si>
  <si>
    <t>8. Chi phí bán hàng</t>
  </si>
  <si>
    <t>24</t>
  </si>
  <si>
    <t>9. Chi phí quản lý doanh nghiệp</t>
  </si>
  <si>
    <t>25</t>
  </si>
  <si>
    <t>30</t>
  </si>
  <si>
    <t>11. Thu nhập khác</t>
  </si>
  <si>
    <t>31</t>
  </si>
  <si>
    <t>12. Chi phí khác</t>
  </si>
  <si>
    <t>32</t>
  </si>
  <si>
    <t>13. Lợi nhuận khác (40=31-32)</t>
  </si>
  <si>
    <t>40</t>
  </si>
  <si>
    <t>14. Tổng lợi nhuận kế toán trước thuế (50=30+40)</t>
  </si>
  <si>
    <t>50</t>
  </si>
  <si>
    <t>15. Chi phí thuế TNDN hiện hành</t>
  </si>
  <si>
    <t>51</t>
  </si>
  <si>
    <t>16. Chi phí thuế TNDN hoãn lại</t>
  </si>
  <si>
    <t>52</t>
  </si>
  <si>
    <t>17. Lợi nhuận sau thuế thu nhập doanh nghiệp
     (60=50-51-52)</t>
  </si>
  <si>
    <t>60</t>
  </si>
  <si>
    <t>18. Lãi cơ bản trên cổ phiếu (*)</t>
  </si>
  <si>
    <t>70</t>
  </si>
  <si>
    <t>19. Lãi suy giảm trên cổ phiếu (*)</t>
  </si>
  <si>
    <t>71</t>
  </si>
  <si>
    <t>26</t>
  </si>
  <si>
    <t xml:space="preserve">(*) Chỉ áp dụng tại công ty cổ phần      </t>
  </si>
  <si>
    <t xml:space="preserve">       Mẫu số B 03 – DN
      (Ban hành theo Thông tư số 200/2014/TT-BTC
          Ngày 22/12/2014 của Bộ Tài chính)</t>
  </si>
  <si>
    <t>BÁO CÁO LƯU CHUYỂN TIỀN TỆ</t>
  </si>
  <si>
    <t>3</t>
  </si>
  <si>
    <t>I. Lưu chuyển tiền từ hoạt động kinh doanh</t>
  </si>
  <si>
    <t>03</t>
  </si>
  <si>
    <t>04</t>
  </si>
  <si>
    <t>05</t>
  </si>
  <si>
    <t>06</t>
  </si>
  <si>
    <t>07</t>
  </si>
  <si>
    <t>Lưu chuyển tiền thuần từ hoạt động kinh doanh</t>
  </si>
  <si>
    <t>II. Lưu chuyển tiền thuần từ hoạt động đầu tư</t>
  </si>
  <si>
    <t>1. Tiền chi để mua sắm, xây dựng TSCĐ và các tài sản dài hạn khác</t>
  </si>
  <si>
    <t>2. Tiền thu từ thanh lý, nhượng bán TSCĐ và các tài sản dài hạn khác</t>
  </si>
  <si>
    <t>3. Tiền chi cho vay, mua các công cụ nợ của đơn vị khác</t>
  </si>
  <si>
    <t>5. Tiền chi đầu tư góp vốn vào đơn vị khác</t>
  </si>
  <si>
    <t>6. Tiền thu hồi đầu tư góp vốn vào đơn vị khác</t>
  </si>
  <si>
    <t>7. Tiền thu lãi cho vay, cổ tức và lợi nhuận được chia</t>
  </si>
  <si>
    <t>27</t>
  </si>
  <si>
    <t>Lưu chuyển tiền thuần từ hoạt động đầu tư</t>
  </si>
  <si>
    <t>III. Lưu chuyển tiền từ hoạt động tài chính</t>
  </si>
  <si>
    <t>33</t>
  </si>
  <si>
    <t>34</t>
  </si>
  <si>
    <t>35</t>
  </si>
  <si>
    <t>6. Cổ tức, lợi nhuận đã trả cho chủ sở hữu</t>
  </si>
  <si>
    <t>36</t>
  </si>
  <si>
    <t>Lưu chuyển tiền thuần từ hoạt động tài chính</t>
  </si>
  <si>
    <t>Lưu chuyển tiền thuần trong kỳ (50=20+30+40)</t>
  </si>
  <si>
    <t>Tiền và tương đương tiền đầu kỳ</t>
  </si>
  <si>
    <t>Ảnh hưởng của thay đổi tỷ giá hối đoái quy đổi ngoại tệ</t>
  </si>
  <si>
    <t>61</t>
  </si>
  <si>
    <t>Tiền và tương đương tiền cuối kỳ (70=50+60+61)</t>
  </si>
  <si>
    <t>3. Tiền thu từ đi vay</t>
  </si>
  <si>
    <t>4. Tiền trả nợ gốc vay</t>
  </si>
  <si>
    <t>5. Tiền trả nợ gốc thuê tài chính</t>
  </si>
  <si>
    <t>1. Lợi nhuận trước thuế</t>
  </si>
  <si>
    <t>2. Điều chỉnh cho các khoản</t>
  </si>
  <si>
    <t xml:space="preserve"> - Các khoản dự phòng</t>
  </si>
  <si>
    <t xml:space="preserve"> - Lãi, lỗ từ hoạt động đầu tư</t>
  </si>
  <si>
    <t xml:space="preserve"> - Chi phí lãi vay</t>
  </si>
  <si>
    <t>08</t>
  </si>
  <si>
    <t>09</t>
  </si>
  <si>
    <t xml:space="preserve"> - Tăng giảm chi phí trả trước</t>
  </si>
  <si>
    <t>12</t>
  </si>
  <si>
    <t xml:space="preserve"> - Tiền lãi vay đã trả</t>
  </si>
  <si>
    <t>13</t>
  </si>
  <si>
    <t xml:space="preserve"> - Thuế thu nhập doanh nghiệp đã nộp</t>
  </si>
  <si>
    <t>15</t>
  </si>
  <si>
    <t xml:space="preserve"> - Tiền chi khác từ hoạt động kinh doanh</t>
  </si>
  <si>
    <t>16</t>
  </si>
  <si>
    <t>(Theo phương pháp gián tiếp) (*)</t>
  </si>
  <si>
    <t xml:space="preserve"> - Khấu hao TSCĐ và BĐSĐT</t>
  </si>
  <si>
    <t xml:space="preserve"> - Lãi, lỗ chênh lệch tỷ giá hối đoái do đánh giá lại các 
khoản mục tiền tệ có gốc ngoại tệ</t>
  </si>
  <si>
    <t xml:space="preserve"> - Các khoản điều chỉnh khác </t>
  </si>
  <si>
    <t xml:space="preserve"> - Tăng, giảm các khoản phải thu</t>
  </si>
  <si>
    <t xml:space="preserve"> - Tăng, giảm hàng tồn kho</t>
  </si>
  <si>
    <t xml:space="preserve"> - Tăng, giảm chứng khoán kinh doanh</t>
  </si>
  <si>
    <t>17</t>
  </si>
  <si>
    <t xml:space="preserve"> - Tiền thu khác từ hoạt động kinh doanh</t>
  </si>
  <si>
    <t>2. Tiền trả lại vốn góp của các chủ sở hữu, mua lại cổ phiếu của doanh nghiệp đã phát hành</t>
  </si>
  <si>
    <t>Ghi chú: Các chỉ tiêu không có số liệu thì doanh nghiệp không phải trình bày nhưng không được đánh lại “Mã số chỉ tiêu”.</t>
  </si>
  <si>
    <t>5. Lợi nhuận gộp về bán hàng và cung cấp dịch vụ (20=10-11)</t>
  </si>
  <si>
    <r>
      <t xml:space="preserve">  - </t>
    </r>
    <r>
      <rPr>
        <i/>
        <sz val="12"/>
        <rFont val="Times New Roman"/>
        <family val="1"/>
      </rPr>
      <t>Trong đó</t>
    </r>
    <r>
      <rPr>
        <sz val="12"/>
        <rFont val="Times New Roman"/>
        <family val="1"/>
      </rPr>
      <t xml:space="preserve"> : Chi phí lãi vay</t>
    </r>
  </si>
  <si>
    <t>3. Doanh thu thuần về bán hàng và cung cấp dịch vụ (10=01-02)</t>
  </si>
  <si>
    <t>10. Lợi nhuận thuần từ hoạt động kinh doanh 
      {30=20+(21-22)-(25+26)}</t>
  </si>
  <si>
    <t>TỔNG CỘNG TÀI SẢN (270 = 100 + 200)</t>
  </si>
  <si>
    <t>411a</t>
  </si>
  <si>
    <t>411b</t>
  </si>
  <si>
    <t xml:space="preserve">Mẫu số B 01 – DN
(Ban hành theo Thông tư số 200/2014/TT-BTC
          Ngày 22/12/2014 của Bộ Tài chính)
</t>
  </si>
  <si>
    <t xml:space="preserve">
Mẫu số B 02 – DN
(Ban hành theo Thông tư số 200/2014/TT-BTC
          Ngày 22/12/2014 của Bộ Tài chính)
</t>
  </si>
  <si>
    <t>4. Tiền thu hồi cho vay, bán lại các công cụ nợ 
của đơn vị khác</t>
  </si>
  <si>
    <t>3. Lợi nhuận từ hoạt động kinh doanh trước thay đổi
 vốn lưu động</t>
  </si>
  <si>
    <t xml:space="preserve"> - Tăng giảm các khoản phải trả (Không kể lãi vay phải trả, 
thuế thu nhập doanh nghiệp phải nộp)</t>
  </si>
  <si>
    <t>1. Tiền thu từ phát hành cổ phiếu, nhập vốn góp 
của chủ sở hữu</t>
  </si>
  <si>
    <t>Người lập biểu                             Kế toán trưởng</t>
  </si>
  <si>
    <t xml:space="preserve">  (Ký, họ tên)                                       (Ký, họ tên)</t>
  </si>
  <si>
    <t>01/01/2015</t>
  </si>
  <si>
    <t>Đơn vị tính: VND</t>
  </si>
  <si>
    <t>Công ty CP Cung ứng và DVKT Hàng Hải</t>
  </si>
  <si>
    <t>Số 8A đường Vạn Mỹ, Ngô Quyền, Hải Phòng</t>
  </si>
  <si>
    <t>Cộng</t>
  </si>
  <si>
    <t>Khoản mục</t>
  </si>
  <si>
    <t xml:space="preserve"> Nhà cửa, vật kiến trúc </t>
  </si>
  <si>
    <t xml:space="preserve"> Máy móc thiết bị </t>
  </si>
  <si>
    <t xml:space="preserve"> Phương tiện vận tải </t>
  </si>
  <si>
    <t xml:space="preserve"> Dụng cụ quản lý </t>
  </si>
  <si>
    <t xml:space="preserve"> Tổng cộng </t>
  </si>
  <si>
    <t xml:space="preserve">NGUYÊN GIÁ </t>
  </si>
  <si>
    <t>Mua trong năm</t>
  </si>
  <si>
    <t>Đầu tư XDCB hoàn thành</t>
  </si>
  <si>
    <t>Tăng khác</t>
  </si>
  <si>
    <t>Chuyển sang BĐS đầu tư</t>
  </si>
  <si>
    <t>Thanh lý, nhượng bán</t>
  </si>
  <si>
    <t>Giảm khác</t>
  </si>
  <si>
    <t>GIÁ TRỊ HAO MÒN LUỸ KẾ</t>
  </si>
  <si>
    <t>Khấu hao trong năm</t>
  </si>
  <si>
    <t xml:space="preserve">GIÁ TRỊ CÒN LẠI </t>
  </si>
  <si>
    <t>TÀI SẢN CỐ ĐỊNH HỮU HÌNH</t>
  </si>
  <si>
    <t>TÀI SẢN CỐ ĐỊNH VÔ HÌNH</t>
  </si>
  <si>
    <t>Giá trị sử dụng đất</t>
  </si>
  <si>
    <t>Phần mềm máy tính</t>
  </si>
  <si>
    <t>Số dư tại 01/01/2015</t>
  </si>
  <si>
    <t>Lòy kÕ ®Õn 30/6/2014</t>
  </si>
  <si>
    <t>Lòy kÕ ®Õn 30/6/2015</t>
  </si>
  <si>
    <t>Đơn vị tính : VND</t>
  </si>
  <si>
    <t>7. Dự phòng phải thu dài hạn khó đòi (*)</t>
  </si>
  <si>
    <t>Lòy kÕ ®Õn 30/9/2015</t>
  </si>
  <si>
    <t>Lòy kÕ ®Õn 30/9/2014</t>
  </si>
  <si>
    <t>Số dư tại 30/09/2015</t>
  </si>
  <si>
    <t>31/12/2015</t>
  </si>
  <si>
    <t>QuÝ 4/2014</t>
  </si>
  <si>
    <t>QuÝ 4/2015</t>
  </si>
  <si>
    <t>Lòy kÕ ®Õn 31/12/2015</t>
  </si>
  <si>
    <t>Lòy kÕ ®Õn 31/12/2014</t>
  </si>
  <si>
    <t>Quí 4 năm 2015</t>
  </si>
  <si>
    <t>Quý 4 năm 2015</t>
  </si>
  <si>
    <r>
      <t>(</t>
    </r>
    <r>
      <rPr>
        <i/>
        <sz val="13"/>
        <rFont val="Times New Roman"/>
        <family val="1"/>
      </rPr>
      <t xml:space="preserve">Tại ngày 31 tháng 12 năm 2015 </t>
    </r>
    <r>
      <rPr>
        <sz val="13"/>
        <rFont val="Times New Roman"/>
        <family val="1"/>
      </rPr>
      <t>)</t>
    </r>
  </si>
  <si>
    <t>Số dư tại 31/12/2015</t>
  </si>
  <si>
    <t>Quí IV/2015</t>
  </si>
  <si>
    <t>Quí IV/2014</t>
  </si>
  <si>
    <t>Đơn vị tính :VND</t>
  </si>
</sst>
</file>

<file path=xl/styles.xml><?xml version="1.0" encoding="utf-8"?>
<styleSheet xmlns="http://schemas.openxmlformats.org/spreadsheetml/2006/main">
  <numFmts count="8">
    <numFmt numFmtId="41" formatCode="_(* #,##0_);_(* \(#,##0\);_(* &quot;-&quot;_);_(@_)"/>
    <numFmt numFmtId="43" formatCode="_(* #,##0.00_);_(* \(#,##0.00\);_(* &quot;-&quot;??_);_(@_)"/>
    <numFmt numFmtId="164" formatCode="_-* #,##0.00\ _₫_-;\-* #,##0.00\ _₫_-;_-* &quot;-&quot;??\ _₫_-;_-@_-"/>
    <numFmt numFmtId="165" formatCode="_(* #,##0_);_(* \(#,##0\);_(* &quot;-&quot;??_);_(@_)"/>
    <numFmt numFmtId="166" formatCode="&quot;Lập, ngày &quot;dd&quot; tháng &quot;mm&quot; năm &quot;yyyy"/>
    <numFmt numFmtId="167" formatCode="_-* #,##0\ _₫_-;\-* #,##0\ _₫_-;_-* &quot;-&quot;??\ _₫_-;_-@_-"/>
    <numFmt numFmtId="168" formatCode="###\ ###\ ###\ ###\ ###"/>
    <numFmt numFmtId="169" formatCode="#,##0.0"/>
  </numFmts>
  <fonts count="49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sz val="13"/>
      <name val="Times New Roman"/>
      <family val="1"/>
    </font>
    <font>
      <sz val="13"/>
      <color theme="1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  <font>
      <b/>
      <i/>
      <sz val="13"/>
      <name val="Times New Roman"/>
      <family val="1"/>
    </font>
    <font>
      <i/>
      <sz val="12"/>
      <name val="Times New Roman"/>
      <family val="1"/>
    </font>
    <font>
      <sz val="14"/>
      <color theme="1"/>
      <name val="Times New Roman"/>
      <family val="1"/>
    </font>
    <font>
      <i/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5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1.5"/>
      <color theme="1"/>
      <name val="Times New Roman"/>
      <family val="1"/>
    </font>
    <font>
      <b/>
      <sz val="13"/>
      <color rgb="FFFF0000"/>
      <name val="Times New Roman"/>
      <family val="1"/>
    </font>
    <font>
      <sz val="11"/>
      <color rgb="FFFF0000"/>
      <name val="Calibri"/>
      <family val="2"/>
      <charset val="163"/>
      <scheme val="minor"/>
    </font>
    <font>
      <b/>
      <sz val="13"/>
      <color rgb="FF00B0F0"/>
      <name val="Times New Roman"/>
      <family val="1"/>
    </font>
    <font>
      <sz val="11"/>
      <color rgb="FF00B0F0"/>
      <name val="Calibri"/>
      <family val="2"/>
      <charset val="163"/>
      <scheme val="minor"/>
    </font>
    <font>
      <sz val="12"/>
      <name val=".VnTime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1"/>
      <name val="Times New Roman"/>
      <family val="1"/>
      <charset val="163"/>
    </font>
    <font>
      <b/>
      <sz val="11"/>
      <color indexed="12"/>
      <name val="Times New Roman"/>
      <family val="1"/>
    </font>
    <font>
      <b/>
      <sz val="11"/>
      <color indexed="12"/>
      <name val="Times New Roman"/>
      <family val="1"/>
      <charset val="163"/>
    </font>
    <font>
      <b/>
      <sz val="11"/>
      <name val="Times New Roman"/>
      <family val="1"/>
      <charset val="163"/>
    </font>
    <font>
      <sz val="10"/>
      <name val=".VnArial"/>
      <family val="2"/>
    </font>
    <font>
      <b/>
      <sz val="10"/>
      <name val="Times New Roman"/>
      <family val="1"/>
      <charset val="163"/>
    </font>
    <font>
      <sz val="10"/>
      <name val="Times New Roman"/>
      <family val="1"/>
      <charset val="163"/>
    </font>
    <font>
      <sz val="11"/>
      <color indexed="10"/>
      <name val="Times New Roman"/>
      <family val="1"/>
    </font>
    <font>
      <b/>
      <sz val="11"/>
      <name val=".VnTime"/>
      <family val="2"/>
    </font>
    <font>
      <sz val="10"/>
      <color theme="1"/>
      <name val=".VnArial"/>
      <family val="2"/>
    </font>
    <font>
      <sz val="10"/>
      <color indexed="8"/>
      <name val=".VnTime"/>
      <family val="2"/>
    </font>
    <font>
      <sz val="10"/>
      <color rgb="FFFF0000"/>
      <name val="Times New Roman"/>
      <family val="1"/>
      <charset val="163"/>
    </font>
    <font>
      <b/>
      <sz val="10"/>
      <name val="Arial"/>
      <family val="2"/>
      <charset val="163"/>
    </font>
    <font>
      <b/>
      <sz val="11"/>
      <name val="Arial"/>
      <family val="2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3"/>
      <color rgb="FFFF0000"/>
      <name val="Times New Roman"/>
      <family val="1"/>
    </font>
    <font>
      <sz val="12"/>
      <color theme="1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0" fillId="0" borderId="0"/>
    <xf numFmtId="0" fontId="4" fillId="0" borderId="0" applyFill="0" applyBorder="0" applyAlignment="0" applyProtection="0">
      <protection locked="0"/>
    </xf>
    <xf numFmtId="0" fontId="44" fillId="0" borderId="0" applyFill="0" applyBorder="0" applyProtection="0">
      <alignment horizontal="center"/>
      <protection locked="0"/>
    </xf>
  </cellStyleXfs>
  <cellXfs count="296">
    <xf numFmtId="0" fontId="0" fillId="0" borderId="0" xfId="0"/>
    <xf numFmtId="0" fontId="4" fillId="0" borderId="0" xfId="0" applyFont="1"/>
    <xf numFmtId="0" fontId="2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18" fillId="0" borderId="14" xfId="0" applyNumberFormat="1" applyFont="1" applyBorder="1" applyAlignment="1">
      <alignment horizontal="center" vertical="center"/>
    </xf>
    <xf numFmtId="49" fontId="5" fillId="0" borderId="14" xfId="1" applyNumberFormat="1" applyFont="1" applyBorder="1" applyAlignment="1">
      <alignment horizontal="center"/>
    </xf>
    <xf numFmtId="49" fontId="16" fillId="0" borderId="14" xfId="0" applyNumberFormat="1" applyFont="1" applyBorder="1" applyAlignment="1">
      <alignment horizontal="center" vertical="center"/>
    </xf>
    <xf numFmtId="49" fontId="12" fillId="0" borderId="14" xfId="1" applyNumberFormat="1" applyFont="1" applyBorder="1" applyAlignment="1">
      <alignment horizontal="center"/>
    </xf>
    <xf numFmtId="167" fontId="2" fillId="0" borderId="0" xfId="1" applyNumberFormat="1" applyFont="1"/>
    <xf numFmtId="167" fontId="4" fillId="0" borderId="0" xfId="1" applyNumberFormat="1" applyFont="1"/>
    <xf numFmtId="167" fontId="5" fillId="0" borderId="14" xfId="1" applyNumberFormat="1" applyFont="1" applyBorder="1"/>
    <xf numFmtId="167" fontId="5" fillId="0" borderId="15" xfId="1" applyNumberFormat="1" applyFont="1" applyBorder="1"/>
    <xf numFmtId="0" fontId="31" fillId="0" borderId="0" xfId="4" applyFont="1"/>
    <xf numFmtId="0" fontId="32" fillId="0" borderId="0" xfId="4" applyFont="1"/>
    <xf numFmtId="41" fontId="31" fillId="0" borderId="0" xfId="1" applyNumberFormat="1" applyFont="1"/>
    <xf numFmtId="168" fontId="35" fillId="0" borderId="0" xfId="0" applyNumberFormat="1" applyFont="1" applyBorder="1"/>
    <xf numFmtId="0" fontId="33" fillId="0" borderId="0" xfId="5" applyFont="1" applyBorder="1" applyProtection="1"/>
    <xf numFmtId="37" fontId="34" fillId="0" borderId="19" xfId="1" applyNumberFormat="1" applyFont="1" applyBorder="1" applyAlignment="1">
      <alignment vertical="top" wrapText="1"/>
    </xf>
    <xf numFmtId="165" fontId="36" fillId="0" borderId="19" xfId="1" applyNumberFormat="1" applyFont="1" applyBorder="1" applyAlignment="1">
      <alignment horizontal="right" vertical="top" wrapText="1"/>
    </xf>
    <xf numFmtId="37" fontId="34" fillId="0" borderId="0" xfId="1" applyNumberFormat="1" applyFont="1" applyAlignment="1">
      <alignment vertical="top" wrapText="1"/>
    </xf>
    <xf numFmtId="37" fontId="31" fillId="0" borderId="0" xfId="1" applyNumberFormat="1" applyFont="1"/>
    <xf numFmtId="37" fontId="31" fillId="3" borderId="0" xfId="1" applyNumberFormat="1" applyFont="1" applyFill="1"/>
    <xf numFmtId="165" fontId="37" fillId="3" borderId="0" xfId="1" applyNumberFormat="1" applyFont="1" applyFill="1"/>
    <xf numFmtId="165" fontId="36" fillId="3" borderId="0" xfId="1" applyNumberFormat="1" applyFont="1" applyFill="1" applyAlignment="1">
      <alignment horizontal="right"/>
    </xf>
    <xf numFmtId="165" fontId="36" fillId="0" borderId="19" xfId="1" applyNumberFormat="1" applyFont="1" applyBorder="1" applyAlignment="1">
      <alignment horizontal="center" vertical="top"/>
    </xf>
    <xf numFmtId="37" fontId="31" fillId="0" borderId="13" xfId="1" applyNumberFormat="1" applyFont="1" applyBorder="1"/>
    <xf numFmtId="165" fontId="37" fillId="0" borderId="13" xfId="1" applyNumberFormat="1" applyFont="1" applyBorder="1"/>
    <xf numFmtId="37" fontId="34" fillId="0" borderId="14" xfId="1" applyNumberFormat="1" applyFont="1" applyBorder="1"/>
    <xf numFmtId="165" fontId="36" fillId="0" borderId="14" xfId="1" applyNumberFormat="1" applyFont="1" applyBorder="1"/>
    <xf numFmtId="165" fontId="37" fillId="0" borderId="14" xfId="1" applyNumberFormat="1" applyFont="1" applyBorder="1"/>
    <xf numFmtId="37" fontId="34" fillId="3" borderId="14" xfId="1" applyNumberFormat="1" applyFont="1" applyFill="1" applyBorder="1"/>
    <xf numFmtId="37" fontId="31" fillId="0" borderId="14" xfId="1" applyNumberFormat="1" applyFont="1" applyBorder="1"/>
    <xf numFmtId="37" fontId="31" fillId="3" borderId="14" xfId="1" applyNumberFormat="1" applyFont="1" applyFill="1" applyBorder="1"/>
    <xf numFmtId="165" fontId="37" fillId="3" borderId="14" xfId="1" applyNumberFormat="1" applyFont="1" applyFill="1" applyBorder="1"/>
    <xf numFmtId="165" fontId="41" fillId="3" borderId="14" xfId="1" applyNumberFormat="1" applyFont="1" applyFill="1" applyBorder="1"/>
    <xf numFmtId="41" fontId="38" fillId="3" borderId="14" xfId="1" applyNumberFormat="1" applyFont="1" applyFill="1" applyBorder="1" applyAlignment="1">
      <alignment horizontal="right"/>
    </xf>
    <xf numFmtId="165" fontId="36" fillId="3" borderId="14" xfId="1" applyNumberFormat="1" applyFont="1" applyFill="1" applyBorder="1"/>
    <xf numFmtId="37" fontId="34" fillId="2" borderId="14" xfId="1" applyNumberFormat="1" applyFont="1" applyFill="1" applyBorder="1"/>
    <xf numFmtId="165" fontId="37" fillId="2" borderId="14" xfId="1" applyNumberFormat="1" applyFont="1" applyFill="1" applyBorder="1"/>
    <xf numFmtId="37" fontId="31" fillId="2" borderId="0" xfId="1" applyNumberFormat="1" applyFont="1" applyFill="1"/>
    <xf numFmtId="165" fontId="42" fillId="2" borderId="14" xfId="1" applyNumberFormat="1" applyFont="1" applyFill="1" applyBorder="1"/>
    <xf numFmtId="165" fontId="42" fillId="3" borderId="14" xfId="1" applyNumberFormat="1" applyFont="1" applyFill="1" applyBorder="1"/>
    <xf numFmtId="37" fontId="34" fillId="0" borderId="15" xfId="1" applyNumberFormat="1" applyFont="1" applyBorder="1"/>
    <xf numFmtId="165" fontId="36" fillId="3" borderId="15" xfId="1" applyNumberFormat="1" applyFont="1" applyFill="1" applyBorder="1"/>
    <xf numFmtId="37" fontId="34" fillId="0" borderId="13" xfId="1" applyNumberFormat="1" applyFont="1" applyBorder="1" applyAlignment="1">
      <alignment vertical="top" wrapText="1"/>
    </xf>
    <xf numFmtId="0" fontId="43" fillId="0" borderId="13" xfId="0" applyFont="1" applyBorder="1" applyAlignment="1"/>
    <xf numFmtId="165" fontId="34" fillId="0" borderId="13" xfId="1" applyNumberFormat="1" applyFont="1" applyBorder="1" applyAlignment="1">
      <alignment horizontal="center"/>
    </xf>
    <xf numFmtId="165" fontId="31" fillId="0" borderId="14" xfId="1" applyNumberFormat="1" applyFont="1" applyBorder="1"/>
    <xf numFmtId="37" fontId="34" fillId="0" borderId="14" xfId="1" applyNumberFormat="1" applyFont="1" applyBorder="1" applyAlignment="1">
      <alignment vertical="top" wrapText="1"/>
    </xf>
    <xf numFmtId="37" fontId="34" fillId="0" borderId="0" xfId="1" applyNumberFormat="1" applyFont="1"/>
    <xf numFmtId="165" fontId="34" fillId="0" borderId="14" xfId="1" applyNumberFormat="1" applyFont="1" applyBorder="1"/>
    <xf numFmtId="0" fontId="43" fillId="0" borderId="0" xfId="0" applyFont="1"/>
    <xf numFmtId="165" fontId="43" fillId="0" borderId="14" xfId="0" applyNumberFormat="1" applyFont="1" applyBorder="1"/>
    <xf numFmtId="0" fontId="0" fillId="0" borderId="14" xfId="0" applyBorder="1"/>
    <xf numFmtId="165" fontId="43" fillId="0" borderId="14" xfId="1" applyNumberFormat="1" applyFont="1" applyBorder="1"/>
    <xf numFmtId="165" fontId="0" fillId="0" borderId="14" xfId="1" applyNumberFormat="1" applyFont="1" applyBorder="1"/>
    <xf numFmtId="0" fontId="0" fillId="0" borderId="15" xfId="0" applyBorder="1"/>
    <xf numFmtId="165" fontId="7" fillId="2" borderId="14" xfId="1" applyNumberFormat="1" applyFont="1" applyFill="1" applyBorder="1" applyAlignment="1">
      <alignment horizontal="center" vertical="center"/>
    </xf>
    <xf numFmtId="0" fontId="18" fillId="0" borderId="19" xfId="0" applyFont="1" applyBorder="1" applyAlignment="1">
      <alignment horizontal="center" vertical="center" wrapText="1"/>
    </xf>
    <xf numFmtId="167" fontId="4" fillId="0" borderId="14" xfId="1" applyNumberFormat="1" applyFont="1" applyBorder="1"/>
    <xf numFmtId="0" fontId="2" fillId="0" borderId="15" xfId="0" applyFont="1" applyBorder="1"/>
    <xf numFmtId="14" fontId="39" fillId="0" borderId="19" xfId="6" applyNumberFormat="1" applyFont="1" applyBorder="1" applyAlignment="1" applyProtection="1">
      <alignment horizontal="center" vertical="center" wrapText="1"/>
    </xf>
    <xf numFmtId="167" fontId="2" fillId="0" borderId="0" xfId="0" applyNumberFormat="1" applyFont="1"/>
    <xf numFmtId="167" fontId="6" fillId="0" borderId="14" xfId="1" applyNumberFormat="1" applyFont="1" applyBorder="1"/>
    <xf numFmtId="49" fontId="4" fillId="0" borderId="14" xfId="1" applyNumberFormat="1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5" fillId="2" borderId="0" xfId="0" applyFont="1" applyFill="1" applyAlignment="1">
      <alignment vertical="center"/>
    </xf>
    <xf numFmtId="0" fontId="2" fillId="2" borderId="0" xfId="0" applyFont="1" applyFill="1"/>
    <xf numFmtId="0" fontId="0" fillId="2" borderId="0" xfId="0" applyFill="1" applyAlignment="1"/>
    <xf numFmtId="0" fontId="4" fillId="2" borderId="0" xfId="0" applyFont="1" applyFill="1"/>
    <xf numFmtId="14" fontId="39" fillId="2" borderId="19" xfId="6" applyNumberFormat="1" applyFont="1" applyFill="1" applyBorder="1" applyAlignment="1" applyProtection="1">
      <alignment horizontal="center" vertical="center" wrapText="1"/>
    </xf>
    <xf numFmtId="167" fontId="2" fillId="2" borderId="0" xfId="1" applyNumberFormat="1" applyFont="1" applyFill="1"/>
    <xf numFmtId="0" fontId="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2" fillId="2" borderId="6" xfId="0" applyFont="1" applyFill="1" applyBorder="1" applyAlignment="1"/>
    <xf numFmtId="14" fontId="18" fillId="2" borderId="2" xfId="0" quotePrefix="1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165" fontId="25" fillId="2" borderId="13" xfId="0" applyNumberFormat="1" applyFont="1" applyFill="1" applyBorder="1" applyAlignment="1">
      <alignment horizontal="center" vertical="center"/>
    </xf>
    <xf numFmtId="165" fontId="9" fillId="2" borderId="14" xfId="1" applyNumberFormat="1" applyFont="1" applyFill="1" applyBorder="1" applyAlignment="1">
      <alignment horizontal="center" vertical="center"/>
    </xf>
    <xf numFmtId="165" fontId="25" fillId="2" borderId="14" xfId="0" applyNumberFormat="1" applyFont="1" applyFill="1" applyBorder="1" applyAlignment="1">
      <alignment horizontal="center" vertical="center"/>
    </xf>
    <xf numFmtId="165" fontId="10" fillId="2" borderId="14" xfId="1" applyNumberFormat="1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165" fontId="7" fillId="2" borderId="15" xfId="1" applyNumberFormat="1" applyFont="1" applyFill="1" applyBorder="1" applyAlignment="1">
      <alignment horizontal="center" vertical="center"/>
    </xf>
    <xf numFmtId="165" fontId="23" fillId="2" borderId="7" xfId="1" applyNumberFormat="1" applyFont="1" applyFill="1" applyBorder="1" applyAlignment="1">
      <alignment horizontal="center" vertical="center"/>
    </xf>
    <xf numFmtId="165" fontId="25" fillId="2" borderId="3" xfId="1" applyNumberFormat="1" applyFont="1" applyFill="1" applyBorder="1" applyAlignment="1">
      <alignment horizontal="center" vertical="center"/>
    </xf>
    <xf numFmtId="165" fontId="9" fillId="2" borderId="13" xfId="1" applyNumberFormat="1" applyFont="1" applyFill="1" applyBorder="1" applyAlignment="1">
      <alignment horizontal="center" vertical="center"/>
    </xf>
    <xf numFmtId="167" fontId="25" fillId="2" borderId="14" xfId="1" applyNumberFormat="1" applyFont="1" applyFill="1" applyBorder="1" applyAlignment="1">
      <alignment horizontal="right"/>
    </xf>
    <xf numFmtId="165" fontId="9" fillId="2" borderId="14" xfId="1" applyNumberFormat="1" applyFont="1" applyFill="1" applyBorder="1" applyAlignment="1">
      <alignment horizontal="right" vertical="center"/>
    </xf>
    <xf numFmtId="167" fontId="7" fillId="2" borderId="14" xfId="1" applyNumberFormat="1" applyFont="1" applyFill="1" applyBorder="1" applyAlignment="1">
      <alignment horizontal="right"/>
    </xf>
    <xf numFmtId="165" fontId="7" fillId="2" borderId="14" xfId="1" applyNumberFormat="1" applyFont="1" applyFill="1" applyBorder="1" applyAlignment="1">
      <alignment horizontal="right" vertical="center"/>
    </xf>
    <xf numFmtId="165" fontId="4" fillId="2" borderId="0" xfId="1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right"/>
    </xf>
    <xf numFmtId="167" fontId="8" fillId="2" borderId="0" xfId="1" applyNumberFormat="1" applyFont="1" applyFill="1"/>
    <xf numFmtId="0" fontId="8" fillId="2" borderId="0" xfId="0" applyFont="1" applyFill="1"/>
    <xf numFmtId="0" fontId="7" fillId="2" borderId="0" xfId="0" applyFont="1" applyFill="1" applyAlignment="1">
      <alignment vertical="center"/>
    </xf>
    <xf numFmtId="49" fontId="7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/>
    </xf>
    <xf numFmtId="0" fontId="7" fillId="2" borderId="0" xfId="0" applyFont="1" applyFill="1"/>
    <xf numFmtId="49" fontId="9" fillId="2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14" fontId="39" fillId="2" borderId="23" xfId="6" applyNumberFormat="1" applyFont="1" applyFill="1" applyBorder="1" applyAlignment="1" applyProtection="1">
      <alignment horizontal="center" vertical="center" wrapText="1"/>
    </xf>
    <xf numFmtId="167" fontId="39" fillId="2" borderId="23" xfId="1" applyNumberFormat="1" applyFont="1" applyFill="1" applyBorder="1" applyAlignment="1" applyProtection="1">
      <alignment horizontal="center" vertical="center" wrapText="1"/>
    </xf>
    <xf numFmtId="0" fontId="9" fillId="2" borderId="19" xfId="0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right"/>
    </xf>
    <xf numFmtId="167" fontId="8" fillId="2" borderId="19" xfId="1" applyNumberFormat="1" applyFont="1" applyFill="1" applyBorder="1"/>
    <xf numFmtId="0" fontId="9" fillId="2" borderId="13" xfId="0" applyFont="1" applyFill="1" applyBorder="1" applyAlignment="1">
      <alignment horizontal="left" vertical="center"/>
    </xf>
    <xf numFmtId="49" fontId="7" fillId="2" borderId="13" xfId="0" applyNumberFormat="1" applyFont="1" applyFill="1" applyBorder="1" applyAlignment="1">
      <alignment horizontal="center" vertical="center"/>
    </xf>
    <xf numFmtId="49" fontId="7" fillId="2" borderId="13" xfId="0" applyNumberFormat="1" applyFont="1" applyFill="1" applyBorder="1" applyAlignment="1">
      <alignment horizontal="center"/>
    </xf>
    <xf numFmtId="165" fontId="7" fillId="2" borderId="13" xfId="1" applyNumberFormat="1" applyFont="1" applyFill="1" applyBorder="1"/>
    <xf numFmtId="0" fontId="8" fillId="2" borderId="13" xfId="0" applyFont="1" applyFill="1" applyBorder="1" applyAlignment="1">
      <alignment horizontal="right"/>
    </xf>
    <xf numFmtId="167" fontId="8" fillId="2" borderId="13" xfId="1" applyNumberFormat="1" applyFont="1" applyFill="1" applyBorder="1"/>
    <xf numFmtId="0" fontId="11" fillId="2" borderId="14" xfId="0" applyFont="1" applyFill="1" applyBorder="1" applyAlignment="1">
      <alignment horizontal="left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/>
    </xf>
    <xf numFmtId="165" fontId="9" fillId="2" borderId="14" xfId="1" applyNumberFormat="1" applyFont="1" applyFill="1" applyBorder="1"/>
    <xf numFmtId="165" fontId="7" fillId="2" borderId="14" xfId="1" applyNumberFormat="1" applyFont="1" applyFill="1" applyBorder="1" applyAlignment="1">
      <alignment horizontal="right"/>
    </xf>
    <xf numFmtId="165" fontId="8" fillId="2" borderId="14" xfId="0" applyNumberFormat="1" applyFont="1" applyFill="1" applyBorder="1"/>
    <xf numFmtId="49" fontId="7" fillId="2" borderId="14" xfId="0" applyNumberFormat="1" applyFont="1" applyFill="1" applyBorder="1" applyAlignment="1">
      <alignment horizontal="center" vertical="center"/>
    </xf>
    <xf numFmtId="49" fontId="7" fillId="2" borderId="14" xfId="0" applyNumberFormat="1" applyFont="1" applyFill="1" applyBorder="1" applyAlignment="1">
      <alignment horizontal="center"/>
    </xf>
    <xf numFmtId="165" fontId="7" fillId="2" borderId="14" xfId="1" applyNumberFormat="1" applyFont="1" applyFill="1" applyBorder="1"/>
    <xf numFmtId="0" fontId="7" fillId="2" borderId="14" xfId="0" applyFont="1" applyFill="1" applyBorder="1" applyAlignment="1">
      <alignment vertical="center"/>
    </xf>
    <xf numFmtId="0" fontId="7" fillId="2" borderId="14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vertical="center"/>
    </xf>
    <xf numFmtId="0" fontId="8" fillId="2" borderId="14" xfId="0" quotePrefix="1" applyFont="1" applyFill="1" applyBorder="1" applyAlignment="1">
      <alignment horizontal="center" vertical="center"/>
    </xf>
    <xf numFmtId="0" fontId="8" fillId="2" borderId="14" xfId="0" applyFont="1" applyFill="1" applyBorder="1"/>
    <xf numFmtId="0" fontId="11" fillId="2" borderId="14" xfId="0" applyFont="1" applyFill="1" applyBorder="1" applyAlignment="1">
      <alignment horizontal="justify" vertical="center" wrapText="1"/>
    </xf>
    <xf numFmtId="0" fontId="7" fillId="2" borderId="14" xfId="0" applyFont="1" applyFill="1" applyBorder="1" applyAlignment="1">
      <alignment horizontal="justify" vertical="center" wrapText="1"/>
    </xf>
    <xf numFmtId="168" fontId="0" fillId="2" borderId="14" xfId="0" applyNumberFormat="1" applyFill="1" applyBorder="1"/>
    <xf numFmtId="0" fontId="11" fillId="2" borderId="14" xfId="0" applyFont="1" applyFill="1" applyBorder="1" applyAlignment="1">
      <alignment vertical="center"/>
    </xf>
    <xf numFmtId="49" fontId="11" fillId="2" borderId="14" xfId="0" applyNumberFormat="1" applyFont="1" applyFill="1" applyBorder="1" applyAlignment="1">
      <alignment horizontal="center" vertical="center"/>
    </xf>
    <xf numFmtId="49" fontId="11" fillId="2" borderId="14" xfId="0" applyNumberFormat="1" applyFont="1" applyFill="1" applyBorder="1" applyAlignment="1">
      <alignment horizontal="center"/>
    </xf>
    <xf numFmtId="165" fontId="11" fillId="2" borderId="14" xfId="1" applyNumberFormat="1" applyFont="1" applyFill="1" applyBorder="1"/>
    <xf numFmtId="0" fontId="9" fillId="2" borderId="14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justify" vertical="center"/>
    </xf>
    <xf numFmtId="165" fontId="47" fillId="2" borderId="14" xfId="1" applyNumberFormat="1" applyFont="1" applyFill="1" applyBorder="1"/>
    <xf numFmtId="0" fontId="7" fillId="2" borderId="14" xfId="0" applyFont="1" applyFill="1" applyBorder="1" applyAlignment="1">
      <alignment vertical="center" wrapText="1"/>
    </xf>
    <xf numFmtId="41" fontId="48" fillId="2" borderId="14" xfId="1" applyNumberFormat="1" applyFont="1" applyFill="1" applyBorder="1"/>
    <xf numFmtId="165" fontId="9" fillId="2" borderId="14" xfId="1" applyNumberFormat="1" applyFont="1" applyFill="1" applyBorder="1" applyAlignment="1">
      <alignment horizontal="right"/>
    </xf>
    <xf numFmtId="165" fontId="15" fillId="2" borderId="14" xfId="0" applyNumberFormat="1" applyFont="1" applyFill="1" applyBorder="1"/>
    <xf numFmtId="0" fontId="9" fillId="2" borderId="14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7" fillId="2" borderId="15" xfId="0" applyNumberFormat="1" applyFont="1" applyFill="1" applyBorder="1" applyAlignment="1">
      <alignment horizontal="center"/>
    </xf>
    <xf numFmtId="165" fontId="9" fillId="2" borderId="15" xfId="1" applyNumberFormat="1" applyFont="1" applyFill="1" applyBorder="1"/>
    <xf numFmtId="165" fontId="9" fillId="2" borderId="15" xfId="1" applyNumberFormat="1" applyFont="1" applyFill="1" applyBorder="1" applyAlignment="1">
      <alignment horizontal="right"/>
    </xf>
    <xf numFmtId="165" fontId="15" fillId="2" borderId="15" xfId="0" applyNumberFormat="1" applyFont="1" applyFill="1" applyBorder="1"/>
    <xf numFmtId="165" fontId="7" fillId="2" borderId="0" xfId="0" applyNumberFormat="1" applyFont="1" applyFill="1"/>
    <xf numFmtId="167" fontId="8" fillId="2" borderId="0" xfId="1" applyNumberFormat="1" applyFont="1" applyFill="1" applyAlignment="1">
      <alignment horizontal="right"/>
    </xf>
    <xf numFmtId="165" fontId="8" fillId="2" borderId="0" xfId="0" applyNumberFormat="1" applyFont="1" applyFill="1" applyAlignment="1">
      <alignment horizontal="right"/>
    </xf>
    <xf numFmtId="165" fontId="8" fillId="2" borderId="0" xfId="0" applyNumberFormat="1" applyFont="1" applyFill="1"/>
    <xf numFmtId="0" fontId="9" fillId="2" borderId="0" xfId="0" applyFont="1" applyFill="1" applyAlignment="1">
      <alignment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vertical="center"/>
    </xf>
    <xf numFmtId="49" fontId="10" fillId="2" borderId="0" xfId="0" applyNumberFormat="1" applyFont="1" applyFill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167" fontId="18" fillId="0" borderId="19" xfId="1" applyNumberFormat="1" applyFont="1" applyBorder="1" applyAlignment="1"/>
    <xf numFmtId="0" fontId="18" fillId="0" borderId="13" xfId="0" quotePrefix="1" applyFont="1" applyBorder="1" applyAlignment="1">
      <alignment horizontal="center" vertical="center"/>
    </xf>
    <xf numFmtId="49" fontId="5" fillId="0" borderId="13" xfId="1" applyNumberFormat="1" applyFont="1" applyBorder="1" applyAlignment="1">
      <alignment horizontal="center"/>
    </xf>
    <xf numFmtId="167" fontId="5" fillId="0" borderId="13" xfId="1" applyNumberFormat="1" applyFont="1" applyBorder="1"/>
    <xf numFmtId="0" fontId="2" fillId="0" borderId="15" xfId="0" applyFont="1" applyBorder="1" applyAlignment="1">
      <alignment vertical="center"/>
    </xf>
    <xf numFmtId="0" fontId="2" fillId="2" borderId="0" xfId="0" applyFont="1" applyFill="1" applyAlignment="1">
      <alignment horizontal="center"/>
    </xf>
    <xf numFmtId="167" fontId="0" fillId="2" borderId="0" xfId="1" applyNumberFormat="1" applyFont="1" applyFill="1" applyAlignment="1"/>
    <xf numFmtId="167" fontId="39" fillId="2" borderId="19" xfId="1" applyNumberFormat="1" applyFont="1" applyFill="1" applyBorder="1" applyAlignment="1" applyProtection="1">
      <alignment horizontal="center" vertical="center" wrapText="1"/>
    </xf>
    <xf numFmtId="0" fontId="18" fillId="2" borderId="19" xfId="0" applyFont="1" applyFill="1" applyBorder="1" applyAlignment="1">
      <alignment horizontal="center"/>
    </xf>
    <xf numFmtId="0" fontId="46" fillId="2" borderId="19" xfId="0" applyFont="1" applyFill="1" applyBorder="1"/>
    <xf numFmtId="167" fontId="46" fillId="2" borderId="19" xfId="1" applyNumberFormat="1" applyFont="1" applyFill="1" applyBorder="1"/>
    <xf numFmtId="167" fontId="5" fillId="2" borderId="13" xfId="1" applyNumberFormat="1" applyFont="1" applyFill="1" applyBorder="1"/>
    <xf numFmtId="167" fontId="2" fillId="2" borderId="13" xfId="0" applyNumberFormat="1" applyFont="1" applyFill="1" applyBorder="1"/>
    <xf numFmtId="167" fontId="2" fillId="2" borderId="13" xfId="1" applyNumberFormat="1" applyFont="1" applyFill="1" applyBorder="1"/>
    <xf numFmtId="167" fontId="46" fillId="2" borderId="13" xfId="0" applyNumberFormat="1" applyFont="1" applyFill="1" applyBorder="1"/>
    <xf numFmtId="167" fontId="5" fillId="2" borderId="14" xfId="1" applyNumberFormat="1" applyFont="1" applyFill="1" applyBorder="1"/>
    <xf numFmtId="0" fontId="2" fillId="2" borderId="14" xfId="0" applyFont="1" applyFill="1" applyBorder="1"/>
    <xf numFmtId="167" fontId="2" fillId="2" borderId="14" xfId="1" applyNumberFormat="1" applyFont="1" applyFill="1" applyBorder="1"/>
    <xf numFmtId="167" fontId="2" fillId="2" borderId="14" xfId="0" applyNumberFormat="1" applyFont="1" applyFill="1" applyBorder="1"/>
    <xf numFmtId="167" fontId="46" fillId="2" borderId="14" xfId="0" applyNumberFormat="1" applyFont="1" applyFill="1" applyBorder="1"/>
    <xf numFmtId="167" fontId="4" fillId="2" borderId="14" xfId="1" applyNumberFormat="1" applyFont="1" applyFill="1" applyBorder="1"/>
    <xf numFmtId="167" fontId="12" fillId="2" borderId="14" xfId="1" applyNumberFormat="1" applyFont="1" applyFill="1" applyBorder="1"/>
    <xf numFmtId="167" fontId="45" fillId="2" borderId="14" xfId="0" applyNumberFormat="1" applyFont="1" applyFill="1" applyBorder="1"/>
    <xf numFmtId="167" fontId="45" fillId="2" borderId="14" xfId="1" applyNumberFormat="1" applyFont="1" applyFill="1" applyBorder="1"/>
    <xf numFmtId="167" fontId="5" fillId="2" borderId="14" xfId="1" applyNumberFormat="1" applyFont="1" applyFill="1" applyBorder="1" applyAlignment="1">
      <alignment horizontal="center"/>
    </xf>
    <xf numFmtId="167" fontId="46" fillId="2" borderId="14" xfId="1" applyNumberFormat="1" applyFont="1" applyFill="1" applyBorder="1"/>
    <xf numFmtId="165" fontId="2" fillId="2" borderId="14" xfId="0" applyNumberFormat="1" applyFont="1" applyFill="1" applyBorder="1"/>
    <xf numFmtId="167" fontId="2" fillId="2" borderId="15" xfId="1" applyNumberFormat="1" applyFont="1" applyFill="1" applyBorder="1" applyAlignment="1">
      <alignment horizontal="center"/>
    </xf>
    <xf numFmtId="0" fontId="2" fillId="2" borderId="15" xfId="0" applyFont="1" applyFill="1" applyBorder="1"/>
    <xf numFmtId="167" fontId="2" fillId="2" borderId="15" xfId="1" applyNumberFormat="1" applyFont="1" applyFill="1" applyBorder="1"/>
    <xf numFmtId="169" fontId="2" fillId="2" borderId="0" xfId="0" applyNumberFormat="1" applyFont="1" applyFill="1"/>
    <xf numFmtId="167" fontId="2" fillId="2" borderId="0" xfId="0" applyNumberFormat="1" applyFont="1" applyFill="1"/>
    <xf numFmtId="0" fontId="15" fillId="2" borderId="0" xfId="0" applyFont="1" applyFill="1"/>
    <xf numFmtId="0" fontId="0" fillId="2" borderId="0" xfId="0" applyFill="1"/>
    <xf numFmtId="0" fontId="13" fillId="2" borderId="0" xfId="0" applyFont="1" applyFill="1"/>
    <xf numFmtId="0" fontId="13" fillId="2" borderId="0" xfId="0" applyFont="1" applyFill="1" applyAlignment="1">
      <alignment vertical="center"/>
    </xf>
    <xf numFmtId="0" fontId="15" fillId="2" borderId="0" xfId="0" applyFont="1" applyFill="1" applyAlignment="1">
      <alignment vertical="top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14" fontId="18" fillId="2" borderId="2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/>
    </xf>
    <xf numFmtId="0" fontId="25" fillId="2" borderId="13" xfId="0" applyFont="1" applyFill="1" applyBorder="1" applyAlignment="1">
      <alignment horizontal="center" vertical="center"/>
    </xf>
    <xf numFmtId="0" fontId="26" fillId="2" borderId="0" xfId="0" applyFont="1" applyFill="1"/>
    <xf numFmtId="0" fontId="9" fillId="2" borderId="14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/>
    </xf>
    <xf numFmtId="0" fontId="7" fillId="2" borderId="14" xfId="0" applyFont="1" applyFill="1" applyBorder="1"/>
    <xf numFmtId="0" fontId="7" fillId="2" borderId="14" xfId="0" applyFont="1" applyFill="1" applyBorder="1" applyAlignment="1"/>
    <xf numFmtId="168" fontId="40" fillId="2" borderId="19" xfId="0" applyNumberFormat="1" applyFont="1" applyFill="1" applyBorder="1"/>
    <xf numFmtId="0" fontId="25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/>
    </xf>
    <xf numFmtId="0" fontId="24" fillId="2" borderId="0" xfId="0" applyFont="1" applyFill="1"/>
    <xf numFmtId="0" fontId="25" fillId="2" borderId="3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/>
    </xf>
    <xf numFmtId="0" fontId="25" fillId="2" borderId="14" xfId="0" applyFont="1" applyFill="1" applyBorder="1" applyAlignment="1">
      <alignment horizontal="center"/>
    </xf>
    <xf numFmtId="167" fontId="25" fillId="2" borderId="14" xfId="1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14" fillId="2" borderId="0" xfId="0" applyFont="1" applyFill="1" applyAlignment="1">
      <alignment vertical="center"/>
    </xf>
    <xf numFmtId="167" fontId="4" fillId="2" borderId="0" xfId="1" applyNumberFormat="1" applyFont="1" applyFill="1" applyBorder="1" applyAlignment="1">
      <alignment horizontal="center"/>
    </xf>
    <xf numFmtId="0" fontId="18" fillId="2" borderId="0" xfId="0" applyFont="1" applyFill="1" applyBorder="1"/>
    <xf numFmtId="0" fontId="6" fillId="2" borderId="0" xfId="0" applyFont="1" applyFill="1" applyBorder="1"/>
    <xf numFmtId="0" fontId="0" fillId="2" borderId="0" xfId="0" applyFill="1" applyAlignment="1">
      <alignment vertical="center"/>
    </xf>
    <xf numFmtId="0" fontId="6" fillId="2" borderId="0" xfId="0" applyFont="1" applyFill="1" applyBorder="1" applyAlignment="1">
      <alignment horizontal="center"/>
    </xf>
    <xf numFmtId="0" fontId="9" fillId="2" borderId="14" xfId="0" applyFont="1" applyFill="1" applyBorder="1"/>
    <xf numFmtId="0" fontId="7" fillId="2" borderId="14" xfId="0" applyFont="1" applyFill="1" applyBorder="1"/>
    <xf numFmtId="0" fontId="7" fillId="2" borderId="15" xfId="0" applyFont="1" applyFill="1" applyBorder="1"/>
    <xf numFmtId="0" fontId="3" fillId="2" borderId="0" xfId="0" applyFont="1" applyFill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/>
    </xf>
    <xf numFmtId="166" fontId="12" fillId="2" borderId="0" xfId="0" applyNumberFormat="1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7" fillId="2" borderId="16" xfId="0" applyFont="1" applyFill="1" applyBorder="1"/>
    <xf numFmtId="0" fontId="7" fillId="2" borderId="17" xfId="0" applyFont="1" applyFill="1" applyBorder="1"/>
    <xf numFmtId="0" fontId="7" fillId="2" borderId="18" xfId="0" applyFont="1" applyFill="1" applyBorder="1"/>
    <xf numFmtId="0" fontId="25" fillId="2" borderId="14" xfId="0" applyFont="1" applyFill="1" applyBorder="1" applyAlignment="1">
      <alignment horizontal="center"/>
    </xf>
    <xf numFmtId="0" fontId="25" fillId="2" borderId="10" xfId="0" applyFont="1" applyFill="1" applyBorder="1" applyAlignment="1">
      <alignment horizontal="center"/>
    </xf>
    <xf numFmtId="0" fontId="25" fillId="2" borderId="11" xfId="0" applyFont="1" applyFill="1" applyBorder="1" applyAlignment="1">
      <alignment horizontal="center"/>
    </xf>
    <xf numFmtId="0" fontId="25" fillId="2" borderId="12" xfId="0" applyFont="1" applyFill="1" applyBorder="1" applyAlignment="1">
      <alignment horizontal="center"/>
    </xf>
    <xf numFmtId="0" fontId="9" fillId="2" borderId="13" xfId="0" applyFont="1" applyFill="1" applyBorder="1"/>
    <xf numFmtId="0" fontId="8" fillId="2" borderId="14" xfId="0" applyFont="1" applyFill="1" applyBorder="1" applyAlignment="1">
      <alignment horizontal="left"/>
    </xf>
    <xf numFmtId="0" fontId="7" fillId="2" borderId="14" xfId="0" applyFont="1" applyFill="1" applyBorder="1" applyAlignment="1">
      <alignment horizontal="left"/>
    </xf>
    <xf numFmtId="0" fontId="9" fillId="2" borderId="14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21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25" fillId="2" borderId="13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8" fillId="0" borderId="14" xfId="0" applyFont="1" applyBorder="1" applyAlignment="1">
      <alignment wrapText="1"/>
    </xf>
    <xf numFmtId="0" fontId="8" fillId="2" borderId="0" xfId="0" applyFont="1" applyFill="1" applyAlignment="1">
      <alignment vertical="center"/>
    </xf>
    <xf numFmtId="0" fontId="18" fillId="0" borderId="14" xfId="0" applyFont="1" applyBorder="1"/>
    <xf numFmtId="166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16" fillId="0" borderId="14" xfId="0" applyFont="1" applyBorder="1"/>
    <xf numFmtId="0" fontId="18" fillId="0" borderId="14" xfId="0" applyFont="1" applyBorder="1" applyAlignment="1">
      <alignment horizontal="left" wrapText="1"/>
    </xf>
    <xf numFmtId="0" fontId="18" fillId="0" borderId="14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/>
    </xf>
    <xf numFmtId="0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8" fillId="0" borderId="20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/>
    </xf>
    <xf numFmtId="0" fontId="18" fillId="0" borderId="13" xfId="0" applyFont="1" applyBorder="1"/>
    <xf numFmtId="0" fontId="10" fillId="2" borderId="0" xfId="0" applyFont="1" applyFill="1" applyAlignment="1">
      <alignment horizontal="right"/>
    </xf>
    <xf numFmtId="0" fontId="10" fillId="2" borderId="0" xfId="0" applyFont="1" applyFill="1" applyAlignment="1">
      <alignment horizontal="left"/>
    </xf>
    <xf numFmtId="0" fontId="22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0" fillId="2" borderId="0" xfId="0" applyNumberFormat="1" applyFont="1" applyFill="1" applyAlignment="1">
      <alignment horizontal="center"/>
    </xf>
    <xf numFmtId="166" fontId="7" fillId="2" borderId="0" xfId="0" applyNumberFormat="1" applyFont="1" applyFill="1" applyAlignment="1">
      <alignment horizontal="right"/>
    </xf>
    <xf numFmtId="0" fontId="7" fillId="2" borderId="0" xfId="0" applyFont="1" applyFill="1" applyAlignment="1">
      <alignment horizontal="left" vertical="center" wrapText="1"/>
    </xf>
    <xf numFmtId="37" fontId="34" fillId="0" borderId="14" xfId="1" applyNumberFormat="1" applyFont="1" applyBorder="1" applyAlignment="1">
      <alignment horizontal="center" vertical="top" wrapText="1"/>
    </xf>
    <xf numFmtId="37" fontId="34" fillId="0" borderId="14" xfId="1" applyNumberFormat="1" applyFont="1" applyBorder="1" applyAlignment="1">
      <alignment horizontal="left" vertical="top" wrapText="1"/>
    </xf>
  </cellXfs>
  <cellStyles count="7">
    <cellStyle name="Centered Heading" xfId="6"/>
    <cellStyle name="Comma" xfId="1" builtinId="3"/>
    <cellStyle name="Comma 3" xfId="2"/>
    <cellStyle name="Comma 3 2" xfId="3"/>
    <cellStyle name="Normal" xfId="0" builtinId="0"/>
    <cellStyle name="Normal_SHEET" xfId="4"/>
    <cellStyle name="Normal_Worksheet in  US Financial Statements Ref. Workbook - Single Co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ownloads/mau%20so%20s&#225;ch%20k&#7871;%20to&#225;n/m&#7851;u%20s&#7893;%20s&#225;ch%20theo%20quy&#7871;t%20&#273;&#7883;nh%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s/Downloads/B&#7843;ng%20tinh%20gia%20thanh(%20chuan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Tài khoản"/>
      <sheetName val="phatsinh"/>
      <sheetName val="NKC"/>
      <sheetName val="Sổ NK thu tiền"/>
      <sheetName val="Sổ NK chi tiền"/>
      <sheetName val="KQKD"/>
      <sheetName val="CDKT"/>
      <sheetName val="CDPS"/>
      <sheetName val="LCTT"/>
      <sheetName val="LCGT"/>
      <sheetName val="TMBCTC"/>
      <sheetName val="In-Thu"/>
      <sheetName val="In-Chi"/>
      <sheetName val="Sổ cái"/>
      <sheetName val="Sổ quỹ tiền mặt"/>
      <sheetName val="SKT_111"/>
      <sheetName val="TGNH-VND"/>
      <sheetName val="NVL"/>
      <sheetName val="Sổ chi tiết NVL"/>
      <sheetName val="Nhập_xuất"/>
      <sheetName val="Bảng tổng hợp NVL"/>
      <sheetName val="Thẻ kho"/>
      <sheetName val="Phiếu nhập-xuất"/>
      <sheetName val="Tổng hợp công nợ"/>
      <sheetName val="Sổ chi tiết công nợ"/>
      <sheetName val="Sổ tiền vay"/>
      <sheetName val="Sổ chi tiết TK"/>
      <sheetName val="Sổ CPKD - 15"/>
      <sheetName val="Sổ TSCĐ"/>
      <sheetName val="KHTSCĐ"/>
      <sheetName val="PBKH"/>
      <sheetName val="PBCPNH"/>
      <sheetName val="PBCCDC"/>
      <sheetName val="BKTNTL"/>
      <sheetName val="PBTL_BHXH"/>
      <sheetName val="03.TNDN"/>
      <sheetName val="Tổng hợp Z"/>
      <sheetName val="Sổ chi tiết bán hàng"/>
      <sheetName val="mau 01-1"/>
      <sheetName val="mau 01-2"/>
      <sheetName val="DS-NV"/>
      <sheetName val="Tonghop"/>
      <sheetName val="Inphieulinhluong"/>
      <sheetName val="phucap"/>
      <sheetName val="Cong_om_phep"/>
      <sheetName val="Khautru"/>
      <sheetName val="P.Bo"/>
      <sheetName val="00000000"/>
    </sheetNames>
    <sheetDataSet>
      <sheetData sheetId="0">
        <row r="10">
          <cell r="E10">
            <v>40574</v>
          </cell>
        </row>
      </sheetData>
      <sheetData sheetId="1"/>
      <sheetData sheetId="2">
        <row r="5">
          <cell r="R5">
            <v>0</v>
          </cell>
        </row>
        <row r="6">
          <cell r="R6">
            <v>0</v>
          </cell>
        </row>
        <row r="7">
          <cell r="R7">
            <v>0</v>
          </cell>
        </row>
        <row r="8">
          <cell r="R8">
            <v>0</v>
          </cell>
        </row>
        <row r="9">
          <cell r="R9">
            <v>0</v>
          </cell>
        </row>
        <row r="10">
          <cell r="R10">
            <v>0</v>
          </cell>
        </row>
        <row r="11">
          <cell r="R11">
            <v>0</v>
          </cell>
        </row>
        <row r="12">
          <cell r="R12">
            <v>0</v>
          </cell>
        </row>
        <row r="13">
          <cell r="R13">
            <v>0</v>
          </cell>
        </row>
        <row r="14">
          <cell r="R14">
            <v>0</v>
          </cell>
        </row>
        <row r="15">
          <cell r="R15">
            <v>0</v>
          </cell>
        </row>
        <row r="16">
          <cell r="R16">
            <v>0</v>
          </cell>
        </row>
        <row r="17">
          <cell r="R17">
            <v>0</v>
          </cell>
        </row>
        <row r="18">
          <cell r="R18">
            <v>0</v>
          </cell>
        </row>
        <row r="19">
          <cell r="R19">
            <v>0</v>
          </cell>
        </row>
        <row r="20">
          <cell r="R20">
            <v>0</v>
          </cell>
        </row>
        <row r="21">
          <cell r="R21">
            <v>0</v>
          </cell>
        </row>
        <row r="22">
          <cell r="R22">
            <v>0</v>
          </cell>
        </row>
        <row r="23">
          <cell r="R23">
            <v>0</v>
          </cell>
        </row>
        <row r="24">
          <cell r="R24">
            <v>0</v>
          </cell>
        </row>
        <row r="25">
          <cell r="R25">
            <v>0</v>
          </cell>
        </row>
        <row r="26">
          <cell r="R26">
            <v>0</v>
          </cell>
        </row>
        <row r="27">
          <cell r="R27">
            <v>0</v>
          </cell>
        </row>
        <row r="28">
          <cell r="R28">
            <v>0</v>
          </cell>
        </row>
        <row r="29">
          <cell r="R29">
            <v>0</v>
          </cell>
        </row>
        <row r="30">
          <cell r="R30">
            <v>0</v>
          </cell>
        </row>
        <row r="31">
          <cell r="R31">
            <v>0</v>
          </cell>
        </row>
        <row r="32">
          <cell r="R32">
            <v>0</v>
          </cell>
        </row>
        <row r="33">
          <cell r="R33">
            <v>0</v>
          </cell>
        </row>
        <row r="34">
          <cell r="R34">
            <v>0</v>
          </cell>
        </row>
        <row r="35">
          <cell r="R35">
            <v>0</v>
          </cell>
        </row>
        <row r="36">
          <cell r="R36">
            <v>0</v>
          </cell>
        </row>
        <row r="37">
          <cell r="R37">
            <v>0</v>
          </cell>
        </row>
        <row r="38">
          <cell r="R38">
            <v>0</v>
          </cell>
        </row>
        <row r="39">
          <cell r="R39">
            <v>0</v>
          </cell>
        </row>
        <row r="40">
          <cell r="R40">
            <v>0</v>
          </cell>
        </row>
        <row r="41">
          <cell r="R41">
            <v>0</v>
          </cell>
        </row>
        <row r="42">
          <cell r="R42">
            <v>0</v>
          </cell>
        </row>
        <row r="43">
          <cell r="R43">
            <v>0</v>
          </cell>
        </row>
        <row r="44">
          <cell r="R44">
            <v>0</v>
          </cell>
        </row>
        <row r="45">
          <cell r="R45">
            <v>0</v>
          </cell>
        </row>
        <row r="46">
          <cell r="R46">
            <v>0</v>
          </cell>
        </row>
        <row r="47">
          <cell r="R47">
            <v>0</v>
          </cell>
        </row>
        <row r="48">
          <cell r="R48">
            <v>0</v>
          </cell>
        </row>
        <row r="49">
          <cell r="R49">
            <v>0</v>
          </cell>
        </row>
        <row r="50">
          <cell r="R50">
            <v>0</v>
          </cell>
        </row>
        <row r="51">
          <cell r="R51">
            <v>0</v>
          </cell>
        </row>
        <row r="52">
          <cell r="R52">
            <v>0</v>
          </cell>
        </row>
        <row r="53">
          <cell r="R53">
            <v>0</v>
          </cell>
        </row>
        <row r="54">
          <cell r="R54">
            <v>0</v>
          </cell>
        </row>
        <row r="55">
          <cell r="R55">
            <v>0</v>
          </cell>
        </row>
        <row r="56">
          <cell r="R56">
            <v>0</v>
          </cell>
        </row>
        <row r="57">
          <cell r="R57">
            <v>0</v>
          </cell>
        </row>
        <row r="58">
          <cell r="R58">
            <v>0</v>
          </cell>
        </row>
        <row r="59">
          <cell r="R59">
            <v>0</v>
          </cell>
        </row>
        <row r="60">
          <cell r="R60">
            <v>0</v>
          </cell>
        </row>
        <row r="61">
          <cell r="R61">
            <v>0</v>
          </cell>
        </row>
        <row r="62">
          <cell r="R62">
            <v>0</v>
          </cell>
        </row>
        <row r="63">
          <cell r="R63">
            <v>0</v>
          </cell>
        </row>
        <row r="64">
          <cell r="R64">
            <v>0</v>
          </cell>
        </row>
        <row r="65">
          <cell r="R65">
            <v>0</v>
          </cell>
        </row>
        <row r="66">
          <cell r="R66">
            <v>0</v>
          </cell>
        </row>
        <row r="67">
          <cell r="R67">
            <v>0</v>
          </cell>
        </row>
        <row r="68">
          <cell r="R68">
            <v>0</v>
          </cell>
        </row>
        <row r="69">
          <cell r="R69">
            <v>0</v>
          </cell>
        </row>
        <row r="70">
          <cell r="R70">
            <v>0</v>
          </cell>
        </row>
        <row r="97">
          <cell r="R97">
            <v>0</v>
          </cell>
        </row>
        <row r="98">
          <cell r="R98">
            <v>0</v>
          </cell>
        </row>
        <row r="99">
          <cell r="R99">
            <v>0</v>
          </cell>
        </row>
        <row r="100">
          <cell r="R100">
            <v>0</v>
          </cell>
        </row>
        <row r="101">
          <cell r="R101">
            <v>0</v>
          </cell>
        </row>
        <row r="102">
          <cell r="R102">
            <v>0</v>
          </cell>
        </row>
        <row r="103">
          <cell r="R103">
            <v>0</v>
          </cell>
        </row>
        <row r="104">
          <cell r="R104">
            <v>0</v>
          </cell>
        </row>
        <row r="105">
          <cell r="R105">
            <v>0</v>
          </cell>
        </row>
        <row r="106">
          <cell r="R106">
            <v>0</v>
          </cell>
        </row>
        <row r="107">
          <cell r="R107">
            <v>0</v>
          </cell>
        </row>
        <row r="108">
          <cell r="R108">
            <v>0</v>
          </cell>
        </row>
        <row r="109">
          <cell r="R109">
            <v>0</v>
          </cell>
        </row>
        <row r="110">
          <cell r="R110">
            <v>0</v>
          </cell>
        </row>
        <row r="111">
          <cell r="R111">
            <v>0</v>
          </cell>
        </row>
        <row r="112">
          <cell r="R112">
            <v>0</v>
          </cell>
        </row>
        <row r="113">
          <cell r="R113">
            <v>0</v>
          </cell>
        </row>
        <row r="114">
          <cell r="R114">
            <v>0</v>
          </cell>
        </row>
        <row r="115">
          <cell r="R115">
            <v>0</v>
          </cell>
        </row>
        <row r="116">
          <cell r="R116">
            <v>0</v>
          </cell>
        </row>
        <row r="117">
          <cell r="R117">
            <v>0</v>
          </cell>
        </row>
      </sheetData>
      <sheetData sheetId="3"/>
      <sheetData sheetId="4"/>
      <sheetData sheetId="5"/>
      <sheetData sheetId="6"/>
      <sheetData sheetId="7"/>
      <sheetData sheetId="8">
        <row r="10">
          <cell r="B10">
            <v>111</v>
          </cell>
          <cell r="E10">
            <v>0</v>
          </cell>
          <cell r="F10">
            <v>0</v>
          </cell>
          <cell r="I10">
            <v>0</v>
          </cell>
          <cell r="J10">
            <v>0</v>
          </cell>
        </row>
        <row r="11">
          <cell r="E11">
            <v>0</v>
          </cell>
          <cell r="I11">
            <v>0</v>
          </cell>
          <cell r="J11">
            <v>0</v>
          </cell>
        </row>
        <row r="12">
          <cell r="I12">
            <v>0</v>
          </cell>
          <cell r="J12">
            <v>0</v>
          </cell>
        </row>
        <row r="13">
          <cell r="I13">
            <v>0</v>
          </cell>
          <cell r="J13">
            <v>0</v>
          </cell>
        </row>
        <row r="14">
          <cell r="B14">
            <v>111</v>
          </cell>
          <cell r="E14">
            <v>0</v>
          </cell>
          <cell r="F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I15">
            <v>0</v>
          </cell>
          <cell r="J15">
            <v>0</v>
          </cell>
        </row>
        <row r="16">
          <cell r="I16">
            <v>0</v>
          </cell>
          <cell r="J16">
            <v>0</v>
          </cell>
        </row>
        <row r="17">
          <cell r="I17">
            <v>0</v>
          </cell>
          <cell r="J17">
            <v>0</v>
          </cell>
        </row>
        <row r="18">
          <cell r="B18">
            <v>111</v>
          </cell>
          <cell r="E18">
            <v>0</v>
          </cell>
          <cell r="F18">
            <v>0</v>
          </cell>
          <cell r="I18">
            <v>0</v>
          </cell>
          <cell r="J18">
            <v>0</v>
          </cell>
        </row>
        <row r="19">
          <cell r="I19">
            <v>0</v>
          </cell>
          <cell r="J19">
            <v>0</v>
          </cell>
        </row>
        <row r="20">
          <cell r="I20">
            <v>0</v>
          </cell>
          <cell r="J20">
            <v>0</v>
          </cell>
        </row>
        <row r="21">
          <cell r="B21">
            <v>112</v>
          </cell>
          <cell r="E21">
            <v>0</v>
          </cell>
          <cell r="F21">
            <v>0</v>
          </cell>
          <cell r="I21">
            <v>0</v>
          </cell>
          <cell r="J21">
            <v>0</v>
          </cell>
        </row>
        <row r="22">
          <cell r="I22">
            <v>0</v>
          </cell>
          <cell r="J22">
            <v>0</v>
          </cell>
        </row>
        <row r="23">
          <cell r="I23">
            <v>0</v>
          </cell>
          <cell r="J23">
            <v>0</v>
          </cell>
        </row>
        <row r="24">
          <cell r="B24">
            <v>121</v>
          </cell>
          <cell r="E24">
            <v>0</v>
          </cell>
          <cell r="F24">
            <v>0</v>
          </cell>
          <cell r="I24">
            <v>0</v>
          </cell>
          <cell r="J24">
            <v>0</v>
          </cell>
        </row>
        <row r="25">
          <cell r="I25">
            <v>0</v>
          </cell>
          <cell r="J25">
            <v>0</v>
          </cell>
        </row>
        <row r="26">
          <cell r="I26">
            <v>0</v>
          </cell>
          <cell r="J26">
            <v>0</v>
          </cell>
        </row>
        <row r="27">
          <cell r="B27">
            <v>129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I28">
            <v>0</v>
          </cell>
          <cell r="J28">
            <v>0</v>
          </cell>
        </row>
        <row r="29">
          <cell r="B29">
            <v>131</v>
          </cell>
          <cell r="E29">
            <v>0</v>
          </cell>
          <cell r="I29">
            <v>0</v>
          </cell>
          <cell r="J29">
            <v>0</v>
          </cell>
        </row>
        <row r="30">
          <cell r="B30">
            <v>211</v>
          </cell>
          <cell r="I30">
            <v>0</v>
          </cell>
          <cell r="J30">
            <v>0</v>
          </cell>
        </row>
        <row r="31">
          <cell r="B31">
            <v>152</v>
          </cell>
          <cell r="E31">
            <v>0</v>
          </cell>
          <cell r="F31">
            <v>0</v>
          </cell>
          <cell r="I31">
            <v>0</v>
          </cell>
          <cell r="J31">
            <v>0</v>
          </cell>
        </row>
        <row r="32">
          <cell r="I32">
            <v>0</v>
          </cell>
          <cell r="J32">
            <v>0</v>
          </cell>
        </row>
        <row r="33">
          <cell r="I33">
            <v>0</v>
          </cell>
          <cell r="J33">
            <v>0</v>
          </cell>
        </row>
        <row r="34">
          <cell r="E34">
            <v>0</v>
          </cell>
          <cell r="F34">
            <v>0</v>
          </cell>
          <cell r="I34">
            <v>0</v>
          </cell>
          <cell r="J34">
            <v>0</v>
          </cell>
        </row>
        <row r="35">
          <cell r="B35">
            <v>212</v>
          </cell>
          <cell r="I35">
            <v>0</v>
          </cell>
          <cell r="J35">
            <v>0</v>
          </cell>
        </row>
        <row r="36">
          <cell r="B36">
            <v>213</v>
          </cell>
          <cell r="I36">
            <v>0</v>
          </cell>
          <cell r="J36">
            <v>0</v>
          </cell>
        </row>
        <row r="37">
          <cell r="B37">
            <v>133</v>
          </cell>
          <cell r="I37">
            <v>0</v>
          </cell>
          <cell r="J37">
            <v>0</v>
          </cell>
        </row>
        <row r="38">
          <cell r="E38">
            <v>0</v>
          </cell>
          <cell r="F38">
            <v>0</v>
          </cell>
          <cell r="I38">
            <v>0</v>
          </cell>
          <cell r="J38">
            <v>0</v>
          </cell>
        </row>
        <row r="39">
          <cell r="B39">
            <v>158</v>
          </cell>
          <cell r="I39">
            <v>0</v>
          </cell>
          <cell r="J39">
            <v>0</v>
          </cell>
        </row>
        <row r="40">
          <cell r="B40">
            <v>135</v>
          </cell>
          <cell r="I40">
            <v>0</v>
          </cell>
          <cell r="J40">
            <v>0</v>
          </cell>
        </row>
        <row r="41">
          <cell r="B41">
            <v>135</v>
          </cell>
          <cell r="I41">
            <v>0</v>
          </cell>
          <cell r="J41">
            <v>0</v>
          </cell>
        </row>
        <row r="42">
          <cell r="E42">
            <v>0</v>
          </cell>
          <cell r="F42">
            <v>0</v>
          </cell>
          <cell r="I42">
            <v>0</v>
          </cell>
          <cell r="J42">
            <v>0</v>
          </cell>
        </row>
        <row r="43">
          <cell r="B43">
            <v>139</v>
          </cell>
          <cell r="I43">
            <v>0</v>
          </cell>
          <cell r="J43">
            <v>0</v>
          </cell>
        </row>
        <row r="44">
          <cell r="B44">
            <v>219</v>
          </cell>
          <cell r="I44">
            <v>0</v>
          </cell>
          <cell r="J44">
            <v>0</v>
          </cell>
        </row>
        <row r="45">
          <cell r="B45">
            <v>158</v>
          </cell>
          <cell r="E45">
            <v>0</v>
          </cell>
          <cell r="I45">
            <v>0</v>
          </cell>
          <cell r="J45">
            <v>0</v>
          </cell>
        </row>
        <row r="46">
          <cell r="B46">
            <v>151</v>
          </cell>
          <cell r="I46">
            <v>0</v>
          </cell>
          <cell r="J46">
            <v>0</v>
          </cell>
        </row>
        <row r="47">
          <cell r="B47">
            <v>158</v>
          </cell>
          <cell r="I47">
            <v>0</v>
          </cell>
          <cell r="J47">
            <v>0</v>
          </cell>
        </row>
        <row r="48">
          <cell r="B48">
            <v>141</v>
          </cell>
          <cell r="I48">
            <v>0</v>
          </cell>
          <cell r="J48">
            <v>0</v>
          </cell>
        </row>
        <row r="49">
          <cell r="B49">
            <v>141</v>
          </cell>
          <cell r="E49">
            <v>0</v>
          </cell>
          <cell r="F49">
            <v>0</v>
          </cell>
          <cell r="I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B54">
            <v>141</v>
          </cell>
          <cell r="E54">
            <v>0</v>
          </cell>
          <cell r="I54">
            <v>0</v>
          </cell>
          <cell r="J54">
            <v>0</v>
          </cell>
        </row>
        <row r="55">
          <cell r="B55">
            <v>141</v>
          </cell>
          <cell r="E55">
            <v>0</v>
          </cell>
          <cell r="I55">
            <v>0</v>
          </cell>
          <cell r="J55">
            <v>0</v>
          </cell>
        </row>
        <row r="56">
          <cell r="B56">
            <v>141</v>
          </cell>
          <cell r="E56">
            <v>0</v>
          </cell>
          <cell r="I56">
            <v>0</v>
          </cell>
          <cell r="J56">
            <v>0</v>
          </cell>
        </row>
        <row r="57">
          <cell r="B57">
            <v>141</v>
          </cell>
          <cell r="E57">
            <v>0</v>
          </cell>
          <cell r="F57">
            <v>0</v>
          </cell>
          <cell r="I57">
            <v>0</v>
          </cell>
          <cell r="J57">
            <v>0</v>
          </cell>
        </row>
        <row r="58">
          <cell r="E58">
            <v>0</v>
          </cell>
          <cell r="I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I60">
            <v>0</v>
          </cell>
          <cell r="J60">
            <v>0</v>
          </cell>
        </row>
        <row r="61">
          <cell r="B61">
            <v>141</v>
          </cell>
          <cell r="I61">
            <v>0</v>
          </cell>
          <cell r="J61">
            <v>0</v>
          </cell>
        </row>
        <row r="62">
          <cell r="B62">
            <v>141</v>
          </cell>
          <cell r="I62">
            <v>0</v>
          </cell>
          <cell r="J62">
            <v>0</v>
          </cell>
        </row>
        <row r="63">
          <cell r="B63">
            <v>149</v>
          </cell>
          <cell r="I63">
            <v>0</v>
          </cell>
          <cell r="J63">
            <v>0</v>
          </cell>
        </row>
        <row r="64">
          <cell r="B64">
            <v>158</v>
          </cell>
          <cell r="E64">
            <v>0</v>
          </cell>
          <cell r="F64">
            <v>0</v>
          </cell>
          <cell r="I64">
            <v>0</v>
          </cell>
          <cell r="J64">
            <v>0</v>
          </cell>
        </row>
        <row r="65">
          <cell r="I65">
            <v>0</v>
          </cell>
          <cell r="J65">
            <v>0</v>
          </cell>
        </row>
        <row r="66">
          <cell r="I66">
            <v>0</v>
          </cell>
          <cell r="J66">
            <v>0</v>
          </cell>
        </row>
        <row r="67">
          <cell r="B67">
            <v>222</v>
          </cell>
          <cell r="E67">
            <v>0</v>
          </cell>
          <cell r="F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I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I72">
            <v>0</v>
          </cell>
          <cell r="J72">
            <v>0</v>
          </cell>
        </row>
        <row r="73">
          <cell r="I73">
            <v>0</v>
          </cell>
          <cell r="J73">
            <v>0</v>
          </cell>
        </row>
        <row r="74">
          <cell r="B74">
            <v>225</v>
          </cell>
          <cell r="I74">
            <v>0</v>
          </cell>
          <cell r="J74">
            <v>0</v>
          </cell>
        </row>
        <row r="75">
          <cell r="B75">
            <v>228</v>
          </cell>
          <cell r="E75">
            <v>0</v>
          </cell>
          <cell r="F75">
            <v>0</v>
          </cell>
          <cell r="I75">
            <v>0</v>
          </cell>
          <cell r="J75">
            <v>0</v>
          </cell>
        </row>
        <row r="76">
          <cell r="I76">
            <v>0</v>
          </cell>
          <cell r="J76">
            <v>0</v>
          </cell>
        </row>
        <row r="77">
          <cell r="I77">
            <v>0</v>
          </cell>
          <cell r="J77">
            <v>0</v>
          </cell>
        </row>
        <row r="78">
          <cell r="I78">
            <v>0</v>
          </cell>
          <cell r="J78">
            <v>0</v>
          </cell>
        </row>
        <row r="79">
          <cell r="I79">
            <v>0</v>
          </cell>
          <cell r="J79">
            <v>0</v>
          </cell>
        </row>
        <row r="80">
          <cell r="I80">
            <v>0</v>
          </cell>
          <cell r="J80">
            <v>0</v>
          </cell>
        </row>
        <row r="81">
          <cell r="I81">
            <v>0</v>
          </cell>
          <cell r="J81">
            <v>0</v>
          </cell>
        </row>
        <row r="82">
          <cell r="I82">
            <v>0</v>
          </cell>
          <cell r="J82">
            <v>0</v>
          </cell>
        </row>
        <row r="83">
          <cell r="E83">
            <v>0</v>
          </cell>
          <cell r="F83">
            <v>0</v>
          </cell>
          <cell r="I83">
            <v>0</v>
          </cell>
          <cell r="J83">
            <v>0</v>
          </cell>
        </row>
        <row r="84">
          <cell r="B84">
            <v>223</v>
          </cell>
          <cell r="E84">
            <v>0</v>
          </cell>
          <cell r="F84">
            <v>0</v>
          </cell>
          <cell r="I84">
            <v>0</v>
          </cell>
          <cell r="J84">
            <v>0</v>
          </cell>
        </row>
        <row r="85">
          <cell r="B85">
            <v>226</v>
          </cell>
          <cell r="I85">
            <v>0</v>
          </cell>
          <cell r="J85">
            <v>0</v>
          </cell>
        </row>
        <row r="86">
          <cell r="B86">
            <v>229</v>
          </cell>
          <cell r="I86">
            <v>0</v>
          </cell>
          <cell r="J86">
            <v>0</v>
          </cell>
        </row>
        <row r="87">
          <cell r="B87">
            <v>242</v>
          </cell>
          <cell r="I87">
            <v>0</v>
          </cell>
          <cell r="J87">
            <v>0</v>
          </cell>
        </row>
        <row r="88">
          <cell r="B88">
            <v>241</v>
          </cell>
          <cell r="I88">
            <v>0</v>
          </cell>
          <cell r="J88">
            <v>0</v>
          </cell>
        </row>
        <row r="89">
          <cell r="B89">
            <v>251</v>
          </cell>
          <cell r="I89">
            <v>0</v>
          </cell>
          <cell r="J89">
            <v>0</v>
          </cell>
        </row>
        <row r="90">
          <cell r="B90">
            <v>252</v>
          </cell>
          <cell r="I90">
            <v>0</v>
          </cell>
          <cell r="J90">
            <v>0</v>
          </cell>
        </row>
        <row r="91">
          <cell r="B91">
            <v>252</v>
          </cell>
          <cell r="I91">
            <v>0</v>
          </cell>
          <cell r="J91">
            <v>0</v>
          </cell>
        </row>
        <row r="92">
          <cell r="B92">
            <v>258</v>
          </cell>
          <cell r="E92">
            <v>0</v>
          </cell>
          <cell r="F92">
            <v>0</v>
          </cell>
          <cell r="I92">
            <v>0</v>
          </cell>
          <cell r="J92">
            <v>0</v>
          </cell>
        </row>
        <row r="93">
          <cell r="I93">
            <v>0</v>
          </cell>
          <cell r="J93">
            <v>0</v>
          </cell>
        </row>
        <row r="94">
          <cell r="I94">
            <v>0</v>
          </cell>
          <cell r="J94">
            <v>0</v>
          </cell>
        </row>
        <row r="95">
          <cell r="I95">
            <v>0</v>
          </cell>
          <cell r="J95">
            <v>0</v>
          </cell>
        </row>
        <row r="96">
          <cell r="B96">
            <v>259</v>
          </cell>
          <cell r="I96">
            <v>0</v>
          </cell>
          <cell r="J96">
            <v>0</v>
          </cell>
        </row>
        <row r="97">
          <cell r="B97">
            <v>230</v>
          </cell>
          <cell r="E97">
            <v>0</v>
          </cell>
          <cell r="F97">
            <v>0</v>
          </cell>
          <cell r="I97">
            <v>0</v>
          </cell>
          <cell r="J97">
            <v>0</v>
          </cell>
        </row>
        <row r="98">
          <cell r="I98">
            <v>0</v>
          </cell>
          <cell r="J98">
            <v>0</v>
          </cell>
        </row>
        <row r="99">
          <cell r="I99">
            <v>0</v>
          </cell>
          <cell r="J99">
            <v>0</v>
          </cell>
        </row>
        <row r="100">
          <cell r="I100">
            <v>0</v>
          </cell>
          <cell r="J100">
            <v>0</v>
          </cell>
        </row>
        <row r="101">
          <cell r="B101">
            <v>261</v>
          </cell>
          <cell r="I101">
            <v>0</v>
          </cell>
          <cell r="J101">
            <v>0</v>
          </cell>
        </row>
        <row r="102">
          <cell r="B102">
            <v>262</v>
          </cell>
          <cell r="E102">
            <v>0</v>
          </cell>
          <cell r="I102">
            <v>0</v>
          </cell>
          <cell r="J102">
            <v>0</v>
          </cell>
        </row>
        <row r="103">
          <cell r="B103">
            <v>268</v>
          </cell>
          <cell r="I103">
            <v>0</v>
          </cell>
          <cell r="J103">
            <v>0</v>
          </cell>
        </row>
        <row r="104">
          <cell r="B104">
            <v>311</v>
          </cell>
          <cell r="F104">
            <v>0</v>
          </cell>
          <cell r="I104">
            <v>0</v>
          </cell>
          <cell r="J104">
            <v>0</v>
          </cell>
        </row>
        <row r="105">
          <cell r="B105">
            <v>311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I106">
            <v>0</v>
          </cell>
          <cell r="J106">
            <v>0</v>
          </cell>
        </row>
        <row r="107">
          <cell r="B107">
            <v>312</v>
          </cell>
          <cell r="F107">
            <v>0</v>
          </cell>
          <cell r="I107">
            <v>0</v>
          </cell>
          <cell r="J107">
            <v>0</v>
          </cell>
        </row>
        <row r="108">
          <cell r="B108">
            <v>331</v>
          </cell>
          <cell r="I108">
            <v>0</v>
          </cell>
          <cell r="J108">
            <v>0</v>
          </cell>
        </row>
        <row r="109">
          <cell r="B109">
            <v>314</v>
          </cell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I110">
            <v>0</v>
          </cell>
          <cell r="J110">
            <v>0</v>
          </cell>
        </row>
        <row r="111">
          <cell r="I111">
            <v>0</v>
          </cell>
          <cell r="J111">
            <v>0</v>
          </cell>
        </row>
        <row r="112">
          <cell r="I112">
            <v>0</v>
          </cell>
          <cell r="J112">
            <v>0</v>
          </cell>
        </row>
        <row r="113">
          <cell r="I113">
            <v>0</v>
          </cell>
          <cell r="J113">
            <v>0</v>
          </cell>
        </row>
        <row r="114">
          <cell r="F114">
            <v>0</v>
          </cell>
          <cell r="I114">
            <v>0</v>
          </cell>
          <cell r="J114">
            <v>0</v>
          </cell>
        </row>
        <row r="115">
          <cell r="F115">
            <v>0</v>
          </cell>
          <cell r="I115">
            <v>0</v>
          </cell>
          <cell r="J115">
            <v>0</v>
          </cell>
        </row>
        <row r="116">
          <cell r="F116">
            <v>0</v>
          </cell>
          <cell r="I116">
            <v>0</v>
          </cell>
          <cell r="J116">
            <v>0</v>
          </cell>
        </row>
        <row r="117">
          <cell r="F117">
            <v>0</v>
          </cell>
          <cell r="I117">
            <v>0</v>
          </cell>
          <cell r="J117">
            <v>0</v>
          </cell>
        </row>
        <row r="118">
          <cell r="I118">
            <v>0</v>
          </cell>
          <cell r="J118">
            <v>0</v>
          </cell>
        </row>
        <row r="119">
          <cell r="I119">
            <v>0</v>
          </cell>
          <cell r="J119">
            <v>0</v>
          </cell>
        </row>
        <row r="120">
          <cell r="B120">
            <v>315</v>
          </cell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I121">
            <v>0</v>
          </cell>
          <cell r="J121">
            <v>0</v>
          </cell>
        </row>
        <row r="122">
          <cell r="I122">
            <v>0</v>
          </cell>
          <cell r="J122">
            <v>0</v>
          </cell>
        </row>
        <row r="123">
          <cell r="B123">
            <v>316</v>
          </cell>
          <cell r="F123">
            <v>0</v>
          </cell>
          <cell r="I123">
            <v>0</v>
          </cell>
          <cell r="J123">
            <v>0</v>
          </cell>
        </row>
        <row r="124">
          <cell r="E124">
            <v>0</v>
          </cell>
          <cell r="F124">
            <v>0</v>
          </cell>
          <cell r="I124">
            <v>0</v>
          </cell>
          <cell r="J124">
            <v>0</v>
          </cell>
        </row>
        <row r="125">
          <cell r="B125">
            <v>317</v>
          </cell>
          <cell r="I125">
            <v>0</v>
          </cell>
          <cell r="J125">
            <v>0</v>
          </cell>
        </row>
        <row r="126">
          <cell r="B126">
            <v>332</v>
          </cell>
          <cell r="I126">
            <v>0</v>
          </cell>
          <cell r="J126">
            <v>0</v>
          </cell>
        </row>
        <row r="127">
          <cell r="B127">
            <v>318</v>
          </cell>
          <cell r="I127">
            <v>0</v>
          </cell>
          <cell r="J127">
            <v>0</v>
          </cell>
        </row>
        <row r="128">
          <cell r="E128">
            <v>0</v>
          </cell>
          <cell r="F128">
            <v>0</v>
          </cell>
          <cell r="I128">
            <v>0</v>
          </cell>
          <cell r="J128">
            <v>0</v>
          </cell>
        </row>
        <row r="129">
          <cell r="B129">
            <v>319</v>
          </cell>
          <cell r="I129">
            <v>0</v>
          </cell>
          <cell r="J129">
            <v>0</v>
          </cell>
        </row>
        <row r="130">
          <cell r="B130">
            <v>319</v>
          </cell>
          <cell r="I130">
            <v>0</v>
          </cell>
          <cell r="J130">
            <v>0</v>
          </cell>
        </row>
        <row r="131">
          <cell r="B131">
            <v>319</v>
          </cell>
          <cell r="I131">
            <v>0</v>
          </cell>
          <cell r="J131">
            <v>0</v>
          </cell>
        </row>
        <row r="132">
          <cell r="B132">
            <v>319</v>
          </cell>
          <cell r="I132">
            <v>0</v>
          </cell>
          <cell r="J132">
            <v>0</v>
          </cell>
        </row>
        <row r="133">
          <cell r="B133">
            <v>319</v>
          </cell>
          <cell r="I133">
            <v>0</v>
          </cell>
          <cell r="J133">
            <v>0</v>
          </cell>
        </row>
        <row r="134">
          <cell r="B134">
            <v>319</v>
          </cell>
          <cell r="I134">
            <v>0</v>
          </cell>
          <cell r="J134">
            <v>0</v>
          </cell>
        </row>
        <row r="135">
          <cell r="B135">
            <v>313</v>
          </cell>
          <cell r="I135">
            <v>0</v>
          </cell>
          <cell r="J135">
            <v>0</v>
          </cell>
        </row>
        <row r="136">
          <cell r="B136">
            <v>319</v>
          </cell>
          <cell r="I136">
            <v>0</v>
          </cell>
          <cell r="J136">
            <v>0</v>
          </cell>
        </row>
        <row r="137">
          <cell r="B137">
            <v>334</v>
          </cell>
          <cell r="I137">
            <v>0</v>
          </cell>
          <cell r="J137">
            <v>0</v>
          </cell>
        </row>
        <row r="138">
          <cell r="B138">
            <v>334</v>
          </cell>
          <cell r="I138">
            <v>0</v>
          </cell>
          <cell r="J138">
            <v>0</v>
          </cell>
        </row>
        <row r="139">
          <cell r="B139">
            <v>334</v>
          </cell>
          <cell r="E139">
            <v>0</v>
          </cell>
          <cell r="F139">
            <v>0</v>
          </cell>
          <cell r="I139">
            <v>0</v>
          </cell>
          <cell r="J139">
            <v>0</v>
          </cell>
        </row>
        <row r="140">
          <cell r="I140">
            <v>0</v>
          </cell>
          <cell r="J140">
            <v>0</v>
          </cell>
        </row>
        <row r="141">
          <cell r="I141">
            <v>0</v>
          </cell>
          <cell r="J141">
            <v>0</v>
          </cell>
        </row>
        <row r="142">
          <cell r="I142">
            <v>0</v>
          </cell>
          <cell r="J142">
            <v>0</v>
          </cell>
        </row>
        <row r="143">
          <cell r="B143">
            <v>333</v>
          </cell>
          <cell r="I143">
            <v>0</v>
          </cell>
          <cell r="J143">
            <v>0</v>
          </cell>
        </row>
        <row r="144">
          <cell r="B144">
            <v>335</v>
          </cell>
          <cell r="I144">
            <v>0</v>
          </cell>
          <cell r="J144">
            <v>0</v>
          </cell>
        </row>
        <row r="145">
          <cell r="B145">
            <v>336</v>
          </cell>
          <cell r="I145">
            <v>0</v>
          </cell>
          <cell r="J145">
            <v>0</v>
          </cell>
        </row>
        <row r="146">
          <cell r="E146">
            <v>0</v>
          </cell>
          <cell r="F146">
            <v>0</v>
          </cell>
          <cell r="I146">
            <v>0</v>
          </cell>
          <cell r="J146">
            <v>0</v>
          </cell>
        </row>
        <row r="147">
          <cell r="B147">
            <v>320</v>
          </cell>
          <cell r="I147">
            <v>0</v>
          </cell>
          <cell r="J147">
            <v>0</v>
          </cell>
        </row>
        <row r="148">
          <cell r="B148">
            <v>337</v>
          </cell>
          <cell r="I148">
            <v>0</v>
          </cell>
          <cell r="J148">
            <v>0</v>
          </cell>
        </row>
        <row r="149">
          <cell r="E149">
            <v>0</v>
          </cell>
          <cell r="F149">
            <v>0</v>
          </cell>
          <cell r="I149">
            <v>0</v>
          </cell>
          <cell r="J149">
            <v>0</v>
          </cell>
        </row>
        <row r="150">
          <cell r="B150">
            <v>411</v>
          </cell>
          <cell r="F150">
            <v>0</v>
          </cell>
          <cell r="I150">
            <v>0</v>
          </cell>
          <cell r="J150">
            <v>0</v>
          </cell>
        </row>
        <row r="151">
          <cell r="B151">
            <v>412</v>
          </cell>
          <cell r="I151">
            <v>0</v>
          </cell>
          <cell r="J151">
            <v>0</v>
          </cell>
        </row>
        <row r="152">
          <cell r="B152">
            <v>413</v>
          </cell>
          <cell r="I152">
            <v>0</v>
          </cell>
          <cell r="J152">
            <v>0</v>
          </cell>
        </row>
        <row r="153">
          <cell r="B153">
            <v>415</v>
          </cell>
          <cell r="E153">
            <v>0</v>
          </cell>
          <cell r="F153">
            <v>0</v>
          </cell>
          <cell r="I153">
            <v>0</v>
          </cell>
          <cell r="J153">
            <v>0</v>
          </cell>
        </row>
        <row r="154">
          <cell r="B154">
            <v>416</v>
          </cell>
          <cell r="E154">
            <v>0</v>
          </cell>
          <cell r="F154">
            <v>0</v>
          </cell>
          <cell r="I154">
            <v>0</v>
          </cell>
          <cell r="J154">
            <v>0</v>
          </cell>
        </row>
        <row r="155">
          <cell r="I155">
            <v>0</v>
          </cell>
          <cell r="J155">
            <v>0</v>
          </cell>
        </row>
        <row r="156">
          <cell r="I156">
            <v>0</v>
          </cell>
          <cell r="J156">
            <v>0</v>
          </cell>
        </row>
        <row r="157">
          <cell r="B157">
            <v>417</v>
          </cell>
          <cell r="I157">
            <v>0</v>
          </cell>
          <cell r="J157">
            <v>0</v>
          </cell>
        </row>
        <row r="158">
          <cell r="B158">
            <v>418</v>
          </cell>
          <cell r="I158">
            <v>0</v>
          </cell>
          <cell r="J158">
            <v>0</v>
          </cell>
        </row>
        <row r="159">
          <cell r="B159">
            <v>419</v>
          </cell>
          <cell r="I159">
            <v>0</v>
          </cell>
          <cell r="J159">
            <v>0</v>
          </cell>
        </row>
        <row r="160">
          <cell r="B160">
            <v>414</v>
          </cell>
          <cell r="I160">
            <v>0</v>
          </cell>
          <cell r="J160">
            <v>0</v>
          </cell>
        </row>
        <row r="161">
          <cell r="B161">
            <v>420</v>
          </cell>
          <cell r="E161">
            <v>0</v>
          </cell>
          <cell r="F161">
            <v>0</v>
          </cell>
          <cell r="I161">
            <v>0</v>
          </cell>
          <cell r="J161">
            <v>0</v>
          </cell>
        </row>
        <row r="162">
          <cell r="F162">
            <v>0</v>
          </cell>
          <cell r="I162">
            <v>0</v>
          </cell>
          <cell r="J162">
            <v>0</v>
          </cell>
        </row>
        <row r="163">
          <cell r="I163">
            <v>0</v>
          </cell>
          <cell r="J163">
            <v>0</v>
          </cell>
        </row>
        <row r="164">
          <cell r="B164">
            <v>431</v>
          </cell>
          <cell r="E164">
            <v>0</v>
          </cell>
          <cell r="F164">
            <v>0</v>
          </cell>
          <cell r="I164">
            <v>0</v>
          </cell>
          <cell r="J164">
            <v>0</v>
          </cell>
        </row>
        <row r="165">
          <cell r="I165">
            <v>0</v>
          </cell>
          <cell r="J165">
            <v>0</v>
          </cell>
        </row>
        <row r="166">
          <cell r="I166">
            <v>0</v>
          </cell>
          <cell r="J166">
            <v>0</v>
          </cell>
        </row>
        <row r="167">
          <cell r="I167">
            <v>0</v>
          </cell>
          <cell r="J167">
            <v>0</v>
          </cell>
        </row>
        <row r="168">
          <cell r="B168">
            <v>421</v>
          </cell>
          <cell r="I168">
            <v>0</v>
          </cell>
          <cell r="J168">
            <v>0</v>
          </cell>
        </row>
        <row r="169">
          <cell r="B169">
            <v>432</v>
          </cell>
          <cell r="E169">
            <v>0</v>
          </cell>
          <cell r="F169">
            <v>0</v>
          </cell>
          <cell r="I169">
            <v>0</v>
          </cell>
          <cell r="J169">
            <v>0</v>
          </cell>
        </row>
        <row r="170">
          <cell r="I170">
            <v>0</v>
          </cell>
          <cell r="J170">
            <v>0</v>
          </cell>
        </row>
        <row r="171">
          <cell r="I171">
            <v>0</v>
          </cell>
          <cell r="J171">
            <v>0</v>
          </cell>
        </row>
        <row r="172">
          <cell r="B172">
            <v>433</v>
          </cell>
          <cell r="I172">
            <v>0</v>
          </cell>
          <cell r="J172">
            <v>0</v>
          </cell>
        </row>
        <row r="173">
          <cell r="E173">
            <v>0</v>
          </cell>
          <cell r="F173">
            <v>0</v>
          </cell>
          <cell r="I173">
            <v>0</v>
          </cell>
          <cell r="J173">
            <v>0</v>
          </cell>
        </row>
        <row r="174">
          <cell r="I174">
            <v>0</v>
          </cell>
          <cell r="J174">
            <v>0</v>
          </cell>
        </row>
        <row r="175">
          <cell r="I175">
            <v>0</v>
          </cell>
          <cell r="J175">
            <v>0</v>
          </cell>
        </row>
        <row r="176">
          <cell r="I176">
            <v>0</v>
          </cell>
          <cell r="J176">
            <v>0</v>
          </cell>
        </row>
        <row r="177">
          <cell r="I177">
            <v>0</v>
          </cell>
          <cell r="J177">
            <v>0</v>
          </cell>
        </row>
        <row r="178">
          <cell r="I178">
            <v>0</v>
          </cell>
          <cell r="J178">
            <v>0</v>
          </cell>
        </row>
        <row r="179">
          <cell r="E179">
            <v>0</v>
          </cell>
          <cell r="F179">
            <v>0</v>
          </cell>
          <cell r="I179">
            <v>0</v>
          </cell>
          <cell r="J179">
            <v>0</v>
          </cell>
        </row>
        <row r="180">
          <cell r="I180">
            <v>0</v>
          </cell>
          <cell r="J180">
            <v>0</v>
          </cell>
        </row>
        <row r="181">
          <cell r="I181">
            <v>0</v>
          </cell>
          <cell r="J181">
            <v>0</v>
          </cell>
        </row>
        <row r="182">
          <cell r="I182">
            <v>0</v>
          </cell>
          <cell r="J182">
            <v>0</v>
          </cell>
        </row>
        <row r="183">
          <cell r="E183">
            <v>0</v>
          </cell>
          <cell r="F183">
            <v>0</v>
          </cell>
          <cell r="I183">
            <v>0</v>
          </cell>
          <cell r="J183">
            <v>0</v>
          </cell>
        </row>
        <row r="184">
          <cell r="I184">
            <v>0</v>
          </cell>
          <cell r="J184">
            <v>0</v>
          </cell>
        </row>
        <row r="185">
          <cell r="I185">
            <v>0</v>
          </cell>
          <cell r="J185">
            <v>0</v>
          </cell>
        </row>
        <row r="186">
          <cell r="I186">
            <v>0</v>
          </cell>
          <cell r="J186">
            <v>0</v>
          </cell>
        </row>
        <row r="187">
          <cell r="I187">
            <v>0</v>
          </cell>
          <cell r="J187">
            <v>0</v>
          </cell>
        </row>
        <row r="188">
          <cell r="I188">
            <v>0</v>
          </cell>
          <cell r="J188">
            <v>0</v>
          </cell>
        </row>
        <row r="189">
          <cell r="E189">
            <v>0</v>
          </cell>
          <cell r="F189">
            <v>0</v>
          </cell>
          <cell r="I189">
            <v>0</v>
          </cell>
          <cell r="J189">
            <v>0</v>
          </cell>
        </row>
        <row r="190">
          <cell r="I190">
            <v>0</v>
          </cell>
          <cell r="J190">
            <v>0</v>
          </cell>
        </row>
        <row r="191">
          <cell r="I191">
            <v>0</v>
          </cell>
          <cell r="J191">
            <v>0</v>
          </cell>
        </row>
        <row r="192">
          <cell r="I192">
            <v>0</v>
          </cell>
          <cell r="J192">
            <v>0</v>
          </cell>
        </row>
        <row r="193">
          <cell r="I193">
            <v>0</v>
          </cell>
          <cell r="J193">
            <v>0</v>
          </cell>
        </row>
        <row r="194">
          <cell r="E194">
            <v>0</v>
          </cell>
          <cell r="F194">
            <v>0</v>
          </cell>
          <cell r="I194">
            <v>0</v>
          </cell>
          <cell r="J194">
            <v>0</v>
          </cell>
        </row>
        <row r="195">
          <cell r="I195">
            <v>0</v>
          </cell>
          <cell r="J195">
            <v>0</v>
          </cell>
        </row>
        <row r="196">
          <cell r="I196">
            <v>0</v>
          </cell>
          <cell r="J196">
            <v>0</v>
          </cell>
        </row>
        <row r="197">
          <cell r="I197">
            <v>0</v>
          </cell>
          <cell r="J197">
            <v>0</v>
          </cell>
        </row>
        <row r="198">
          <cell r="I198">
            <v>0</v>
          </cell>
          <cell r="J198">
            <v>0</v>
          </cell>
        </row>
        <row r="199">
          <cell r="I199">
            <v>0</v>
          </cell>
          <cell r="J199">
            <v>0</v>
          </cell>
        </row>
        <row r="200">
          <cell r="I200">
            <v>0</v>
          </cell>
          <cell r="J200">
            <v>0</v>
          </cell>
        </row>
        <row r="201">
          <cell r="E201">
            <v>0</v>
          </cell>
          <cell r="F201">
            <v>0</v>
          </cell>
          <cell r="I201">
            <v>0</v>
          </cell>
          <cell r="J201">
            <v>0</v>
          </cell>
        </row>
        <row r="202">
          <cell r="I202">
            <v>0</v>
          </cell>
          <cell r="J202">
            <v>0</v>
          </cell>
        </row>
        <row r="203">
          <cell r="I203">
            <v>0</v>
          </cell>
          <cell r="J203">
            <v>0</v>
          </cell>
        </row>
        <row r="204">
          <cell r="I204">
            <v>0</v>
          </cell>
          <cell r="J204">
            <v>0</v>
          </cell>
        </row>
        <row r="205">
          <cell r="I205">
            <v>0</v>
          </cell>
          <cell r="J205">
            <v>0</v>
          </cell>
        </row>
        <row r="206">
          <cell r="I206">
            <v>0</v>
          </cell>
          <cell r="J206">
            <v>0</v>
          </cell>
        </row>
        <row r="207">
          <cell r="I207">
            <v>0</v>
          </cell>
          <cell r="J207">
            <v>0</v>
          </cell>
        </row>
        <row r="208">
          <cell r="I208">
            <v>0</v>
          </cell>
          <cell r="J208">
            <v>0</v>
          </cell>
        </row>
        <row r="209">
          <cell r="I209">
            <v>0</v>
          </cell>
          <cell r="J209">
            <v>0</v>
          </cell>
        </row>
        <row r="210">
          <cell r="E210">
            <v>0</v>
          </cell>
          <cell r="F210">
            <v>0</v>
          </cell>
          <cell r="I210">
            <v>0</v>
          </cell>
          <cell r="J210">
            <v>0</v>
          </cell>
        </row>
        <row r="211">
          <cell r="I211">
            <v>0</v>
          </cell>
          <cell r="J211">
            <v>0</v>
          </cell>
        </row>
        <row r="212">
          <cell r="I212">
            <v>0</v>
          </cell>
          <cell r="J212">
            <v>0</v>
          </cell>
        </row>
        <row r="213">
          <cell r="E213">
            <v>0</v>
          </cell>
          <cell r="F213">
            <v>0</v>
          </cell>
          <cell r="I213">
            <v>0</v>
          </cell>
          <cell r="J213">
            <v>0</v>
          </cell>
        </row>
        <row r="214">
          <cell r="I214">
            <v>0</v>
          </cell>
          <cell r="J214">
            <v>0</v>
          </cell>
        </row>
        <row r="215">
          <cell r="I215">
            <v>0</v>
          </cell>
          <cell r="J215">
            <v>0</v>
          </cell>
        </row>
        <row r="216">
          <cell r="I216">
            <v>0</v>
          </cell>
          <cell r="J216">
            <v>0</v>
          </cell>
        </row>
        <row r="217">
          <cell r="I217">
            <v>0</v>
          </cell>
          <cell r="J217">
            <v>0</v>
          </cell>
        </row>
        <row r="218">
          <cell r="I218">
            <v>0</v>
          </cell>
          <cell r="J218">
            <v>0</v>
          </cell>
        </row>
        <row r="219">
          <cell r="I219">
            <v>0</v>
          </cell>
          <cell r="J219">
            <v>0</v>
          </cell>
        </row>
        <row r="220">
          <cell r="I220">
            <v>0</v>
          </cell>
          <cell r="J220">
            <v>0</v>
          </cell>
        </row>
        <row r="221">
          <cell r="E221">
            <v>0</v>
          </cell>
          <cell r="F221">
            <v>0</v>
          </cell>
          <cell r="I221">
            <v>0</v>
          </cell>
          <cell r="J221">
            <v>0</v>
          </cell>
        </row>
        <row r="222">
          <cell r="I222">
            <v>0</v>
          </cell>
          <cell r="J222">
            <v>0</v>
          </cell>
        </row>
        <row r="223">
          <cell r="I223">
            <v>0</v>
          </cell>
          <cell r="J223">
            <v>0</v>
          </cell>
        </row>
        <row r="224">
          <cell r="I224">
            <v>0</v>
          </cell>
          <cell r="J224">
            <v>0</v>
          </cell>
        </row>
        <row r="225">
          <cell r="I225">
            <v>0</v>
          </cell>
          <cell r="J225">
            <v>0</v>
          </cell>
        </row>
        <row r="226">
          <cell r="I226">
            <v>0</v>
          </cell>
          <cell r="J226">
            <v>0</v>
          </cell>
        </row>
        <row r="227">
          <cell r="I227">
            <v>0</v>
          </cell>
          <cell r="J227">
            <v>0</v>
          </cell>
        </row>
        <row r="228">
          <cell r="I228">
            <v>0</v>
          </cell>
          <cell r="J228">
            <v>0</v>
          </cell>
        </row>
        <row r="229">
          <cell r="I229">
            <v>0</v>
          </cell>
          <cell r="J229">
            <v>0</v>
          </cell>
        </row>
        <row r="230">
          <cell r="I230">
            <v>0</v>
          </cell>
          <cell r="J230">
            <v>0</v>
          </cell>
        </row>
        <row r="231">
          <cell r="I231">
            <v>0</v>
          </cell>
          <cell r="J231">
            <v>0</v>
          </cell>
        </row>
        <row r="232">
          <cell r="E232">
            <v>0</v>
          </cell>
          <cell r="F232">
            <v>0</v>
          </cell>
          <cell r="I232">
            <v>0</v>
          </cell>
          <cell r="J232">
            <v>0</v>
          </cell>
        </row>
        <row r="233">
          <cell r="I233">
            <v>0</v>
          </cell>
          <cell r="J233">
            <v>0</v>
          </cell>
        </row>
        <row r="234">
          <cell r="I234">
            <v>0</v>
          </cell>
          <cell r="J234">
            <v>0</v>
          </cell>
        </row>
        <row r="235">
          <cell r="I235">
            <v>0</v>
          </cell>
          <cell r="J23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uu1901"/>
      <sheetName val="in"/>
    </sheetNames>
    <sheetDataSet>
      <sheetData sheetId="0">
        <row r="64">
          <cell r="L64">
            <v>5529517878.5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2"/>
  <sheetViews>
    <sheetView workbookViewId="0">
      <selection activeCell="A133" sqref="A133:XFD141"/>
    </sheetView>
  </sheetViews>
  <sheetFormatPr defaultRowHeight="15"/>
  <cols>
    <col min="1" max="6" width="9.140625" style="199"/>
    <col min="7" max="7" width="9.140625" style="235" customWidth="1"/>
    <col min="8" max="8" width="9.5703125" style="199" customWidth="1"/>
    <col min="9" max="9" width="22.42578125" style="95" customWidth="1"/>
    <col min="10" max="10" width="21.7109375" style="95" customWidth="1"/>
    <col min="11" max="16384" width="9.140625" style="199"/>
  </cols>
  <sheetData>
    <row r="1" spans="1:10" ht="16.5">
      <c r="A1" s="198"/>
      <c r="B1" s="71"/>
      <c r="C1" s="71"/>
      <c r="D1" s="71"/>
      <c r="E1" s="71"/>
      <c r="F1" s="71"/>
      <c r="G1" s="76"/>
      <c r="H1" s="71"/>
      <c r="I1" s="76"/>
      <c r="J1" s="76"/>
    </row>
    <row r="2" spans="1:10" ht="18.75">
      <c r="A2" s="200"/>
      <c r="B2" s="200"/>
      <c r="C2" s="200"/>
      <c r="D2" s="200"/>
      <c r="E2" s="200"/>
      <c r="F2" s="200"/>
      <c r="G2" s="201"/>
      <c r="H2" s="200"/>
      <c r="I2" s="77"/>
      <c r="J2" s="77"/>
    </row>
    <row r="3" spans="1:10" ht="16.5" customHeight="1">
      <c r="A3" s="70" t="s">
        <v>240</v>
      </c>
      <c r="B3" s="71"/>
      <c r="C3" s="71"/>
      <c r="D3" s="71"/>
      <c r="E3" s="240" t="s">
        <v>230</v>
      </c>
      <c r="F3" s="240"/>
      <c r="G3" s="240"/>
      <c r="H3" s="240"/>
      <c r="I3" s="240"/>
      <c r="J3" s="240"/>
    </row>
    <row r="4" spans="1:10" ht="16.5">
      <c r="A4" s="70" t="s">
        <v>241</v>
      </c>
      <c r="B4" s="71"/>
      <c r="C4" s="71"/>
      <c r="D4" s="71"/>
      <c r="E4" s="240"/>
      <c r="F4" s="240"/>
      <c r="G4" s="240"/>
      <c r="H4" s="240"/>
      <c r="I4" s="240"/>
      <c r="J4" s="240"/>
    </row>
    <row r="5" spans="1:10" ht="16.5">
      <c r="A5" s="202"/>
      <c r="B5" s="71"/>
      <c r="C5" s="71"/>
      <c r="D5" s="71"/>
      <c r="E5" s="240"/>
      <c r="F5" s="240"/>
      <c r="G5" s="240"/>
      <c r="H5" s="240"/>
      <c r="I5" s="240"/>
      <c r="J5" s="240"/>
    </row>
    <row r="6" spans="1:10" ht="19.5">
      <c r="A6" s="257" t="s">
        <v>0</v>
      </c>
      <c r="B6" s="257"/>
      <c r="C6" s="257"/>
      <c r="D6" s="257"/>
      <c r="E6" s="257"/>
      <c r="F6" s="257"/>
      <c r="G6" s="257"/>
      <c r="H6" s="257"/>
      <c r="I6" s="257"/>
      <c r="J6" s="257"/>
    </row>
    <row r="7" spans="1:10" ht="16.5">
      <c r="A7" s="258" t="s">
        <v>278</v>
      </c>
      <c r="B7" s="258"/>
      <c r="C7" s="258"/>
      <c r="D7" s="258"/>
      <c r="E7" s="258"/>
      <c r="F7" s="258"/>
      <c r="G7" s="258"/>
      <c r="H7" s="258"/>
      <c r="I7" s="258"/>
      <c r="J7" s="258"/>
    </row>
    <row r="8" spans="1:10" ht="16.5">
      <c r="A8" s="203"/>
      <c r="B8" s="203"/>
      <c r="C8" s="259"/>
      <c r="D8" s="259"/>
      <c r="E8" s="259"/>
      <c r="F8" s="259"/>
      <c r="G8" s="259"/>
      <c r="H8" s="259"/>
      <c r="I8" s="259"/>
      <c r="J8" s="76"/>
    </row>
    <row r="9" spans="1:10" ht="16.5" thickBot="1">
      <c r="A9" s="203"/>
      <c r="B9" s="203"/>
      <c r="C9" s="203"/>
      <c r="D9" s="203"/>
      <c r="E9" s="203"/>
      <c r="F9" s="203"/>
      <c r="G9" s="204"/>
      <c r="H9" s="78"/>
      <c r="I9" s="78"/>
      <c r="J9" s="78" t="s">
        <v>239</v>
      </c>
    </row>
    <row r="10" spans="1:10" ht="32.25" thickBot="1">
      <c r="A10" s="260" t="s">
        <v>3</v>
      </c>
      <c r="B10" s="261"/>
      <c r="C10" s="261"/>
      <c r="D10" s="261"/>
      <c r="E10" s="261"/>
      <c r="F10" s="262"/>
      <c r="G10" s="205" t="s">
        <v>4</v>
      </c>
      <c r="H10" s="206" t="s">
        <v>5</v>
      </c>
      <c r="I10" s="207" t="s">
        <v>271</v>
      </c>
      <c r="J10" s="79" t="s">
        <v>238</v>
      </c>
    </row>
    <row r="11" spans="1:10" ht="16.5">
      <c r="A11" s="263">
        <v>1</v>
      </c>
      <c r="B11" s="264"/>
      <c r="C11" s="264"/>
      <c r="D11" s="264"/>
      <c r="E11" s="264"/>
      <c r="F11" s="265"/>
      <c r="G11" s="80">
        <v>2</v>
      </c>
      <c r="H11" s="208">
        <v>3</v>
      </c>
      <c r="I11" s="80">
        <v>4</v>
      </c>
      <c r="J11" s="80">
        <v>5</v>
      </c>
    </row>
    <row r="12" spans="1:10" s="210" customFormat="1" ht="16.5">
      <c r="A12" s="266" t="s">
        <v>44</v>
      </c>
      <c r="B12" s="266"/>
      <c r="C12" s="266"/>
      <c r="D12" s="266"/>
      <c r="E12" s="266"/>
      <c r="F12" s="266"/>
      <c r="G12" s="209">
        <v>100</v>
      </c>
      <c r="H12" s="209"/>
      <c r="I12" s="81">
        <f t="shared" ref="I12:J12" si="0">I13++I20+I29+I32+I16</f>
        <v>108355649415</v>
      </c>
      <c r="J12" s="81">
        <f t="shared" si="0"/>
        <v>62488066948</v>
      </c>
    </row>
    <row r="13" spans="1:10" ht="16.5">
      <c r="A13" s="237" t="s">
        <v>6</v>
      </c>
      <c r="B13" s="237"/>
      <c r="C13" s="237"/>
      <c r="D13" s="237"/>
      <c r="E13" s="237"/>
      <c r="F13" s="237"/>
      <c r="G13" s="211">
        <v>110</v>
      </c>
      <c r="H13" s="212"/>
      <c r="I13" s="82">
        <v>45248908425</v>
      </c>
      <c r="J13" s="82">
        <f>J14+J15</f>
        <v>7702162902</v>
      </c>
    </row>
    <row r="14" spans="1:10" ht="16.5">
      <c r="A14" s="238" t="s">
        <v>7</v>
      </c>
      <c r="B14" s="238"/>
      <c r="C14" s="238"/>
      <c r="D14" s="238"/>
      <c r="E14" s="238"/>
      <c r="F14" s="238"/>
      <c r="G14" s="213">
        <v>111</v>
      </c>
      <c r="H14" s="214"/>
      <c r="I14" s="61">
        <v>45248908425</v>
      </c>
      <c r="J14" s="61">
        <v>3702162902</v>
      </c>
    </row>
    <row r="15" spans="1:10" ht="16.5">
      <c r="A15" s="238" t="s">
        <v>8</v>
      </c>
      <c r="B15" s="238"/>
      <c r="C15" s="238"/>
      <c r="D15" s="238"/>
      <c r="E15" s="238"/>
      <c r="F15" s="238"/>
      <c r="G15" s="213">
        <v>112</v>
      </c>
      <c r="H15" s="214"/>
      <c r="I15" s="61">
        <v>0</v>
      </c>
      <c r="J15" s="61">
        <v>4000000000</v>
      </c>
    </row>
    <row r="16" spans="1:10" ht="16.5">
      <c r="A16" s="237" t="s">
        <v>45</v>
      </c>
      <c r="B16" s="237"/>
      <c r="C16" s="237"/>
      <c r="D16" s="237"/>
      <c r="E16" s="237"/>
      <c r="F16" s="237"/>
      <c r="G16" s="211">
        <v>120</v>
      </c>
      <c r="H16" s="212"/>
      <c r="I16" s="82">
        <v>500000000</v>
      </c>
      <c r="J16" s="82">
        <f>J17+J18+J19</f>
        <v>500000000</v>
      </c>
    </row>
    <row r="17" spans="1:10" ht="16.5" hidden="1">
      <c r="A17" s="238" t="s">
        <v>46</v>
      </c>
      <c r="B17" s="238"/>
      <c r="C17" s="238"/>
      <c r="D17" s="238"/>
      <c r="E17" s="238"/>
      <c r="F17" s="238"/>
      <c r="G17" s="213">
        <v>121</v>
      </c>
      <c r="H17" s="214"/>
      <c r="I17" s="61"/>
      <c r="J17" s="61"/>
    </row>
    <row r="18" spans="1:10" ht="16.5" hidden="1">
      <c r="A18" s="215" t="s">
        <v>47</v>
      </c>
      <c r="B18" s="215"/>
      <c r="C18" s="215"/>
      <c r="D18" s="215"/>
      <c r="E18" s="216"/>
      <c r="F18" s="216"/>
      <c r="G18" s="85">
        <v>122</v>
      </c>
      <c r="H18" s="214"/>
      <c r="I18" s="61"/>
      <c r="J18" s="61"/>
    </row>
    <row r="19" spans="1:10" ht="16.5">
      <c r="A19" s="238" t="s">
        <v>48</v>
      </c>
      <c r="B19" s="238"/>
      <c r="C19" s="238"/>
      <c r="D19" s="238"/>
      <c r="E19" s="238"/>
      <c r="F19" s="238"/>
      <c r="G19" s="213">
        <v>123</v>
      </c>
      <c r="H19" s="214"/>
      <c r="I19" s="61">
        <v>500000000</v>
      </c>
      <c r="J19" s="61">
        <v>500000000</v>
      </c>
    </row>
    <row r="20" spans="1:10" ht="16.5">
      <c r="A20" s="237" t="s">
        <v>49</v>
      </c>
      <c r="B20" s="237"/>
      <c r="C20" s="237"/>
      <c r="D20" s="237"/>
      <c r="E20" s="237"/>
      <c r="F20" s="237"/>
      <c r="G20" s="211">
        <v>130</v>
      </c>
      <c r="H20" s="212"/>
      <c r="I20" s="82">
        <v>45509069162</v>
      </c>
      <c r="J20" s="82">
        <f>SUM(J21:J28)</f>
        <v>44465638616</v>
      </c>
    </row>
    <row r="21" spans="1:10" ht="16.5">
      <c r="A21" s="238" t="s">
        <v>50</v>
      </c>
      <c r="B21" s="238"/>
      <c r="C21" s="238"/>
      <c r="D21" s="238"/>
      <c r="E21" s="238"/>
      <c r="F21" s="238"/>
      <c r="G21" s="213">
        <v>131</v>
      </c>
      <c r="H21" s="214"/>
      <c r="I21" s="61">
        <v>38843345849</v>
      </c>
      <c r="J21" s="61">
        <f>33849776863</f>
        <v>33849776863</v>
      </c>
    </row>
    <row r="22" spans="1:10" ht="16.5">
      <c r="A22" s="238" t="s">
        <v>51</v>
      </c>
      <c r="B22" s="238"/>
      <c r="C22" s="238"/>
      <c r="D22" s="238"/>
      <c r="E22" s="238"/>
      <c r="F22" s="238"/>
      <c r="G22" s="213">
        <v>132</v>
      </c>
      <c r="H22" s="214"/>
      <c r="I22" s="61">
        <v>3266329814</v>
      </c>
      <c r="J22" s="61">
        <f>6416541178</f>
        <v>6416541178</v>
      </c>
    </row>
    <row r="23" spans="1:10" ht="16.5">
      <c r="A23" s="238" t="s">
        <v>9</v>
      </c>
      <c r="B23" s="238"/>
      <c r="C23" s="238"/>
      <c r="D23" s="238"/>
      <c r="E23" s="238"/>
      <c r="F23" s="238"/>
      <c r="G23" s="213">
        <v>133</v>
      </c>
      <c r="H23" s="214"/>
      <c r="I23" s="61"/>
      <c r="J23" s="61"/>
    </row>
    <row r="24" spans="1:10" ht="16.5" hidden="1">
      <c r="A24" s="238" t="s">
        <v>10</v>
      </c>
      <c r="B24" s="238"/>
      <c r="C24" s="238"/>
      <c r="D24" s="238"/>
      <c r="E24" s="238"/>
      <c r="F24" s="238"/>
      <c r="G24" s="213">
        <v>134</v>
      </c>
      <c r="H24" s="214"/>
      <c r="I24" s="61">
        <v>0</v>
      </c>
      <c r="J24" s="61"/>
    </row>
    <row r="25" spans="1:10" ht="16.5" hidden="1">
      <c r="A25" s="238" t="s">
        <v>52</v>
      </c>
      <c r="B25" s="238"/>
      <c r="C25" s="238"/>
      <c r="D25" s="238"/>
      <c r="E25" s="238"/>
      <c r="F25" s="238"/>
      <c r="G25" s="85">
        <v>135</v>
      </c>
      <c r="H25" s="214"/>
      <c r="I25" s="61">
        <v>0</v>
      </c>
      <c r="J25" s="61"/>
    </row>
    <row r="26" spans="1:10" ht="16.5">
      <c r="A26" s="238" t="s">
        <v>53</v>
      </c>
      <c r="B26" s="238"/>
      <c r="C26" s="238"/>
      <c r="D26" s="238"/>
      <c r="E26" s="238"/>
      <c r="F26" s="238"/>
      <c r="G26" s="213">
        <v>136</v>
      </c>
      <c r="H26" s="217"/>
      <c r="I26" s="61">
        <v>15213508440</v>
      </c>
      <c r="J26" s="61">
        <v>16213015516</v>
      </c>
    </row>
    <row r="27" spans="1:10" ht="16.5">
      <c r="A27" s="238" t="s">
        <v>54</v>
      </c>
      <c r="B27" s="238"/>
      <c r="C27" s="238"/>
      <c r="D27" s="238"/>
      <c r="E27" s="238"/>
      <c r="F27" s="238"/>
      <c r="G27" s="213">
        <v>137</v>
      </c>
      <c r="H27" s="214"/>
      <c r="I27" s="61">
        <v>-11814114941</v>
      </c>
      <c r="J27" s="61">
        <v>-12013694941</v>
      </c>
    </row>
    <row r="28" spans="1:10" ht="16.5">
      <c r="A28" s="238" t="s">
        <v>55</v>
      </c>
      <c r="B28" s="238"/>
      <c r="C28" s="238"/>
      <c r="D28" s="238"/>
      <c r="E28" s="238"/>
      <c r="F28" s="238"/>
      <c r="G28" s="213">
        <v>139</v>
      </c>
      <c r="H28" s="214"/>
      <c r="I28" s="61"/>
      <c r="J28" s="61"/>
    </row>
    <row r="29" spans="1:10" ht="16.5">
      <c r="A29" s="237" t="s">
        <v>11</v>
      </c>
      <c r="B29" s="237"/>
      <c r="C29" s="237"/>
      <c r="D29" s="237"/>
      <c r="E29" s="237"/>
      <c r="F29" s="237"/>
      <c r="G29" s="211">
        <v>140</v>
      </c>
      <c r="H29" s="212"/>
      <c r="I29" s="82">
        <v>15648847427</v>
      </c>
      <c r="J29" s="82">
        <f>J30+J31</f>
        <v>9732207760</v>
      </c>
    </row>
    <row r="30" spans="1:10" ht="16.5">
      <c r="A30" s="238" t="s">
        <v>12</v>
      </c>
      <c r="B30" s="238"/>
      <c r="C30" s="238"/>
      <c r="D30" s="238"/>
      <c r="E30" s="238"/>
      <c r="F30" s="238"/>
      <c r="G30" s="213">
        <v>141</v>
      </c>
      <c r="H30" s="214"/>
      <c r="I30" s="61">
        <v>15648847427</v>
      </c>
      <c r="J30" s="82">
        <v>9732207760</v>
      </c>
    </row>
    <row r="31" spans="1:10" ht="16.5">
      <c r="A31" s="238" t="s">
        <v>13</v>
      </c>
      <c r="B31" s="238"/>
      <c r="C31" s="238"/>
      <c r="D31" s="238"/>
      <c r="E31" s="238"/>
      <c r="F31" s="238"/>
      <c r="G31" s="213">
        <v>149</v>
      </c>
      <c r="H31" s="214"/>
      <c r="I31" s="61"/>
      <c r="J31" s="61"/>
    </row>
    <row r="32" spans="1:10" ht="16.5">
      <c r="A32" s="237" t="s">
        <v>14</v>
      </c>
      <c r="B32" s="237"/>
      <c r="C32" s="237"/>
      <c r="D32" s="237"/>
      <c r="E32" s="237"/>
      <c r="F32" s="237"/>
      <c r="G32" s="211">
        <v>150</v>
      </c>
      <c r="H32" s="212"/>
      <c r="I32" s="82">
        <v>1448824401</v>
      </c>
      <c r="J32" s="82">
        <f>SUM(J33:J36)</f>
        <v>88057670</v>
      </c>
    </row>
    <row r="33" spans="1:10" ht="16.5">
      <c r="A33" s="238" t="s">
        <v>15</v>
      </c>
      <c r="B33" s="238"/>
      <c r="C33" s="238"/>
      <c r="D33" s="238"/>
      <c r="E33" s="238"/>
      <c r="F33" s="238"/>
      <c r="G33" s="213">
        <v>151</v>
      </c>
      <c r="H33" s="214"/>
      <c r="I33" s="61">
        <v>266508494</v>
      </c>
      <c r="J33" s="61">
        <v>85057670</v>
      </c>
    </row>
    <row r="34" spans="1:10" ht="16.5">
      <c r="A34" s="238" t="s">
        <v>16</v>
      </c>
      <c r="B34" s="238"/>
      <c r="C34" s="238"/>
      <c r="D34" s="238"/>
      <c r="E34" s="238"/>
      <c r="F34" s="238"/>
      <c r="G34" s="213">
        <v>152</v>
      </c>
      <c r="H34" s="214"/>
      <c r="I34" s="61">
        <v>0</v>
      </c>
      <c r="J34" s="61"/>
    </row>
    <row r="35" spans="1:10" ht="16.5">
      <c r="A35" s="238" t="s">
        <v>17</v>
      </c>
      <c r="B35" s="238"/>
      <c r="C35" s="238"/>
      <c r="D35" s="238"/>
      <c r="E35" s="238"/>
      <c r="F35" s="238"/>
      <c r="G35" s="213">
        <v>153</v>
      </c>
      <c r="H35" s="214"/>
      <c r="I35" s="61">
        <v>32333019</v>
      </c>
      <c r="J35" s="61">
        <v>3000000</v>
      </c>
    </row>
    <row r="36" spans="1:10" ht="16.5" hidden="1">
      <c r="A36" s="238" t="s">
        <v>56</v>
      </c>
      <c r="B36" s="238"/>
      <c r="C36" s="238"/>
      <c r="D36" s="238"/>
      <c r="E36" s="238"/>
      <c r="F36" s="238"/>
      <c r="G36" s="213">
        <v>154</v>
      </c>
      <c r="H36" s="214"/>
      <c r="I36" s="61">
        <v>0</v>
      </c>
      <c r="J36" s="61"/>
    </row>
    <row r="37" spans="1:10" ht="16.5">
      <c r="A37" s="238" t="s">
        <v>18</v>
      </c>
      <c r="B37" s="238"/>
      <c r="C37" s="238"/>
      <c r="D37" s="238"/>
      <c r="E37" s="238"/>
      <c r="F37" s="238"/>
      <c r="G37" s="213">
        <v>155</v>
      </c>
      <c r="H37" s="214"/>
      <c r="I37" s="61">
        <v>1149982888</v>
      </c>
      <c r="J37" s="61"/>
    </row>
    <row r="38" spans="1:10" s="210" customFormat="1" ht="16.5">
      <c r="A38" s="249" t="s">
        <v>57</v>
      </c>
      <c r="B38" s="249"/>
      <c r="C38" s="249"/>
      <c r="D38" s="249"/>
      <c r="E38" s="249"/>
      <c r="F38" s="249"/>
      <c r="G38" s="218">
        <v>200</v>
      </c>
      <c r="H38" s="218"/>
      <c r="I38" s="83">
        <v>89925774661</v>
      </c>
      <c r="J38" s="83">
        <f t="shared" ref="J38" si="1">J39+J47+J60+J63+J69</f>
        <v>53419852649</v>
      </c>
    </row>
    <row r="39" spans="1:10" ht="16.5">
      <c r="A39" s="237" t="s">
        <v>19</v>
      </c>
      <c r="B39" s="237"/>
      <c r="C39" s="237"/>
      <c r="D39" s="237"/>
      <c r="E39" s="237"/>
      <c r="F39" s="237"/>
      <c r="G39" s="211">
        <v>210</v>
      </c>
      <c r="H39" s="212"/>
      <c r="I39" s="82">
        <v>24949340300</v>
      </c>
      <c r="J39" s="82">
        <f>SUM(J40:J46)</f>
        <v>3200000</v>
      </c>
    </row>
    <row r="40" spans="1:10" ht="16.5">
      <c r="A40" s="238" t="s">
        <v>20</v>
      </c>
      <c r="B40" s="238"/>
      <c r="C40" s="238"/>
      <c r="D40" s="238"/>
      <c r="E40" s="238"/>
      <c r="F40" s="238"/>
      <c r="G40" s="213">
        <v>211</v>
      </c>
      <c r="H40" s="214"/>
      <c r="I40" s="61">
        <v>0</v>
      </c>
      <c r="J40" s="61"/>
    </row>
    <row r="41" spans="1:10" ht="16.5">
      <c r="A41" s="238" t="s">
        <v>58</v>
      </c>
      <c r="B41" s="238"/>
      <c r="C41" s="238"/>
      <c r="D41" s="238"/>
      <c r="E41" s="238"/>
      <c r="F41" s="238"/>
      <c r="G41" s="213">
        <v>212</v>
      </c>
      <c r="H41" s="214"/>
      <c r="I41" s="61">
        <v>0</v>
      </c>
      <c r="J41" s="61"/>
    </row>
    <row r="42" spans="1:10" ht="16.5" hidden="1">
      <c r="A42" s="238" t="s">
        <v>59</v>
      </c>
      <c r="B42" s="238"/>
      <c r="C42" s="238"/>
      <c r="D42" s="238"/>
      <c r="E42" s="238"/>
      <c r="F42" s="238"/>
      <c r="G42" s="213">
        <v>213</v>
      </c>
      <c r="H42" s="214"/>
      <c r="I42" s="61">
        <v>0</v>
      </c>
      <c r="J42" s="61"/>
    </row>
    <row r="43" spans="1:10" ht="16.5" hidden="1">
      <c r="A43" s="238" t="s">
        <v>60</v>
      </c>
      <c r="B43" s="238"/>
      <c r="C43" s="238"/>
      <c r="D43" s="238"/>
      <c r="E43" s="238"/>
      <c r="F43" s="238"/>
      <c r="G43" s="213">
        <v>214</v>
      </c>
      <c r="H43" s="214"/>
      <c r="I43" s="61">
        <v>0</v>
      </c>
      <c r="J43" s="61"/>
    </row>
    <row r="44" spans="1:10" ht="16.5" hidden="1">
      <c r="A44" s="238" t="s">
        <v>61</v>
      </c>
      <c r="B44" s="238"/>
      <c r="C44" s="238"/>
      <c r="D44" s="238"/>
      <c r="E44" s="238"/>
      <c r="F44" s="238"/>
      <c r="G44" s="213">
        <v>215</v>
      </c>
      <c r="H44" s="214"/>
      <c r="I44" s="61">
        <v>0</v>
      </c>
      <c r="J44" s="61"/>
    </row>
    <row r="45" spans="1:10" ht="16.5">
      <c r="A45" s="238" t="s">
        <v>62</v>
      </c>
      <c r="B45" s="238"/>
      <c r="C45" s="238"/>
      <c r="D45" s="238"/>
      <c r="E45" s="238"/>
      <c r="F45" s="238"/>
      <c r="G45" s="213">
        <v>216</v>
      </c>
      <c r="H45" s="214"/>
      <c r="I45" s="61">
        <v>24949340300</v>
      </c>
      <c r="J45" s="61">
        <v>3200000</v>
      </c>
    </row>
    <row r="46" spans="1:10" ht="16.5">
      <c r="A46" s="238" t="s">
        <v>267</v>
      </c>
      <c r="B46" s="238"/>
      <c r="C46" s="238"/>
      <c r="D46" s="238"/>
      <c r="E46" s="238"/>
      <c r="F46" s="238"/>
      <c r="G46" s="213">
        <v>219</v>
      </c>
      <c r="H46" s="214"/>
      <c r="I46" s="61">
        <v>0</v>
      </c>
      <c r="J46" s="61"/>
    </row>
    <row r="47" spans="1:10" ht="16.5">
      <c r="A47" s="237" t="s">
        <v>21</v>
      </c>
      <c r="B47" s="237"/>
      <c r="C47" s="237"/>
      <c r="D47" s="237"/>
      <c r="E47" s="237"/>
      <c r="F47" s="237"/>
      <c r="G47" s="211">
        <v>220</v>
      </c>
      <c r="H47" s="212"/>
      <c r="I47" s="82">
        <v>38954437048</v>
      </c>
      <c r="J47" s="82">
        <f>J48+J51+J54</f>
        <v>29778626703</v>
      </c>
    </row>
    <row r="48" spans="1:10" ht="16.5">
      <c r="A48" s="238" t="s">
        <v>22</v>
      </c>
      <c r="B48" s="238"/>
      <c r="C48" s="238"/>
      <c r="D48" s="238"/>
      <c r="E48" s="238"/>
      <c r="F48" s="238"/>
      <c r="G48" s="213">
        <v>221</v>
      </c>
      <c r="H48" s="214"/>
      <c r="I48" s="61">
        <v>38304805060</v>
      </c>
      <c r="J48" s="61">
        <f>J49+J50</f>
        <v>29120994711</v>
      </c>
    </row>
    <row r="49" spans="1:10" ht="16.5">
      <c r="A49" s="238" t="s">
        <v>23</v>
      </c>
      <c r="B49" s="238"/>
      <c r="C49" s="238"/>
      <c r="D49" s="238"/>
      <c r="E49" s="238"/>
      <c r="F49" s="238"/>
      <c r="G49" s="213">
        <v>222</v>
      </c>
      <c r="H49" s="214"/>
      <c r="I49" s="61">
        <v>51040419645</v>
      </c>
      <c r="J49" s="84">
        <v>38798338321</v>
      </c>
    </row>
    <row r="50" spans="1:10" ht="16.5">
      <c r="A50" s="238" t="s">
        <v>24</v>
      </c>
      <c r="B50" s="238"/>
      <c r="C50" s="238"/>
      <c r="D50" s="238"/>
      <c r="E50" s="238"/>
      <c r="F50" s="238"/>
      <c r="G50" s="213">
        <v>223</v>
      </c>
      <c r="H50" s="214"/>
      <c r="I50" s="84">
        <v>-12735614585</v>
      </c>
      <c r="J50" s="84">
        <v>-9677343610</v>
      </c>
    </row>
    <row r="51" spans="1:10" ht="16.5" hidden="1">
      <c r="A51" s="238" t="s">
        <v>25</v>
      </c>
      <c r="B51" s="238"/>
      <c r="C51" s="238"/>
      <c r="D51" s="238"/>
      <c r="E51" s="238"/>
      <c r="F51" s="238"/>
      <c r="G51" s="213">
        <v>224</v>
      </c>
      <c r="H51" s="214"/>
      <c r="I51" s="61"/>
      <c r="J51" s="61"/>
    </row>
    <row r="52" spans="1:10" ht="16.5" hidden="1">
      <c r="A52" s="238" t="s">
        <v>23</v>
      </c>
      <c r="B52" s="238"/>
      <c r="C52" s="238"/>
      <c r="D52" s="238"/>
      <c r="E52" s="238"/>
      <c r="F52" s="238"/>
      <c r="G52" s="213">
        <v>225</v>
      </c>
      <c r="H52" s="214"/>
      <c r="I52" s="61"/>
      <c r="J52" s="61"/>
    </row>
    <row r="53" spans="1:10" ht="16.5" hidden="1">
      <c r="A53" s="238" t="s">
        <v>24</v>
      </c>
      <c r="B53" s="238"/>
      <c r="C53" s="238"/>
      <c r="D53" s="238"/>
      <c r="E53" s="238"/>
      <c r="F53" s="238"/>
      <c r="G53" s="213">
        <v>226</v>
      </c>
      <c r="H53" s="214"/>
      <c r="I53" s="61"/>
      <c r="J53" s="61"/>
    </row>
    <row r="54" spans="1:10" ht="16.5">
      <c r="A54" s="238" t="s">
        <v>26</v>
      </c>
      <c r="B54" s="238"/>
      <c r="C54" s="238"/>
      <c r="D54" s="238"/>
      <c r="E54" s="238"/>
      <c r="F54" s="238"/>
      <c r="G54" s="213">
        <v>227</v>
      </c>
      <c r="H54" s="214"/>
      <c r="I54" s="61">
        <v>649631988</v>
      </c>
      <c r="J54" s="61">
        <f>J55+J56</f>
        <v>657631992</v>
      </c>
    </row>
    <row r="55" spans="1:10" ht="16.5">
      <c r="A55" s="238" t="s">
        <v>23</v>
      </c>
      <c r="B55" s="238"/>
      <c r="C55" s="238"/>
      <c r="D55" s="238"/>
      <c r="E55" s="238"/>
      <c r="F55" s="238"/>
      <c r="G55" s="213">
        <v>228</v>
      </c>
      <c r="H55" s="214"/>
      <c r="I55" s="61">
        <v>673632000</v>
      </c>
      <c r="J55" s="84">
        <v>673632000</v>
      </c>
    </row>
    <row r="56" spans="1:10" ht="16.5">
      <c r="A56" s="238" t="s">
        <v>24</v>
      </c>
      <c r="B56" s="238"/>
      <c r="C56" s="238"/>
      <c r="D56" s="238"/>
      <c r="E56" s="238"/>
      <c r="F56" s="238"/>
      <c r="G56" s="213">
        <v>229</v>
      </c>
      <c r="H56" s="214"/>
      <c r="I56" s="84">
        <v>-24000012</v>
      </c>
      <c r="J56" s="84">
        <v>-16000008</v>
      </c>
    </row>
    <row r="57" spans="1:10" ht="16.5" hidden="1">
      <c r="A57" s="237" t="s">
        <v>27</v>
      </c>
      <c r="B57" s="237"/>
      <c r="C57" s="237"/>
      <c r="D57" s="237"/>
      <c r="E57" s="237"/>
      <c r="F57" s="237"/>
      <c r="G57" s="213">
        <v>230</v>
      </c>
      <c r="H57" s="212"/>
      <c r="I57" s="61"/>
      <c r="J57" s="61"/>
    </row>
    <row r="58" spans="1:10" ht="16.5" hidden="1">
      <c r="A58" s="238" t="s">
        <v>23</v>
      </c>
      <c r="B58" s="238"/>
      <c r="C58" s="238"/>
      <c r="D58" s="238"/>
      <c r="E58" s="238"/>
      <c r="F58" s="238"/>
      <c r="G58" s="213">
        <v>231</v>
      </c>
      <c r="H58" s="212"/>
      <c r="I58" s="61"/>
      <c r="J58" s="61"/>
    </row>
    <row r="59" spans="1:10" ht="16.5" hidden="1">
      <c r="A59" s="238" t="s">
        <v>24</v>
      </c>
      <c r="B59" s="238"/>
      <c r="C59" s="238"/>
      <c r="D59" s="238"/>
      <c r="E59" s="238"/>
      <c r="F59" s="238"/>
      <c r="G59" s="213">
        <v>232</v>
      </c>
      <c r="H59" s="212"/>
      <c r="I59" s="61"/>
      <c r="J59" s="61"/>
    </row>
    <row r="60" spans="1:10" ht="16.5">
      <c r="A60" s="237" t="s">
        <v>63</v>
      </c>
      <c r="B60" s="237"/>
      <c r="C60" s="237"/>
      <c r="D60" s="237"/>
      <c r="E60" s="237"/>
      <c r="F60" s="237"/>
      <c r="G60" s="211">
        <v>240</v>
      </c>
      <c r="H60" s="212"/>
      <c r="I60" s="82">
        <v>2557886531</v>
      </c>
      <c r="J60" s="82">
        <f>J61+J62</f>
        <v>2024855646</v>
      </c>
    </row>
    <row r="61" spans="1:10" ht="16.5" hidden="1">
      <c r="A61" s="254" t="s">
        <v>64</v>
      </c>
      <c r="B61" s="254"/>
      <c r="C61" s="254"/>
      <c r="D61" s="254"/>
      <c r="E61" s="254"/>
      <c r="F61" s="254"/>
      <c r="G61" s="213">
        <v>241</v>
      </c>
      <c r="H61" s="212"/>
      <c r="I61" s="61">
        <v>0</v>
      </c>
      <c r="J61" s="61"/>
    </row>
    <row r="62" spans="1:10" ht="16.5">
      <c r="A62" s="255" t="s">
        <v>65</v>
      </c>
      <c r="B62" s="256"/>
      <c r="C62" s="256"/>
      <c r="D62" s="256"/>
      <c r="E62" s="256"/>
      <c r="F62" s="256"/>
      <c r="G62" s="213">
        <v>242</v>
      </c>
      <c r="H62" s="212"/>
      <c r="I62" s="61">
        <v>2557886531</v>
      </c>
      <c r="J62" s="61">
        <v>2024855646</v>
      </c>
    </row>
    <row r="63" spans="1:10" ht="16.5">
      <c r="A63" s="237" t="s">
        <v>66</v>
      </c>
      <c r="B63" s="237"/>
      <c r="C63" s="237"/>
      <c r="D63" s="237"/>
      <c r="E63" s="237"/>
      <c r="F63" s="237"/>
      <c r="G63" s="213">
        <v>250</v>
      </c>
      <c r="H63" s="212"/>
      <c r="I63" s="82">
        <v>22060691510</v>
      </c>
      <c r="J63" s="82">
        <f>SUM(J64:J67)</f>
        <v>21413856961</v>
      </c>
    </row>
    <row r="64" spans="1:10" ht="16.5">
      <c r="A64" s="238" t="s">
        <v>28</v>
      </c>
      <c r="B64" s="238"/>
      <c r="C64" s="238"/>
      <c r="D64" s="238"/>
      <c r="E64" s="238"/>
      <c r="F64" s="238"/>
      <c r="G64" s="213">
        <v>251</v>
      </c>
      <c r="H64" s="214"/>
      <c r="I64" s="61"/>
      <c r="J64" s="61"/>
    </row>
    <row r="65" spans="1:10" ht="16.5">
      <c r="A65" s="238" t="s">
        <v>67</v>
      </c>
      <c r="B65" s="238"/>
      <c r="C65" s="238"/>
      <c r="D65" s="238"/>
      <c r="E65" s="238"/>
      <c r="F65" s="238"/>
      <c r="G65" s="213">
        <v>252</v>
      </c>
      <c r="H65" s="214"/>
      <c r="I65" s="61"/>
      <c r="J65" s="61"/>
    </row>
    <row r="66" spans="1:10" ht="16.5">
      <c r="A66" s="238" t="s">
        <v>68</v>
      </c>
      <c r="B66" s="238"/>
      <c r="C66" s="238"/>
      <c r="D66" s="238"/>
      <c r="E66" s="238"/>
      <c r="F66" s="238"/>
      <c r="G66" s="213">
        <v>253</v>
      </c>
      <c r="H66" s="214"/>
      <c r="I66" s="61">
        <v>22312515000</v>
      </c>
      <c r="J66" s="61">
        <v>21795730000</v>
      </c>
    </row>
    <row r="67" spans="1:10" ht="16.5">
      <c r="A67" s="238" t="s">
        <v>29</v>
      </c>
      <c r="B67" s="238"/>
      <c r="C67" s="238"/>
      <c r="D67" s="238"/>
      <c r="E67" s="238"/>
      <c r="F67" s="238"/>
      <c r="G67" s="213">
        <v>254</v>
      </c>
      <c r="H67" s="214"/>
      <c r="I67" s="61">
        <v>-251823490</v>
      </c>
      <c r="J67" s="61">
        <v>-381873039</v>
      </c>
    </row>
    <row r="68" spans="1:10" ht="16.5">
      <c r="A68" s="238" t="s">
        <v>69</v>
      </c>
      <c r="B68" s="238"/>
      <c r="C68" s="238"/>
      <c r="D68" s="238"/>
      <c r="E68" s="238"/>
      <c r="F68" s="238"/>
      <c r="G68" s="85">
        <v>255</v>
      </c>
      <c r="H68" s="134"/>
      <c r="I68" s="85"/>
      <c r="J68" s="85"/>
    </row>
    <row r="69" spans="1:10" ht="16.5">
      <c r="A69" s="237" t="s">
        <v>70</v>
      </c>
      <c r="B69" s="237"/>
      <c r="C69" s="237"/>
      <c r="D69" s="237"/>
      <c r="E69" s="237"/>
      <c r="F69" s="237"/>
      <c r="G69" s="211">
        <v>260</v>
      </c>
      <c r="H69" s="212"/>
      <c r="I69" s="82">
        <v>1403419272</v>
      </c>
      <c r="J69" s="82">
        <f>J70</f>
        <v>199313339</v>
      </c>
    </row>
    <row r="70" spans="1:10" ht="16.5">
      <c r="A70" s="238" t="s">
        <v>30</v>
      </c>
      <c r="B70" s="238"/>
      <c r="C70" s="238"/>
      <c r="D70" s="238"/>
      <c r="E70" s="238"/>
      <c r="F70" s="238"/>
      <c r="G70" s="213">
        <v>261</v>
      </c>
      <c r="H70" s="214"/>
      <c r="I70" s="61">
        <v>1403419272</v>
      </c>
      <c r="J70" s="61">
        <v>199313339</v>
      </c>
    </row>
    <row r="71" spans="1:10" ht="16.5">
      <c r="A71" s="238" t="s">
        <v>31</v>
      </c>
      <c r="B71" s="238"/>
      <c r="C71" s="238"/>
      <c r="D71" s="238"/>
      <c r="E71" s="238"/>
      <c r="F71" s="238"/>
      <c r="G71" s="213">
        <v>262</v>
      </c>
      <c r="H71" s="214"/>
      <c r="I71" s="61"/>
      <c r="J71" s="61"/>
    </row>
    <row r="72" spans="1:10" ht="16.5">
      <c r="A72" s="238" t="s">
        <v>71</v>
      </c>
      <c r="B72" s="238"/>
      <c r="C72" s="238"/>
      <c r="D72" s="238"/>
      <c r="E72" s="238"/>
      <c r="F72" s="238"/>
      <c r="G72" s="213">
        <v>263</v>
      </c>
      <c r="H72" s="214"/>
      <c r="I72" s="61"/>
      <c r="J72" s="61"/>
    </row>
    <row r="73" spans="1:10" ht="16.5">
      <c r="A73" s="239" t="s">
        <v>72</v>
      </c>
      <c r="B73" s="239"/>
      <c r="C73" s="239"/>
      <c r="D73" s="239"/>
      <c r="E73" s="239"/>
      <c r="F73" s="239"/>
      <c r="G73" s="219">
        <v>268</v>
      </c>
      <c r="H73" s="220"/>
      <c r="I73" s="86"/>
      <c r="J73" s="86"/>
    </row>
    <row r="74" spans="1:10" s="223" customFormat="1" ht="27" customHeight="1" thickBot="1">
      <c r="A74" s="241" t="s">
        <v>227</v>
      </c>
      <c r="B74" s="242"/>
      <c r="C74" s="242"/>
      <c r="D74" s="242"/>
      <c r="E74" s="242"/>
      <c r="F74" s="243"/>
      <c r="G74" s="221">
        <v>270</v>
      </c>
      <c r="H74" s="222"/>
      <c r="I74" s="87">
        <f t="shared" ref="I74:J74" si="2">I38+I12</f>
        <v>198281424076</v>
      </c>
      <c r="J74" s="87">
        <f t="shared" si="2"/>
        <v>115907919597</v>
      </c>
    </row>
    <row r="75" spans="1:10" s="210" customFormat="1" ht="16.5">
      <c r="A75" s="250" t="s">
        <v>73</v>
      </c>
      <c r="B75" s="251"/>
      <c r="C75" s="251"/>
      <c r="D75" s="251"/>
      <c r="E75" s="251"/>
      <c r="F75" s="252"/>
      <c r="G75" s="224">
        <v>300</v>
      </c>
      <c r="H75" s="225"/>
      <c r="I75" s="88">
        <f t="shared" ref="I75:J75" si="3">I76+I91</f>
        <v>43365241972</v>
      </c>
      <c r="J75" s="88">
        <f t="shared" si="3"/>
        <v>37566437917</v>
      </c>
    </row>
    <row r="76" spans="1:10" ht="16.5">
      <c r="A76" s="253" t="s">
        <v>32</v>
      </c>
      <c r="B76" s="253"/>
      <c r="C76" s="253"/>
      <c r="D76" s="253"/>
      <c r="E76" s="253"/>
      <c r="F76" s="253"/>
      <c r="G76" s="226">
        <v>310</v>
      </c>
      <c r="H76" s="227"/>
      <c r="I76" s="89">
        <v>40579241972</v>
      </c>
      <c r="J76" s="89">
        <f t="shared" ref="J76" si="4">SUM(J77:J90)</f>
        <v>36950437917</v>
      </c>
    </row>
    <row r="77" spans="1:10" ht="16.5">
      <c r="A77" s="238" t="s">
        <v>74</v>
      </c>
      <c r="B77" s="238"/>
      <c r="C77" s="238"/>
      <c r="D77" s="238"/>
      <c r="E77" s="238"/>
      <c r="F77" s="238"/>
      <c r="G77" s="213">
        <v>311</v>
      </c>
      <c r="H77" s="214"/>
      <c r="I77" s="61">
        <v>17422984713</v>
      </c>
      <c r="J77" s="61">
        <v>17240827567</v>
      </c>
    </row>
    <row r="78" spans="1:10" ht="16.5">
      <c r="A78" s="238" t="s">
        <v>75</v>
      </c>
      <c r="B78" s="238"/>
      <c r="C78" s="238"/>
      <c r="D78" s="238"/>
      <c r="E78" s="238"/>
      <c r="F78" s="238"/>
      <c r="G78" s="213">
        <v>312</v>
      </c>
      <c r="H78" s="214"/>
      <c r="I78" s="61">
        <v>417927922</v>
      </c>
      <c r="J78" s="61">
        <v>684195289</v>
      </c>
    </row>
    <row r="79" spans="1:10" ht="16.5">
      <c r="A79" s="238" t="s">
        <v>76</v>
      </c>
      <c r="B79" s="238"/>
      <c r="C79" s="238"/>
      <c r="D79" s="238"/>
      <c r="E79" s="238"/>
      <c r="F79" s="238"/>
      <c r="G79" s="213">
        <v>313</v>
      </c>
      <c r="H79" s="214"/>
      <c r="I79" s="61">
        <v>2356013414</v>
      </c>
      <c r="J79" s="61">
        <v>793356882</v>
      </c>
    </row>
    <row r="80" spans="1:10" ht="16.5">
      <c r="A80" s="238" t="s">
        <v>77</v>
      </c>
      <c r="B80" s="238"/>
      <c r="C80" s="238"/>
      <c r="D80" s="238"/>
      <c r="E80" s="238"/>
      <c r="F80" s="238"/>
      <c r="G80" s="213">
        <v>314</v>
      </c>
      <c r="H80" s="214"/>
      <c r="I80" s="61">
        <v>3877512315</v>
      </c>
      <c r="J80" s="61">
        <v>8698373642</v>
      </c>
    </row>
    <row r="81" spans="1:10" ht="16.5">
      <c r="A81" s="238" t="s">
        <v>78</v>
      </c>
      <c r="B81" s="238"/>
      <c r="C81" s="238"/>
      <c r="D81" s="238"/>
      <c r="E81" s="238"/>
      <c r="F81" s="238"/>
      <c r="G81" s="213">
        <v>315</v>
      </c>
      <c r="H81" s="214"/>
      <c r="I81" s="61">
        <v>86591204</v>
      </c>
      <c r="J81" s="61">
        <v>197457287</v>
      </c>
    </row>
    <row r="82" spans="1:10" ht="16.5">
      <c r="A82" s="238" t="s">
        <v>79</v>
      </c>
      <c r="B82" s="238"/>
      <c r="C82" s="238"/>
      <c r="D82" s="238"/>
      <c r="E82" s="238"/>
      <c r="F82" s="238"/>
      <c r="G82" s="213">
        <v>316</v>
      </c>
      <c r="H82" s="214"/>
      <c r="I82" s="61"/>
      <c r="J82" s="61"/>
    </row>
    <row r="83" spans="1:10" ht="16.5" hidden="1">
      <c r="A83" s="238" t="s">
        <v>80</v>
      </c>
      <c r="B83" s="238"/>
      <c r="C83" s="238"/>
      <c r="D83" s="238"/>
      <c r="E83" s="238"/>
      <c r="F83" s="238"/>
      <c r="G83" s="213">
        <v>317</v>
      </c>
      <c r="H83" s="214"/>
      <c r="I83" s="61">
        <v>0</v>
      </c>
      <c r="J83" s="61"/>
    </row>
    <row r="84" spans="1:10" ht="16.5" hidden="1">
      <c r="A84" s="238" t="s">
        <v>81</v>
      </c>
      <c r="B84" s="238"/>
      <c r="C84" s="238"/>
      <c r="D84" s="238"/>
      <c r="E84" s="238"/>
      <c r="F84" s="238"/>
      <c r="G84" s="213">
        <v>318</v>
      </c>
      <c r="H84" s="214"/>
      <c r="I84" s="61">
        <v>0</v>
      </c>
      <c r="J84" s="61"/>
    </row>
    <row r="85" spans="1:10" ht="16.5">
      <c r="A85" s="238" t="s">
        <v>82</v>
      </c>
      <c r="B85" s="238"/>
      <c r="C85" s="238"/>
      <c r="D85" s="238"/>
      <c r="E85" s="238"/>
      <c r="F85" s="238"/>
      <c r="G85" s="213">
        <v>319</v>
      </c>
      <c r="H85" s="214"/>
      <c r="I85" s="61">
        <v>1989463054</v>
      </c>
      <c r="J85" s="61">
        <v>1554825963</v>
      </c>
    </row>
    <row r="86" spans="1:10" ht="16.5">
      <c r="A86" s="238" t="s">
        <v>83</v>
      </c>
      <c r="B86" s="238"/>
      <c r="C86" s="238"/>
      <c r="D86" s="238"/>
      <c r="E86" s="238"/>
      <c r="F86" s="238"/>
      <c r="G86" s="213">
        <v>320</v>
      </c>
      <c r="H86" s="214"/>
      <c r="I86" s="61">
        <v>14227905424</v>
      </c>
      <c r="J86" s="61">
        <v>7713737462</v>
      </c>
    </row>
    <row r="87" spans="1:10" ht="16.5" hidden="1">
      <c r="A87" s="238" t="s">
        <v>84</v>
      </c>
      <c r="B87" s="238"/>
      <c r="C87" s="238"/>
      <c r="D87" s="238"/>
      <c r="E87" s="238"/>
      <c r="F87" s="238"/>
      <c r="G87" s="213">
        <v>321</v>
      </c>
      <c r="H87" s="214"/>
      <c r="I87" s="61">
        <v>0</v>
      </c>
      <c r="J87" s="61"/>
    </row>
    <row r="88" spans="1:10" ht="16.5">
      <c r="A88" s="238" t="s">
        <v>85</v>
      </c>
      <c r="B88" s="238"/>
      <c r="C88" s="238"/>
      <c r="D88" s="238"/>
      <c r="E88" s="238"/>
      <c r="F88" s="238"/>
      <c r="G88" s="213">
        <v>322</v>
      </c>
      <c r="H88" s="214"/>
      <c r="I88" s="61">
        <v>200843926</v>
      </c>
      <c r="J88" s="61">
        <v>67663825</v>
      </c>
    </row>
    <row r="89" spans="1:10" ht="16.5" hidden="1">
      <c r="A89" s="238" t="s">
        <v>86</v>
      </c>
      <c r="B89" s="238"/>
      <c r="C89" s="238"/>
      <c r="D89" s="238"/>
      <c r="E89" s="238"/>
      <c r="F89" s="238"/>
      <c r="G89" s="213">
        <v>323</v>
      </c>
      <c r="H89" s="214"/>
      <c r="I89" s="61">
        <v>0</v>
      </c>
      <c r="J89" s="61"/>
    </row>
    <row r="90" spans="1:10" ht="16.5" hidden="1">
      <c r="A90" s="238" t="s">
        <v>87</v>
      </c>
      <c r="B90" s="238"/>
      <c r="C90" s="238"/>
      <c r="D90" s="238"/>
      <c r="E90" s="238"/>
      <c r="F90" s="238"/>
      <c r="G90" s="213">
        <v>324</v>
      </c>
      <c r="H90" s="214"/>
      <c r="I90" s="61"/>
      <c r="J90" s="61"/>
    </row>
    <row r="91" spans="1:10" ht="16.5">
      <c r="A91" s="237" t="s">
        <v>33</v>
      </c>
      <c r="B91" s="237"/>
      <c r="C91" s="237"/>
      <c r="D91" s="237"/>
      <c r="E91" s="237"/>
      <c r="F91" s="237"/>
      <c r="G91" s="211">
        <v>330</v>
      </c>
      <c r="H91" s="212"/>
      <c r="I91" s="82">
        <v>2786000000</v>
      </c>
      <c r="J91" s="82">
        <f>SUM(J92:J101)</f>
        <v>616000000</v>
      </c>
    </row>
    <row r="92" spans="1:10" ht="16.5">
      <c r="A92" s="238" t="s">
        <v>88</v>
      </c>
      <c r="B92" s="238"/>
      <c r="C92" s="238"/>
      <c r="D92" s="238"/>
      <c r="E92" s="238"/>
      <c r="F92" s="238"/>
      <c r="G92" s="213">
        <v>331</v>
      </c>
      <c r="H92" s="214"/>
      <c r="I92" s="61">
        <v>0</v>
      </c>
      <c r="J92" s="61"/>
    </row>
    <row r="93" spans="1:10" ht="16.5" hidden="1">
      <c r="A93" s="238" t="s">
        <v>89</v>
      </c>
      <c r="B93" s="238"/>
      <c r="C93" s="238"/>
      <c r="D93" s="238"/>
      <c r="E93" s="238"/>
      <c r="F93" s="238"/>
      <c r="G93" s="213">
        <v>332</v>
      </c>
      <c r="H93" s="214"/>
      <c r="I93" s="61">
        <v>0</v>
      </c>
      <c r="J93" s="61"/>
    </row>
    <row r="94" spans="1:10" ht="16.5" hidden="1">
      <c r="A94" s="238" t="s">
        <v>90</v>
      </c>
      <c r="B94" s="238"/>
      <c r="C94" s="238"/>
      <c r="D94" s="238"/>
      <c r="E94" s="238"/>
      <c r="F94" s="238"/>
      <c r="G94" s="213">
        <v>333</v>
      </c>
      <c r="H94" s="214"/>
      <c r="I94" s="61">
        <v>0</v>
      </c>
      <c r="J94" s="61"/>
    </row>
    <row r="95" spans="1:10" ht="16.5" hidden="1">
      <c r="A95" s="238" t="s">
        <v>91</v>
      </c>
      <c r="B95" s="238"/>
      <c r="C95" s="238"/>
      <c r="D95" s="238"/>
      <c r="E95" s="238"/>
      <c r="F95" s="238"/>
      <c r="G95" s="213">
        <v>334</v>
      </c>
      <c r="H95" s="214"/>
      <c r="I95" s="61">
        <v>0</v>
      </c>
      <c r="J95" s="61"/>
    </row>
    <row r="96" spans="1:10" ht="16.5" hidden="1">
      <c r="A96" s="238" t="s">
        <v>92</v>
      </c>
      <c r="B96" s="238"/>
      <c r="C96" s="238"/>
      <c r="D96" s="238"/>
      <c r="E96" s="238"/>
      <c r="F96" s="238"/>
      <c r="G96" s="213">
        <v>335</v>
      </c>
      <c r="H96" s="214"/>
      <c r="I96" s="61"/>
      <c r="J96" s="61"/>
    </row>
    <row r="97" spans="1:10" ht="16.5" hidden="1">
      <c r="A97" s="238" t="s">
        <v>93</v>
      </c>
      <c r="B97" s="238"/>
      <c r="C97" s="238"/>
      <c r="D97" s="238"/>
      <c r="E97" s="238"/>
      <c r="F97" s="238"/>
      <c r="G97" s="213">
        <v>336</v>
      </c>
      <c r="H97" s="214"/>
      <c r="I97" s="61">
        <v>0</v>
      </c>
      <c r="J97" s="61"/>
    </row>
    <row r="98" spans="1:10" ht="16.5" hidden="1">
      <c r="A98" s="238" t="s">
        <v>94</v>
      </c>
      <c r="B98" s="238"/>
      <c r="C98" s="238"/>
      <c r="D98" s="238"/>
      <c r="E98" s="238"/>
      <c r="F98" s="238"/>
      <c r="G98" s="213">
        <v>337</v>
      </c>
      <c r="H98" s="214"/>
      <c r="I98" s="61">
        <v>0</v>
      </c>
      <c r="J98" s="61"/>
    </row>
    <row r="99" spans="1:10" ht="16.5">
      <c r="A99" s="238" t="s">
        <v>95</v>
      </c>
      <c r="B99" s="238"/>
      <c r="C99" s="238"/>
      <c r="D99" s="238"/>
      <c r="E99" s="238"/>
      <c r="F99" s="238"/>
      <c r="G99" s="213">
        <v>338</v>
      </c>
      <c r="H99" s="214"/>
      <c r="I99" s="61">
        <v>2786000000</v>
      </c>
      <c r="J99" s="61">
        <v>616000000</v>
      </c>
    </row>
    <row r="100" spans="1:10" ht="16.5" hidden="1">
      <c r="A100" s="238" t="s">
        <v>96</v>
      </c>
      <c r="B100" s="238"/>
      <c r="C100" s="238"/>
      <c r="D100" s="238"/>
      <c r="E100" s="238"/>
      <c r="F100" s="238"/>
      <c r="G100" s="213">
        <v>339</v>
      </c>
      <c r="H100" s="214"/>
      <c r="I100" s="61">
        <v>0</v>
      </c>
      <c r="J100" s="61"/>
    </row>
    <row r="101" spans="1:10" ht="16.5" hidden="1">
      <c r="A101" s="238" t="s">
        <v>97</v>
      </c>
      <c r="B101" s="238"/>
      <c r="C101" s="238"/>
      <c r="D101" s="238"/>
      <c r="E101" s="238"/>
      <c r="F101" s="238"/>
      <c r="G101" s="213">
        <v>340</v>
      </c>
      <c r="H101" s="214"/>
      <c r="I101" s="61">
        <v>0</v>
      </c>
      <c r="J101" s="61"/>
    </row>
    <row r="102" spans="1:10" ht="16.5" hidden="1">
      <c r="A102" s="238" t="s">
        <v>98</v>
      </c>
      <c r="B102" s="238"/>
      <c r="C102" s="238"/>
      <c r="D102" s="238"/>
      <c r="E102" s="238"/>
      <c r="F102" s="238"/>
      <c r="G102" s="213">
        <v>341</v>
      </c>
      <c r="H102" s="214"/>
      <c r="I102" s="61">
        <v>0</v>
      </c>
      <c r="J102" s="61"/>
    </row>
    <row r="103" spans="1:10" ht="16.5" hidden="1">
      <c r="A103" s="238" t="s">
        <v>99</v>
      </c>
      <c r="B103" s="238"/>
      <c r="C103" s="238"/>
      <c r="D103" s="238"/>
      <c r="E103" s="238"/>
      <c r="F103" s="238"/>
      <c r="G103" s="213">
        <v>342</v>
      </c>
      <c r="H103" s="214"/>
      <c r="I103" s="61">
        <v>0</v>
      </c>
      <c r="J103" s="61"/>
    </row>
    <row r="104" spans="1:10" ht="16.5" hidden="1">
      <c r="A104" s="246" t="s">
        <v>100</v>
      </c>
      <c r="B104" s="247"/>
      <c r="C104" s="247"/>
      <c r="D104" s="247"/>
      <c r="E104" s="247"/>
      <c r="F104" s="248"/>
      <c r="G104" s="213">
        <v>343</v>
      </c>
      <c r="H104" s="214"/>
      <c r="I104" s="61">
        <v>0</v>
      </c>
      <c r="J104" s="61"/>
    </row>
    <row r="105" spans="1:10" s="210" customFormat="1" ht="16.5">
      <c r="A105" s="249" t="s">
        <v>101</v>
      </c>
      <c r="B105" s="249"/>
      <c r="C105" s="249"/>
      <c r="D105" s="249"/>
      <c r="E105" s="249"/>
      <c r="F105" s="249"/>
      <c r="G105" s="218">
        <v>400</v>
      </c>
      <c r="H105" s="228"/>
      <c r="I105" s="229">
        <v>154916182104</v>
      </c>
      <c r="J105" s="90">
        <f t="shared" ref="J105" si="5">J106+J123</f>
        <v>78341481680</v>
      </c>
    </row>
    <row r="106" spans="1:10" ht="16.5">
      <c r="A106" s="237" t="s">
        <v>34</v>
      </c>
      <c r="B106" s="237"/>
      <c r="C106" s="237"/>
      <c r="D106" s="237"/>
      <c r="E106" s="237"/>
      <c r="F106" s="237"/>
      <c r="G106" s="211">
        <v>410</v>
      </c>
      <c r="H106" s="212"/>
      <c r="I106" s="82">
        <v>154916182104</v>
      </c>
      <c r="J106" s="91">
        <f>J107+J110+J111+J112+J116+J119+J118</f>
        <v>78341481680</v>
      </c>
    </row>
    <row r="107" spans="1:10" ht="16.5">
      <c r="A107" s="238" t="s">
        <v>35</v>
      </c>
      <c r="B107" s="238"/>
      <c r="C107" s="238"/>
      <c r="D107" s="238"/>
      <c r="E107" s="238"/>
      <c r="F107" s="238"/>
      <c r="G107" s="213">
        <v>411</v>
      </c>
      <c r="H107" s="214"/>
      <c r="I107" s="61">
        <v>131089820000</v>
      </c>
      <c r="J107" s="92">
        <f t="shared" ref="J107" si="6">J108</f>
        <v>63331230000</v>
      </c>
    </row>
    <row r="108" spans="1:10" ht="16.5">
      <c r="A108" s="238" t="s">
        <v>102</v>
      </c>
      <c r="B108" s="238"/>
      <c r="C108" s="238"/>
      <c r="D108" s="238"/>
      <c r="E108" s="238"/>
      <c r="F108" s="238"/>
      <c r="G108" s="213" t="s">
        <v>228</v>
      </c>
      <c r="H108" s="214"/>
      <c r="I108" s="61">
        <v>131089820000</v>
      </c>
      <c r="J108" s="93">
        <v>63331230000</v>
      </c>
    </row>
    <row r="109" spans="1:10" ht="16.5">
      <c r="A109" s="238" t="s">
        <v>103</v>
      </c>
      <c r="B109" s="238"/>
      <c r="C109" s="238"/>
      <c r="D109" s="238"/>
      <c r="E109" s="238"/>
      <c r="F109" s="238"/>
      <c r="G109" s="213" t="s">
        <v>229</v>
      </c>
      <c r="H109" s="214"/>
      <c r="I109" s="61">
        <v>0</v>
      </c>
      <c r="J109" s="61"/>
    </row>
    <row r="110" spans="1:10" ht="16.5">
      <c r="A110" s="238" t="s">
        <v>36</v>
      </c>
      <c r="B110" s="238"/>
      <c r="C110" s="238"/>
      <c r="D110" s="238"/>
      <c r="E110" s="238"/>
      <c r="F110" s="238"/>
      <c r="G110" s="213">
        <v>412</v>
      </c>
      <c r="H110" s="214"/>
      <c r="I110" s="61">
        <v>-642472900</v>
      </c>
      <c r="J110" s="61">
        <v>1880000</v>
      </c>
    </row>
    <row r="111" spans="1:10" ht="16.5">
      <c r="A111" s="238" t="s">
        <v>104</v>
      </c>
      <c r="B111" s="238"/>
      <c r="C111" s="238"/>
      <c r="D111" s="238"/>
      <c r="E111" s="238"/>
      <c r="F111" s="238"/>
      <c r="G111" s="213">
        <v>413</v>
      </c>
      <c r="H111" s="214"/>
      <c r="I111" s="61">
        <v>0</v>
      </c>
      <c r="J111" s="61"/>
    </row>
    <row r="112" spans="1:10" ht="16.5">
      <c r="A112" s="238" t="s">
        <v>105</v>
      </c>
      <c r="B112" s="238"/>
      <c r="C112" s="238"/>
      <c r="D112" s="238"/>
      <c r="E112" s="238"/>
      <c r="F112" s="238"/>
      <c r="G112" s="213">
        <v>414</v>
      </c>
      <c r="H112" s="214"/>
      <c r="I112" s="61">
        <v>22862255</v>
      </c>
      <c r="J112" s="61"/>
    </row>
    <row r="113" spans="1:10" ht="16.5" hidden="1">
      <c r="A113" s="238" t="s">
        <v>106</v>
      </c>
      <c r="B113" s="238"/>
      <c r="C113" s="238"/>
      <c r="D113" s="238"/>
      <c r="E113" s="238"/>
      <c r="F113" s="238"/>
      <c r="G113" s="213">
        <v>415</v>
      </c>
      <c r="H113" s="214"/>
      <c r="I113" s="61">
        <v>0</v>
      </c>
      <c r="J113" s="61"/>
    </row>
    <row r="114" spans="1:10" ht="16.5" hidden="1">
      <c r="A114" s="238" t="s">
        <v>107</v>
      </c>
      <c r="B114" s="238"/>
      <c r="C114" s="238"/>
      <c r="D114" s="238"/>
      <c r="E114" s="238"/>
      <c r="F114" s="238"/>
      <c r="G114" s="213">
        <v>416</v>
      </c>
      <c r="H114" s="214"/>
      <c r="I114" s="61">
        <v>0</v>
      </c>
      <c r="J114" s="61"/>
    </row>
    <row r="115" spans="1:10" ht="16.5" hidden="1">
      <c r="A115" s="238" t="s">
        <v>108</v>
      </c>
      <c r="B115" s="238"/>
      <c r="C115" s="238"/>
      <c r="D115" s="238"/>
      <c r="E115" s="238"/>
      <c r="F115" s="238"/>
      <c r="G115" s="213">
        <v>417</v>
      </c>
      <c r="H115" s="214"/>
      <c r="I115" s="61">
        <v>0</v>
      </c>
      <c r="J115" s="61"/>
    </row>
    <row r="116" spans="1:10" ht="16.5">
      <c r="A116" s="238" t="s">
        <v>109</v>
      </c>
      <c r="B116" s="238"/>
      <c r="C116" s="238"/>
      <c r="D116" s="238"/>
      <c r="E116" s="238"/>
      <c r="F116" s="238"/>
      <c r="G116" s="213">
        <v>418</v>
      </c>
      <c r="H116" s="214"/>
      <c r="I116" s="61">
        <v>7801019508</v>
      </c>
      <c r="J116" s="61">
        <f>6037379821+1498361089</f>
        <v>7535740910</v>
      </c>
    </row>
    <row r="117" spans="1:10" ht="16.5">
      <c r="A117" s="238" t="s">
        <v>110</v>
      </c>
      <c r="B117" s="238"/>
      <c r="C117" s="238"/>
      <c r="D117" s="238"/>
      <c r="E117" s="238"/>
      <c r="F117" s="238"/>
      <c r="G117" s="213">
        <v>419</v>
      </c>
      <c r="H117" s="214"/>
      <c r="I117" s="61">
        <v>0</v>
      </c>
      <c r="J117" s="61"/>
    </row>
    <row r="118" spans="1:10" ht="16.5">
      <c r="A118" s="238" t="s">
        <v>111</v>
      </c>
      <c r="B118" s="238"/>
      <c r="C118" s="238"/>
      <c r="D118" s="238"/>
      <c r="E118" s="238"/>
      <c r="F118" s="238"/>
      <c r="G118" s="213">
        <v>420</v>
      </c>
      <c r="H118" s="214"/>
      <c r="I118" s="61">
        <v>0</v>
      </c>
      <c r="J118" s="61">
        <v>22862255</v>
      </c>
    </row>
    <row r="119" spans="1:10" ht="16.5">
      <c r="A119" s="238" t="s">
        <v>112</v>
      </c>
      <c r="B119" s="238"/>
      <c r="C119" s="238"/>
      <c r="D119" s="238"/>
      <c r="E119" s="238"/>
      <c r="F119" s="238"/>
      <c r="G119" s="213">
        <v>421</v>
      </c>
      <c r="H119" s="214"/>
      <c r="I119" s="61">
        <v>16644953241</v>
      </c>
      <c r="J119" s="82">
        <f t="shared" ref="J119" si="7">J120+J121</f>
        <v>7449768515</v>
      </c>
    </row>
    <row r="120" spans="1:10" ht="16.5">
      <c r="A120" s="215" t="s">
        <v>113</v>
      </c>
      <c r="B120" s="215"/>
      <c r="C120" s="215"/>
      <c r="D120" s="215"/>
      <c r="E120" s="215"/>
      <c r="F120" s="215"/>
      <c r="G120" s="213" t="s">
        <v>116</v>
      </c>
      <c r="H120" s="214"/>
      <c r="I120" s="61">
        <v>11599811632</v>
      </c>
      <c r="J120" s="61">
        <v>2144196561</v>
      </c>
    </row>
    <row r="121" spans="1:10" ht="16.5">
      <c r="A121" s="238" t="s">
        <v>114</v>
      </c>
      <c r="B121" s="238"/>
      <c r="C121" s="238"/>
      <c r="D121" s="238"/>
      <c r="E121" s="238"/>
      <c r="F121" s="238"/>
      <c r="G121" s="213" t="s">
        <v>117</v>
      </c>
      <c r="H121" s="214"/>
      <c r="I121" s="61">
        <v>5045141609</v>
      </c>
      <c r="J121" s="61">
        <v>5305571954</v>
      </c>
    </row>
    <row r="122" spans="1:10" ht="16.5">
      <c r="A122" s="238" t="s">
        <v>115</v>
      </c>
      <c r="B122" s="238"/>
      <c r="C122" s="238"/>
      <c r="D122" s="238"/>
      <c r="E122" s="238"/>
      <c r="F122" s="238"/>
      <c r="G122" s="213">
        <v>422</v>
      </c>
      <c r="H122" s="214"/>
      <c r="I122" s="61"/>
      <c r="J122" s="61"/>
    </row>
    <row r="123" spans="1:10" ht="16.5">
      <c r="A123" s="237" t="s">
        <v>37</v>
      </c>
      <c r="B123" s="237"/>
      <c r="C123" s="237"/>
      <c r="D123" s="237"/>
      <c r="E123" s="237"/>
      <c r="F123" s="237"/>
      <c r="G123" s="211">
        <v>430</v>
      </c>
      <c r="H123" s="212"/>
      <c r="I123" s="82"/>
      <c r="J123" s="82"/>
    </row>
    <row r="124" spans="1:10" ht="16.5">
      <c r="A124" s="238" t="s">
        <v>118</v>
      </c>
      <c r="B124" s="238"/>
      <c r="C124" s="238"/>
      <c r="D124" s="238"/>
      <c r="E124" s="238"/>
      <c r="F124" s="238"/>
      <c r="G124" s="213">
        <v>431</v>
      </c>
      <c r="H124" s="214"/>
      <c r="I124" s="61"/>
      <c r="J124" s="61"/>
    </row>
    <row r="125" spans="1:10" ht="16.5">
      <c r="A125" s="239" t="s">
        <v>119</v>
      </c>
      <c r="B125" s="239"/>
      <c r="C125" s="239"/>
      <c r="D125" s="239"/>
      <c r="E125" s="239"/>
      <c r="F125" s="239"/>
      <c r="G125" s="219">
        <v>432</v>
      </c>
      <c r="H125" s="220"/>
      <c r="I125" s="86"/>
      <c r="J125" s="86"/>
    </row>
    <row r="126" spans="1:10" s="223" customFormat="1" ht="25.5" customHeight="1" thickBot="1">
      <c r="A126" s="241" t="s">
        <v>120</v>
      </c>
      <c r="B126" s="242"/>
      <c r="C126" s="242"/>
      <c r="D126" s="242"/>
      <c r="E126" s="242"/>
      <c r="F126" s="243"/>
      <c r="G126" s="221">
        <v>440</v>
      </c>
      <c r="H126" s="222"/>
      <c r="I126" s="87">
        <f t="shared" ref="I126" si="8">I106+I75</f>
        <v>198281424076</v>
      </c>
      <c r="J126" s="87">
        <f>J106+J75</f>
        <v>115907919597</v>
      </c>
    </row>
    <row r="127" spans="1:10">
      <c r="A127" s="203"/>
      <c r="B127" s="203"/>
      <c r="C127" s="203"/>
      <c r="D127" s="203"/>
      <c r="E127" s="203"/>
      <c r="F127" s="203"/>
      <c r="G127" s="204"/>
      <c r="H127" s="230"/>
      <c r="I127" s="94"/>
      <c r="J127" s="94"/>
    </row>
    <row r="128" spans="1:10" ht="16.5">
      <c r="A128" s="203"/>
      <c r="B128" s="203"/>
      <c r="C128" s="203"/>
      <c r="D128" s="203"/>
      <c r="E128" s="203"/>
      <c r="F128" s="203"/>
      <c r="G128" s="231"/>
      <c r="H128" s="230"/>
      <c r="I128" s="232"/>
      <c r="J128" s="94"/>
    </row>
    <row r="129" spans="1:10" ht="15.75">
      <c r="A129" s="203"/>
      <c r="B129" s="203"/>
      <c r="C129" s="203"/>
      <c r="D129" s="203"/>
      <c r="E129" s="203"/>
      <c r="F129" s="203"/>
      <c r="G129" s="244"/>
      <c r="H129" s="244"/>
      <c r="I129" s="244"/>
      <c r="J129" s="244"/>
    </row>
    <row r="130" spans="1:10" ht="15.75">
      <c r="A130" s="245" t="s">
        <v>39</v>
      </c>
      <c r="B130" s="245"/>
      <c r="C130" s="233"/>
      <c r="D130" s="245" t="s">
        <v>40</v>
      </c>
      <c r="E130" s="245"/>
      <c r="F130" s="233"/>
      <c r="G130" s="245" t="s">
        <v>41</v>
      </c>
      <c r="H130" s="245"/>
      <c r="I130" s="245"/>
      <c r="J130" s="245"/>
    </row>
    <row r="131" spans="1:10">
      <c r="A131" s="236" t="s">
        <v>42</v>
      </c>
      <c r="B131" s="236"/>
      <c r="C131" s="234"/>
      <c r="D131" s="236" t="s">
        <v>42</v>
      </c>
      <c r="E131" s="236"/>
      <c r="F131" s="234"/>
      <c r="G131" s="236" t="s">
        <v>43</v>
      </c>
      <c r="H131" s="236"/>
      <c r="I131" s="236"/>
      <c r="J131" s="236"/>
    </row>
    <row r="132" spans="1:10">
      <c r="A132" s="71"/>
      <c r="B132" s="71"/>
      <c r="C132" s="71"/>
      <c r="D132" s="71"/>
      <c r="E132" s="71"/>
      <c r="F132" s="71"/>
      <c r="G132" s="76"/>
      <c r="H132" s="71"/>
      <c r="I132" s="76"/>
      <c r="J132" s="76"/>
    </row>
  </sheetData>
  <mergeCells count="126">
    <mergeCell ref="A27:F27"/>
    <mergeCell ref="A25:F25"/>
    <mergeCell ref="A119:F119"/>
    <mergeCell ref="A121:F121"/>
    <mergeCell ref="A122:F122"/>
    <mergeCell ref="A108:F108"/>
    <mergeCell ref="A109:F109"/>
    <mergeCell ref="A89:F89"/>
    <mergeCell ref="A88:F88"/>
    <mergeCell ref="A87:F87"/>
    <mergeCell ref="A86:F86"/>
    <mergeCell ref="A72:F72"/>
    <mergeCell ref="A68:F68"/>
    <mergeCell ref="A28:F28"/>
    <mergeCell ref="A29:F29"/>
    <mergeCell ref="A30:F30"/>
    <mergeCell ref="A31:F31"/>
    <mergeCell ref="A32:F32"/>
    <mergeCell ref="A33:F33"/>
    <mergeCell ref="A34:F34"/>
    <mergeCell ref="A35:F35"/>
    <mergeCell ref="A37:F37"/>
    <mergeCell ref="A36:F36"/>
    <mergeCell ref="A38:F38"/>
    <mergeCell ref="A6:J6"/>
    <mergeCell ref="A7:J7"/>
    <mergeCell ref="C8:I8"/>
    <mergeCell ref="A10:F10"/>
    <mergeCell ref="A11:F11"/>
    <mergeCell ref="A12:F12"/>
    <mergeCell ref="A13:F13"/>
    <mergeCell ref="A14:F14"/>
    <mergeCell ref="A15:F15"/>
    <mergeCell ref="A16:F16"/>
    <mergeCell ref="A17:F17"/>
    <mergeCell ref="A19:F19"/>
    <mergeCell ref="A20:F20"/>
    <mergeCell ref="A21:F21"/>
    <mergeCell ref="A22:F22"/>
    <mergeCell ref="A23:F23"/>
    <mergeCell ref="A24:F24"/>
    <mergeCell ref="A26:F26"/>
    <mergeCell ref="A39:F39"/>
    <mergeCell ref="A40:F40"/>
    <mergeCell ref="A41:F41"/>
    <mergeCell ref="A42:F42"/>
    <mergeCell ref="A43:F43"/>
    <mergeCell ref="A46:F46"/>
    <mergeCell ref="A47:F47"/>
    <mergeCell ref="A48:F48"/>
    <mergeCell ref="A45:F45"/>
    <mergeCell ref="A44:F44"/>
    <mergeCell ref="A49:F49"/>
    <mergeCell ref="A50:F50"/>
    <mergeCell ref="A51:F51"/>
    <mergeCell ref="A52:F52"/>
    <mergeCell ref="A53:F53"/>
    <mergeCell ref="A54:F54"/>
    <mergeCell ref="A55:F55"/>
    <mergeCell ref="A56:F56"/>
    <mergeCell ref="A57:F57"/>
    <mergeCell ref="A58:F58"/>
    <mergeCell ref="A59:F59"/>
    <mergeCell ref="A60:F60"/>
    <mergeCell ref="A61:F61"/>
    <mergeCell ref="A62:F62"/>
    <mergeCell ref="A63:F63"/>
    <mergeCell ref="A64:F64"/>
    <mergeCell ref="A65:F65"/>
    <mergeCell ref="A66:F66"/>
    <mergeCell ref="A81:F81"/>
    <mergeCell ref="A82:F82"/>
    <mergeCell ref="A83:F83"/>
    <mergeCell ref="A84:F84"/>
    <mergeCell ref="A85:F85"/>
    <mergeCell ref="A90:F90"/>
    <mergeCell ref="A67:F67"/>
    <mergeCell ref="A69:F69"/>
    <mergeCell ref="A70:F70"/>
    <mergeCell ref="A71:F71"/>
    <mergeCell ref="A73:F73"/>
    <mergeCell ref="A74:F74"/>
    <mergeCell ref="A75:F75"/>
    <mergeCell ref="A76:F76"/>
    <mergeCell ref="A77:F77"/>
    <mergeCell ref="E3:J5"/>
    <mergeCell ref="A126:F126"/>
    <mergeCell ref="G129:J129"/>
    <mergeCell ref="A130:B130"/>
    <mergeCell ref="D130:E130"/>
    <mergeCell ref="G130:J130"/>
    <mergeCell ref="A91:F91"/>
    <mergeCell ref="A92:F92"/>
    <mergeCell ref="A93:F93"/>
    <mergeCell ref="A98:F98"/>
    <mergeCell ref="A99:F99"/>
    <mergeCell ref="A100:F100"/>
    <mergeCell ref="A103:F103"/>
    <mergeCell ref="A104:F104"/>
    <mergeCell ref="A105:F105"/>
    <mergeCell ref="A94:F94"/>
    <mergeCell ref="A95:F95"/>
    <mergeCell ref="A96:F96"/>
    <mergeCell ref="A97:F97"/>
    <mergeCell ref="A101:F101"/>
    <mergeCell ref="A102:F102"/>
    <mergeCell ref="A78:F78"/>
    <mergeCell ref="A79:F79"/>
    <mergeCell ref="A80:F80"/>
    <mergeCell ref="A131:B131"/>
    <mergeCell ref="D131:E131"/>
    <mergeCell ref="G131:J131"/>
    <mergeCell ref="A106:F106"/>
    <mergeCell ref="A107:F107"/>
    <mergeCell ref="A110:F110"/>
    <mergeCell ref="A111:F111"/>
    <mergeCell ref="A112:F112"/>
    <mergeCell ref="A113:F113"/>
    <mergeCell ref="A114:F114"/>
    <mergeCell ref="A115:F115"/>
    <mergeCell ref="A116:F116"/>
    <mergeCell ref="A117:F117"/>
    <mergeCell ref="A118:F118"/>
    <mergeCell ref="A123:F123"/>
    <mergeCell ref="A124:F124"/>
    <mergeCell ref="A125:F125"/>
  </mergeCells>
  <pageMargins left="0.2" right="0.2" top="0.41" bottom="0.28000000000000003" header="0.3" footer="0.19"/>
  <pageSetup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8"/>
  <sheetViews>
    <sheetView topLeftCell="A22" workbookViewId="0">
      <selection activeCell="D3" sqref="D3:G4"/>
    </sheetView>
  </sheetViews>
  <sheetFormatPr defaultRowHeight="15"/>
  <cols>
    <col min="1" max="1" width="9.140625" style="6"/>
    <col min="2" max="2" width="9.140625" style="2"/>
    <col min="3" max="3" width="29.7109375" style="2" customWidth="1"/>
    <col min="4" max="4" width="9.140625" style="6" customWidth="1"/>
    <col min="5" max="5" width="7.7109375" style="2" bestFit="1" customWidth="1"/>
    <col min="6" max="6" width="23.28515625" style="12" customWidth="1"/>
    <col min="7" max="7" width="24.7109375" style="171" customWidth="1"/>
    <col min="8" max="8" width="20" style="71" hidden="1" customWidth="1"/>
    <col min="9" max="9" width="23.85546875" style="75" hidden="1" customWidth="1"/>
    <col min="10" max="11" width="21.7109375" style="71" hidden="1" customWidth="1"/>
    <col min="12" max="12" width="20" style="71" customWidth="1"/>
    <col min="13" max="13" width="21.42578125" style="71" customWidth="1"/>
    <col min="14" max="14" width="16.140625" style="2" customWidth="1"/>
    <col min="15" max="16384" width="9.140625" style="2"/>
  </cols>
  <sheetData>
    <row r="1" spans="1:14" ht="16.5">
      <c r="A1" s="5"/>
    </row>
    <row r="2" spans="1:14" ht="12" customHeight="1"/>
    <row r="3" spans="1:14" ht="16.5" customHeight="1">
      <c r="A3" s="5" t="s">
        <v>240</v>
      </c>
      <c r="D3" s="276" t="s">
        <v>231</v>
      </c>
      <c r="E3" s="276"/>
      <c r="F3" s="276"/>
      <c r="G3" s="276"/>
      <c r="H3" s="72"/>
      <c r="I3" s="172"/>
      <c r="J3" s="72"/>
      <c r="K3" s="72"/>
    </row>
    <row r="4" spans="1:14" ht="65.25" customHeight="1">
      <c r="A4" s="5" t="s">
        <v>241</v>
      </c>
      <c r="D4" s="276"/>
      <c r="E4" s="276"/>
      <c r="F4" s="276"/>
      <c r="G4" s="276"/>
      <c r="H4" s="72"/>
      <c r="I4" s="172"/>
      <c r="J4" s="72"/>
      <c r="K4" s="72"/>
    </row>
    <row r="6" spans="1:14" ht="22.5">
      <c r="A6" s="277" t="s">
        <v>123</v>
      </c>
      <c r="B6" s="277"/>
      <c r="C6" s="277"/>
      <c r="D6" s="277"/>
      <c r="E6" s="277"/>
      <c r="F6" s="277"/>
      <c r="G6" s="277"/>
    </row>
    <row r="7" spans="1:14" ht="15.75">
      <c r="A7" s="278" t="s">
        <v>276</v>
      </c>
      <c r="B7" s="278"/>
      <c r="C7" s="278"/>
      <c r="D7" s="278"/>
      <c r="E7" s="278"/>
      <c r="F7" s="278"/>
      <c r="G7" s="278"/>
    </row>
    <row r="8" spans="1:14" ht="15.75">
      <c r="A8" s="7"/>
      <c r="B8" s="1"/>
      <c r="C8" s="1"/>
      <c r="D8" s="7"/>
      <c r="E8" s="1"/>
      <c r="F8" s="279" t="s">
        <v>266</v>
      </c>
      <c r="G8" s="279"/>
    </row>
    <row r="9" spans="1:14" ht="13.5" customHeight="1">
      <c r="A9" s="7"/>
      <c r="B9" s="1"/>
      <c r="C9" s="1"/>
      <c r="D9" s="7"/>
      <c r="E9" s="1"/>
      <c r="F9" s="13"/>
      <c r="G9" s="73"/>
    </row>
    <row r="10" spans="1:14" ht="34.5" customHeight="1">
      <c r="A10" s="280" t="s">
        <v>124</v>
      </c>
      <c r="B10" s="281"/>
      <c r="C10" s="282"/>
      <c r="D10" s="62" t="s">
        <v>1</v>
      </c>
      <c r="E10" s="62" t="s">
        <v>2</v>
      </c>
      <c r="F10" s="65" t="s">
        <v>273</v>
      </c>
      <c r="G10" s="74" t="s">
        <v>272</v>
      </c>
      <c r="H10" s="74" t="s">
        <v>265</v>
      </c>
      <c r="I10" s="173" t="s">
        <v>264</v>
      </c>
      <c r="J10" s="74" t="s">
        <v>268</v>
      </c>
      <c r="K10" s="173" t="s">
        <v>269</v>
      </c>
      <c r="L10" s="74" t="s">
        <v>274</v>
      </c>
      <c r="M10" s="173" t="s">
        <v>275</v>
      </c>
    </row>
    <row r="11" spans="1:14" ht="15.75">
      <c r="A11" s="283">
        <v>1</v>
      </c>
      <c r="B11" s="283"/>
      <c r="C11" s="283"/>
      <c r="D11" s="165">
        <v>2</v>
      </c>
      <c r="E11" s="69">
        <v>3</v>
      </c>
      <c r="F11" s="166">
        <v>4</v>
      </c>
      <c r="G11" s="174">
        <v>5</v>
      </c>
      <c r="H11" s="175"/>
      <c r="I11" s="176"/>
      <c r="J11" s="175"/>
      <c r="K11" s="175"/>
      <c r="L11" s="175"/>
      <c r="M11" s="175"/>
    </row>
    <row r="12" spans="1:14" ht="15.75">
      <c r="A12" s="284" t="s">
        <v>125</v>
      </c>
      <c r="B12" s="284"/>
      <c r="C12" s="284"/>
      <c r="D12" s="167" t="s">
        <v>126</v>
      </c>
      <c r="E12" s="168"/>
      <c r="F12" s="169">
        <v>38130422004</v>
      </c>
      <c r="G12" s="177">
        <v>27421384999</v>
      </c>
      <c r="H12" s="178">
        <v>61892034966</v>
      </c>
      <c r="I12" s="179">
        <v>49088882674</v>
      </c>
      <c r="J12" s="178">
        <v>96936077530</v>
      </c>
      <c r="K12" s="178">
        <v>81340105476</v>
      </c>
      <c r="L12" s="180">
        <v>135066499534</v>
      </c>
      <c r="M12" s="180">
        <f>G12+K12</f>
        <v>108761490475</v>
      </c>
      <c r="N12" s="12"/>
    </row>
    <row r="13" spans="1:14" ht="15.75">
      <c r="A13" s="270" t="s">
        <v>127</v>
      </c>
      <c r="B13" s="270"/>
      <c r="C13" s="270"/>
      <c r="D13" s="8" t="s">
        <v>128</v>
      </c>
      <c r="E13" s="9"/>
      <c r="F13" s="14">
        <v>0</v>
      </c>
      <c r="G13" s="181">
        <v>64545</v>
      </c>
      <c r="H13" s="182"/>
      <c r="I13" s="183">
        <v>23330326</v>
      </c>
      <c r="J13" s="184">
        <v>211194524</v>
      </c>
      <c r="K13" s="184">
        <v>24382802</v>
      </c>
      <c r="L13" s="188">
        <v>211194524</v>
      </c>
      <c r="M13" s="184">
        <f t="shared" ref="M13:M28" si="0">G13+K13</f>
        <v>24447347</v>
      </c>
    </row>
    <row r="14" spans="1:14" ht="29.25" customHeight="1">
      <c r="A14" s="268" t="s">
        <v>225</v>
      </c>
      <c r="B14" s="268"/>
      <c r="C14" s="268"/>
      <c r="D14" s="8" t="s">
        <v>129</v>
      </c>
      <c r="E14" s="9"/>
      <c r="F14" s="14">
        <v>38130422004</v>
      </c>
      <c r="G14" s="181">
        <f>G12-G13</f>
        <v>27421320454</v>
      </c>
      <c r="H14" s="181">
        <f>H12</f>
        <v>61892034966</v>
      </c>
      <c r="I14" s="181">
        <f>I12-I13</f>
        <v>49065552348</v>
      </c>
      <c r="J14" s="184">
        <v>96724883006</v>
      </c>
      <c r="K14" s="185">
        <v>81315722674</v>
      </c>
      <c r="L14" s="185">
        <f>L12-L13</f>
        <v>134855305010</v>
      </c>
      <c r="M14" s="184">
        <f t="shared" si="0"/>
        <v>108737043128</v>
      </c>
    </row>
    <row r="15" spans="1:14" ht="15.75">
      <c r="A15" s="273" t="s">
        <v>130</v>
      </c>
      <c r="B15" s="273"/>
      <c r="C15" s="273"/>
      <c r="D15" s="10" t="s">
        <v>131</v>
      </c>
      <c r="E15" s="68"/>
      <c r="F15" s="63">
        <v>30522658116</v>
      </c>
      <c r="G15" s="186">
        <v>22768923089</v>
      </c>
      <c r="H15" s="184">
        <v>46380779928</v>
      </c>
      <c r="I15" s="183">
        <v>38980407596</v>
      </c>
      <c r="J15" s="184">
        <v>75872183780</v>
      </c>
      <c r="K15" s="184">
        <v>65645579297</v>
      </c>
      <c r="L15" s="184">
        <v>106394841896</v>
      </c>
      <c r="M15" s="184">
        <f t="shared" si="0"/>
        <v>88414502386</v>
      </c>
    </row>
    <row r="16" spans="1:14" ht="32.25" customHeight="1">
      <c r="A16" s="274" t="s">
        <v>223</v>
      </c>
      <c r="B16" s="274"/>
      <c r="C16" s="274"/>
      <c r="D16" s="8" t="s">
        <v>132</v>
      </c>
      <c r="E16" s="9"/>
      <c r="F16" s="14">
        <v>7607763888</v>
      </c>
      <c r="G16" s="181">
        <f t="shared" ref="G16:I16" si="1">G14-G15</f>
        <v>4652397365</v>
      </c>
      <c r="H16" s="181">
        <f t="shared" si="1"/>
        <v>15511255038</v>
      </c>
      <c r="I16" s="181">
        <f t="shared" si="1"/>
        <v>10085144752</v>
      </c>
      <c r="J16" s="185">
        <v>20852699226</v>
      </c>
      <c r="K16" s="185">
        <v>15670143377</v>
      </c>
      <c r="L16" s="185">
        <f>L14-L15</f>
        <v>28460463114</v>
      </c>
      <c r="M16" s="185">
        <f t="shared" si="0"/>
        <v>20322540742</v>
      </c>
    </row>
    <row r="17" spans="1:14" ht="15.75">
      <c r="A17" s="273" t="s">
        <v>133</v>
      </c>
      <c r="B17" s="273"/>
      <c r="C17" s="273"/>
      <c r="D17" s="10" t="s">
        <v>134</v>
      </c>
      <c r="E17" s="68"/>
      <c r="F17" s="63">
        <v>3387264318</v>
      </c>
      <c r="G17" s="186">
        <v>3430151737</v>
      </c>
      <c r="H17" s="184">
        <v>1794049120</v>
      </c>
      <c r="I17" s="183">
        <v>1445917409</v>
      </c>
      <c r="J17" s="184">
        <v>1798267490</v>
      </c>
      <c r="K17" s="184">
        <v>1457561182</v>
      </c>
      <c r="L17" s="184">
        <v>5185531808</v>
      </c>
      <c r="M17" s="184">
        <f t="shared" si="0"/>
        <v>4887712919</v>
      </c>
    </row>
    <row r="18" spans="1:14" ht="15.75">
      <c r="A18" s="273" t="s">
        <v>135</v>
      </c>
      <c r="B18" s="273"/>
      <c r="C18" s="273"/>
      <c r="D18" s="10" t="s">
        <v>136</v>
      </c>
      <c r="E18" s="68"/>
      <c r="F18" s="63">
        <v>667685697</v>
      </c>
      <c r="G18" s="186">
        <v>178105150</v>
      </c>
      <c r="H18" s="184">
        <v>231286214</v>
      </c>
      <c r="I18" s="183">
        <v>38819829</v>
      </c>
      <c r="J18" s="184">
        <v>545791089</v>
      </c>
      <c r="K18" s="184">
        <v>95744846</v>
      </c>
      <c r="L18" s="184">
        <v>1213476786</v>
      </c>
      <c r="M18" s="184">
        <f t="shared" si="0"/>
        <v>273849996</v>
      </c>
    </row>
    <row r="19" spans="1:14" ht="15.75">
      <c r="A19" s="273" t="s">
        <v>224</v>
      </c>
      <c r="B19" s="273"/>
      <c r="C19" s="273"/>
      <c r="D19" s="10" t="s">
        <v>137</v>
      </c>
      <c r="E19" s="11"/>
      <c r="F19" s="67">
        <v>667685697</v>
      </c>
      <c r="G19" s="187">
        <v>92069292</v>
      </c>
      <c r="H19" s="188">
        <v>333212101</v>
      </c>
      <c r="I19" s="189">
        <v>10865364</v>
      </c>
      <c r="J19" s="184">
        <v>647716976</v>
      </c>
      <c r="K19" s="188">
        <v>67790381</v>
      </c>
      <c r="L19" s="184">
        <v>1315402673</v>
      </c>
      <c r="M19" s="184">
        <f t="shared" si="0"/>
        <v>159859673</v>
      </c>
    </row>
    <row r="20" spans="1:14" ht="15.75">
      <c r="A20" s="273" t="s">
        <v>138</v>
      </c>
      <c r="B20" s="273"/>
      <c r="C20" s="273"/>
      <c r="D20" s="10" t="s">
        <v>141</v>
      </c>
      <c r="E20" s="68"/>
      <c r="F20" s="63">
        <v>373506324</v>
      </c>
      <c r="G20" s="186">
        <v>434299350</v>
      </c>
      <c r="H20" s="184">
        <v>788813678</v>
      </c>
      <c r="I20" s="183">
        <v>1143397392</v>
      </c>
      <c r="J20" s="184">
        <v>1125940319</v>
      </c>
      <c r="K20" s="184">
        <v>1591341659</v>
      </c>
      <c r="L20" s="184">
        <v>1499446643</v>
      </c>
      <c r="M20" s="184">
        <f t="shared" si="0"/>
        <v>2025641009</v>
      </c>
    </row>
    <row r="21" spans="1:14" ht="15.75">
      <c r="A21" s="273" t="s">
        <v>140</v>
      </c>
      <c r="B21" s="273"/>
      <c r="C21" s="273"/>
      <c r="D21" s="10" t="s">
        <v>161</v>
      </c>
      <c r="E21" s="68"/>
      <c r="F21" s="63">
        <v>4351995823</v>
      </c>
      <c r="G21" s="186">
        <v>3996149333</v>
      </c>
      <c r="H21" s="184">
        <v>6632914867</v>
      </c>
      <c r="I21" s="183">
        <v>9208618960</v>
      </c>
      <c r="J21" s="184">
        <v>10383442279</v>
      </c>
      <c r="K21" s="184">
        <v>13587282633</v>
      </c>
      <c r="L21" s="184">
        <v>14735438102</v>
      </c>
      <c r="M21" s="184">
        <f t="shared" si="0"/>
        <v>17583431966</v>
      </c>
    </row>
    <row r="22" spans="1:14" ht="33.75" customHeight="1">
      <c r="A22" s="275" t="s">
        <v>226</v>
      </c>
      <c r="B22" s="275"/>
      <c r="C22" s="275"/>
      <c r="D22" s="8" t="s">
        <v>142</v>
      </c>
      <c r="E22" s="9"/>
      <c r="F22" s="14">
        <v>5601840362</v>
      </c>
      <c r="G22" s="190">
        <f>G16+G17-G18-G21-G20</f>
        <v>3473995269</v>
      </c>
      <c r="H22" s="181">
        <f>H16+H17-H18-H20-H21</f>
        <v>9652289399</v>
      </c>
      <c r="I22" s="190">
        <f>I16+I17-I18-I21-I20</f>
        <v>1140225980</v>
      </c>
      <c r="J22" s="185">
        <v>10595793029</v>
      </c>
      <c r="K22" s="184">
        <v>1853335421</v>
      </c>
      <c r="L22" s="185">
        <f>L16+L17-L18-L20-L21</f>
        <v>16197633391</v>
      </c>
      <c r="M22" s="184">
        <f t="shared" si="0"/>
        <v>5327330690</v>
      </c>
    </row>
    <row r="23" spans="1:14" ht="15.75">
      <c r="A23" s="273" t="s">
        <v>143</v>
      </c>
      <c r="B23" s="273"/>
      <c r="C23" s="273"/>
      <c r="D23" s="10" t="s">
        <v>144</v>
      </c>
      <c r="E23" s="68"/>
      <c r="F23" s="63">
        <v>146939304</v>
      </c>
      <c r="G23" s="186">
        <v>279135891</v>
      </c>
      <c r="H23" s="184">
        <v>950732228</v>
      </c>
      <c r="I23" s="183">
        <v>66275415</v>
      </c>
      <c r="J23" s="184">
        <v>1490051726</v>
      </c>
      <c r="K23" s="184">
        <v>85092065</v>
      </c>
      <c r="L23" s="184">
        <v>1636991030</v>
      </c>
      <c r="M23" s="184">
        <f t="shared" si="0"/>
        <v>364227956</v>
      </c>
    </row>
    <row r="24" spans="1:14" ht="15.75">
      <c r="A24" s="273" t="s">
        <v>145</v>
      </c>
      <c r="B24" s="273"/>
      <c r="C24" s="273"/>
      <c r="D24" s="10" t="s">
        <v>146</v>
      </c>
      <c r="E24" s="68"/>
      <c r="F24" s="63">
        <v>220331787</v>
      </c>
      <c r="G24" s="186">
        <v>268549805</v>
      </c>
      <c r="H24" s="184">
        <v>164812627</v>
      </c>
      <c r="I24" s="183">
        <v>328</v>
      </c>
      <c r="J24" s="184">
        <v>564169725</v>
      </c>
      <c r="K24" s="184">
        <v>16000328</v>
      </c>
      <c r="L24" s="184">
        <v>784501512</v>
      </c>
      <c r="M24" s="184">
        <f t="shared" si="0"/>
        <v>284550133</v>
      </c>
    </row>
    <row r="25" spans="1:14" ht="16.5">
      <c r="A25" s="270" t="s">
        <v>147</v>
      </c>
      <c r="B25" s="270"/>
      <c r="C25" s="270"/>
      <c r="D25" s="8" t="s">
        <v>148</v>
      </c>
      <c r="E25" s="9"/>
      <c r="F25" s="124">
        <v>-73392483</v>
      </c>
      <c r="G25" s="181">
        <f t="shared" ref="G25:I25" si="2">G23-G24</f>
        <v>10586086</v>
      </c>
      <c r="H25" s="181">
        <f t="shared" si="2"/>
        <v>785919601</v>
      </c>
      <c r="I25" s="183">
        <f t="shared" si="2"/>
        <v>66275087</v>
      </c>
      <c r="J25" s="184">
        <v>925882001</v>
      </c>
      <c r="K25" s="184">
        <v>69091737</v>
      </c>
      <c r="L25" s="184">
        <f>L23-L24</f>
        <v>852489518</v>
      </c>
      <c r="M25" s="184">
        <f t="shared" si="0"/>
        <v>79677823</v>
      </c>
    </row>
    <row r="26" spans="1:14" ht="17.25" customHeight="1">
      <c r="A26" s="270" t="s">
        <v>149</v>
      </c>
      <c r="B26" s="270"/>
      <c r="C26" s="270"/>
      <c r="D26" s="8" t="s">
        <v>150</v>
      </c>
      <c r="E26" s="9"/>
      <c r="F26" s="14">
        <v>5528447879</v>
      </c>
      <c r="G26" s="181">
        <f>G25+G22</f>
        <v>3484581355</v>
      </c>
      <c r="H26" s="181">
        <f>H25+H22</f>
        <v>10438209000</v>
      </c>
      <c r="I26" s="181">
        <f>I25+I22</f>
        <v>1206501067</v>
      </c>
      <c r="J26" s="185">
        <v>11521675030</v>
      </c>
      <c r="K26" s="184">
        <v>1922427158</v>
      </c>
      <c r="L26" s="185">
        <f>L25+L22</f>
        <v>17050122909</v>
      </c>
      <c r="M26" s="185">
        <f t="shared" si="0"/>
        <v>5407008513</v>
      </c>
    </row>
    <row r="27" spans="1:14" ht="15.75">
      <c r="A27" s="270" t="s">
        <v>151</v>
      </c>
      <c r="B27" s="270"/>
      <c r="C27" s="270"/>
      <c r="D27" s="8" t="s">
        <v>152</v>
      </c>
      <c r="E27" s="9"/>
      <c r="F27" s="14">
        <v>483306270</v>
      </c>
      <c r="G27" s="181">
        <v>21511678</v>
      </c>
      <c r="H27" s="184">
        <v>1910073593</v>
      </c>
      <c r="I27" s="183"/>
      <c r="J27" s="184">
        <v>2148436120</v>
      </c>
      <c r="K27" s="184">
        <v>157503740</v>
      </c>
      <c r="L27" s="184">
        <v>2638244710</v>
      </c>
      <c r="M27" s="184">
        <v>154517531</v>
      </c>
    </row>
    <row r="28" spans="1:14" ht="15.75">
      <c r="A28" s="270" t="s">
        <v>153</v>
      </c>
      <c r="B28" s="270"/>
      <c r="C28" s="270"/>
      <c r="D28" s="8" t="s">
        <v>154</v>
      </c>
      <c r="E28" s="9"/>
      <c r="F28" s="14"/>
      <c r="G28" s="181"/>
      <c r="H28" s="182"/>
      <c r="I28" s="183"/>
      <c r="J28" s="184">
        <f t="shared" ref="J28" si="3">H28+F28</f>
        <v>0</v>
      </c>
      <c r="K28" s="184">
        <v>0</v>
      </c>
      <c r="L28" s="184">
        <v>0</v>
      </c>
      <c r="M28" s="184">
        <f t="shared" si="0"/>
        <v>0</v>
      </c>
    </row>
    <row r="29" spans="1:14" ht="32.25" customHeight="1">
      <c r="A29" s="268" t="s">
        <v>155</v>
      </c>
      <c r="B29" s="268"/>
      <c r="C29" s="268"/>
      <c r="D29" s="8" t="s">
        <v>156</v>
      </c>
      <c r="E29" s="9"/>
      <c r="F29" s="14">
        <v>5045141609</v>
      </c>
      <c r="G29" s="181">
        <f>G26-G27</f>
        <v>3463069677</v>
      </c>
      <c r="H29" s="181">
        <f>H26-H27</f>
        <v>8528135407</v>
      </c>
      <c r="I29" s="191">
        <f>I26</f>
        <v>1206501067</v>
      </c>
      <c r="J29" s="185">
        <v>9373238910</v>
      </c>
      <c r="K29" s="185">
        <f>K26-K27</f>
        <v>1764923418</v>
      </c>
      <c r="L29" s="185">
        <f>L26-L27</f>
        <v>14411878199</v>
      </c>
      <c r="M29" s="185">
        <f>M26-M27</f>
        <v>5252490982</v>
      </c>
      <c r="N29" s="66"/>
    </row>
    <row r="30" spans="1:14" ht="15.75">
      <c r="A30" s="268" t="s">
        <v>157</v>
      </c>
      <c r="B30" s="268"/>
      <c r="C30" s="268"/>
      <c r="D30" s="8" t="s">
        <v>158</v>
      </c>
      <c r="E30" s="9"/>
      <c r="F30" s="14"/>
      <c r="G30" s="181"/>
      <c r="H30" s="192" t="e">
        <f>H29/'CĐKT LT'!#REF!*10000</f>
        <v>#REF!</v>
      </c>
      <c r="I30" s="183">
        <v>215</v>
      </c>
      <c r="J30" s="184">
        <v>1480.0342437688325</v>
      </c>
      <c r="K30" s="184"/>
      <c r="L30" s="182"/>
      <c r="M30" s="182"/>
    </row>
    <row r="31" spans="1:14" ht="15.75">
      <c r="A31" s="268" t="s">
        <v>159</v>
      </c>
      <c r="B31" s="268"/>
      <c r="C31" s="268"/>
      <c r="D31" s="8" t="s">
        <v>160</v>
      </c>
      <c r="E31" s="9"/>
      <c r="F31" s="14"/>
      <c r="G31" s="181"/>
      <c r="H31" s="182"/>
      <c r="I31" s="183"/>
      <c r="J31" s="182"/>
      <c r="K31" s="184"/>
      <c r="L31" s="182"/>
      <c r="M31" s="182"/>
    </row>
    <row r="32" spans="1:14">
      <c r="A32" s="170"/>
      <c r="B32" s="64"/>
      <c r="C32" s="64"/>
      <c r="D32" s="170"/>
      <c r="E32" s="64"/>
      <c r="F32" s="15"/>
      <c r="G32" s="193"/>
      <c r="H32" s="194"/>
      <c r="I32" s="195"/>
      <c r="J32" s="194"/>
      <c r="K32" s="194"/>
      <c r="L32" s="194"/>
      <c r="M32" s="194"/>
    </row>
    <row r="33" spans="1:11">
      <c r="A33" s="7" t="s">
        <v>162</v>
      </c>
      <c r="B33" s="1"/>
      <c r="C33" s="1"/>
      <c r="D33" s="7"/>
      <c r="E33" s="1"/>
      <c r="F33" s="13"/>
      <c r="G33" s="73"/>
      <c r="J33" s="196">
        <f>J26+[2]luu1901!$L$64</f>
        <v>17051192908.5</v>
      </c>
    </row>
    <row r="34" spans="1:11">
      <c r="A34" s="7"/>
      <c r="B34" s="1"/>
      <c r="C34" s="1"/>
      <c r="D34" s="271">
        <f ca="1">NOW()</f>
        <v>42389.751473611112</v>
      </c>
      <c r="E34" s="271"/>
      <c r="F34" s="271"/>
      <c r="G34" s="271"/>
      <c r="H34" s="197"/>
      <c r="J34" s="196"/>
    </row>
    <row r="35" spans="1:11">
      <c r="A35" s="272" t="s">
        <v>39</v>
      </c>
      <c r="B35" s="272"/>
      <c r="C35" s="3" t="s">
        <v>40</v>
      </c>
      <c r="D35" s="272" t="s">
        <v>41</v>
      </c>
      <c r="E35" s="272"/>
      <c r="F35" s="272"/>
      <c r="G35" s="272"/>
    </row>
    <row r="36" spans="1:11">
      <c r="A36" s="267" t="s">
        <v>42</v>
      </c>
      <c r="B36" s="267"/>
      <c r="C36" s="4" t="s">
        <v>42</v>
      </c>
      <c r="D36" s="267" t="s">
        <v>43</v>
      </c>
      <c r="E36" s="267"/>
      <c r="F36" s="267"/>
      <c r="G36" s="267"/>
      <c r="J36" s="197">
        <f>J27-1096063892-793461700</f>
        <v>258910528</v>
      </c>
    </row>
    <row r="38" spans="1:11" ht="45.75" customHeight="1">
      <c r="H38" s="269"/>
      <c r="I38" s="269"/>
      <c r="J38" s="269"/>
      <c r="K38" s="269"/>
    </row>
  </sheetData>
  <mergeCells count="32">
    <mergeCell ref="D3:G4"/>
    <mergeCell ref="A14:C14"/>
    <mergeCell ref="A6:G6"/>
    <mergeCell ref="A7:G7"/>
    <mergeCell ref="F8:G8"/>
    <mergeCell ref="A10:C10"/>
    <mergeCell ref="A11:C11"/>
    <mergeCell ref="A12:C12"/>
    <mergeCell ref="A13:C13"/>
    <mergeCell ref="A25:C25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36:B36"/>
    <mergeCell ref="D36:G36"/>
    <mergeCell ref="A30:C30"/>
    <mergeCell ref="H38:K38"/>
    <mergeCell ref="A27:C27"/>
    <mergeCell ref="A28:C28"/>
    <mergeCell ref="A29:C29"/>
    <mergeCell ref="A31:C31"/>
    <mergeCell ref="D34:G34"/>
    <mergeCell ref="A35:B35"/>
    <mergeCell ref="D35:G35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G59"/>
  <sheetViews>
    <sheetView tabSelected="1" workbookViewId="0">
      <selection activeCell="D8" sqref="D8:E8"/>
    </sheetView>
  </sheetViews>
  <sheetFormatPr defaultRowHeight="16.5"/>
  <cols>
    <col min="1" max="1" width="61.42578125" style="96" customWidth="1"/>
    <col min="2" max="2" width="6.7109375" style="96" customWidth="1"/>
    <col min="3" max="3" width="9" style="99" hidden="1" customWidth="1"/>
    <col min="4" max="4" width="21.7109375" style="99" customWidth="1"/>
    <col min="5" max="5" width="19.85546875" style="99" customWidth="1"/>
    <col min="6" max="6" width="24.28515625" style="97" bestFit="1" customWidth="1"/>
    <col min="7" max="7" width="23" style="98" customWidth="1"/>
    <col min="8" max="16384" width="9.140625" style="99"/>
  </cols>
  <sheetData>
    <row r="2" spans="1:7" ht="16.5" customHeight="1">
      <c r="A2" s="70" t="s">
        <v>121</v>
      </c>
      <c r="B2" s="287" t="s">
        <v>163</v>
      </c>
      <c r="C2" s="287"/>
      <c r="D2" s="287"/>
      <c r="E2" s="287"/>
    </row>
    <row r="3" spans="1:7">
      <c r="A3" s="70" t="s">
        <v>122</v>
      </c>
      <c r="B3" s="287"/>
      <c r="C3" s="287"/>
      <c r="D3" s="287"/>
      <c r="E3" s="287"/>
    </row>
    <row r="4" spans="1:7" ht="30.75" customHeight="1">
      <c r="B4" s="287"/>
      <c r="C4" s="287"/>
      <c r="D4" s="287"/>
      <c r="E4" s="287"/>
    </row>
    <row r="5" spans="1:7">
      <c r="A5" s="289" t="s">
        <v>164</v>
      </c>
      <c r="B5" s="289"/>
      <c r="C5" s="289"/>
      <c r="D5" s="289"/>
      <c r="E5" s="289"/>
    </row>
    <row r="6" spans="1:7">
      <c r="A6" s="290" t="s">
        <v>212</v>
      </c>
      <c r="B6" s="290"/>
      <c r="C6" s="290"/>
      <c r="D6" s="290"/>
      <c r="E6" s="290"/>
    </row>
    <row r="7" spans="1:7">
      <c r="A7" s="291" t="s">
        <v>277</v>
      </c>
      <c r="B7" s="291"/>
      <c r="C7" s="291"/>
      <c r="D7" s="291"/>
      <c r="E7" s="291"/>
    </row>
    <row r="8" spans="1:7">
      <c r="A8" s="100"/>
      <c r="B8" s="101"/>
      <c r="C8" s="102"/>
      <c r="D8" s="286"/>
      <c r="E8" s="286"/>
      <c r="F8" s="286" t="s">
        <v>282</v>
      </c>
      <c r="G8" s="286"/>
    </row>
    <row r="9" spans="1:7" ht="17.25" thickBot="1">
      <c r="A9" s="100"/>
      <c r="B9" s="101"/>
      <c r="C9" s="102"/>
      <c r="D9" s="103"/>
      <c r="E9" s="103"/>
    </row>
    <row r="10" spans="1:7" ht="38.25" customHeight="1">
      <c r="A10" s="80" t="s">
        <v>38</v>
      </c>
      <c r="B10" s="104" t="s">
        <v>4</v>
      </c>
      <c r="C10" s="104" t="s">
        <v>5</v>
      </c>
      <c r="D10" s="105" t="s">
        <v>280</v>
      </c>
      <c r="E10" s="106" t="s">
        <v>281</v>
      </c>
      <c r="F10" s="107" t="s">
        <v>274</v>
      </c>
      <c r="G10" s="108" t="s">
        <v>275</v>
      </c>
    </row>
    <row r="11" spans="1:7">
      <c r="A11" s="109">
        <v>1</v>
      </c>
      <c r="B11" s="110">
        <v>2</v>
      </c>
      <c r="C11" s="111" t="s">
        <v>165</v>
      </c>
      <c r="D11" s="112">
        <v>4</v>
      </c>
      <c r="E11" s="112">
        <v>5</v>
      </c>
      <c r="F11" s="113"/>
      <c r="G11" s="114"/>
    </row>
    <row r="12" spans="1:7">
      <c r="A12" s="115" t="s">
        <v>166</v>
      </c>
      <c r="B12" s="116"/>
      <c r="C12" s="117"/>
      <c r="D12" s="118"/>
      <c r="E12" s="118"/>
      <c r="F12" s="119"/>
      <c r="G12" s="120"/>
    </row>
    <row r="13" spans="1:7" ht="17.25">
      <c r="A13" s="121" t="s">
        <v>197</v>
      </c>
      <c r="B13" s="122" t="s">
        <v>126</v>
      </c>
      <c r="C13" s="123"/>
      <c r="D13" s="124">
        <v>5528447879</v>
      </c>
      <c r="E13" s="124">
        <v>3484581355</v>
      </c>
      <c r="F13" s="125">
        <v>17050122909</v>
      </c>
      <c r="G13" s="126">
        <v>5452485368</v>
      </c>
    </row>
    <row r="14" spans="1:7" ht="17.25">
      <c r="A14" s="121" t="s">
        <v>198</v>
      </c>
      <c r="B14" s="127"/>
      <c r="C14" s="128"/>
      <c r="D14" s="129"/>
      <c r="E14" s="129"/>
      <c r="F14" s="125">
        <v>0</v>
      </c>
      <c r="G14" s="126">
        <v>0</v>
      </c>
    </row>
    <row r="15" spans="1:7">
      <c r="A15" s="130" t="s">
        <v>213</v>
      </c>
      <c r="B15" s="127" t="s">
        <v>128</v>
      </c>
      <c r="C15" s="128"/>
      <c r="D15" s="129">
        <v>898438568</v>
      </c>
      <c r="E15" s="129">
        <v>719333105</v>
      </c>
      <c r="F15" s="125">
        <v>3170116302</v>
      </c>
      <c r="G15" s="126">
        <v>2788169659</v>
      </c>
    </row>
    <row r="16" spans="1:7">
      <c r="A16" s="130" t="s">
        <v>199</v>
      </c>
      <c r="B16" s="127" t="s">
        <v>167</v>
      </c>
      <c r="C16" s="128"/>
      <c r="D16" s="129">
        <v>0</v>
      </c>
      <c r="E16" s="129">
        <v>176913895</v>
      </c>
      <c r="F16" s="125">
        <v>-329629549</v>
      </c>
      <c r="G16" s="126">
        <v>3473966975</v>
      </c>
    </row>
    <row r="17" spans="1:7" ht="36.75" customHeight="1">
      <c r="A17" s="131" t="s">
        <v>214</v>
      </c>
      <c r="B17" s="127" t="s">
        <v>168</v>
      </c>
      <c r="C17" s="128"/>
      <c r="D17" s="129"/>
      <c r="E17" s="129"/>
      <c r="F17" s="125">
        <v>0</v>
      </c>
      <c r="G17" s="126">
        <v>-1607429</v>
      </c>
    </row>
    <row r="18" spans="1:7">
      <c r="A18" s="130" t="s">
        <v>200</v>
      </c>
      <c r="B18" s="127" t="s">
        <v>169</v>
      </c>
      <c r="C18" s="128"/>
      <c r="D18" s="129">
        <v>-3313871835</v>
      </c>
      <c r="E18" s="129">
        <v>-3386801000</v>
      </c>
      <c r="F18" s="125">
        <v>-5350344176</v>
      </c>
      <c r="G18" s="126">
        <v>-4756779062</v>
      </c>
    </row>
    <row r="19" spans="1:7">
      <c r="A19" s="130" t="s">
        <v>201</v>
      </c>
      <c r="B19" s="127" t="s">
        <v>170</v>
      </c>
      <c r="C19" s="128"/>
      <c r="D19" s="129">
        <v>667685697</v>
      </c>
      <c r="E19" s="129">
        <v>92069292</v>
      </c>
      <c r="F19" s="125">
        <v>1315402673</v>
      </c>
      <c r="G19" s="126">
        <v>126387557</v>
      </c>
    </row>
    <row r="20" spans="1:7">
      <c r="A20" s="132" t="s">
        <v>215</v>
      </c>
      <c r="B20" s="133" t="s">
        <v>171</v>
      </c>
      <c r="C20" s="134"/>
      <c r="D20" s="134"/>
      <c r="E20" s="134"/>
      <c r="F20" s="125">
        <v>0</v>
      </c>
      <c r="G20" s="126">
        <v>0</v>
      </c>
    </row>
    <row r="21" spans="1:7" ht="40.5" customHeight="1">
      <c r="A21" s="135" t="s">
        <v>233</v>
      </c>
      <c r="B21" s="122" t="s">
        <v>202</v>
      </c>
      <c r="C21" s="123"/>
      <c r="D21" s="124">
        <v>3780700309</v>
      </c>
      <c r="E21" s="124">
        <f>SUM(E13:E20)</f>
        <v>1086096647</v>
      </c>
      <c r="F21" s="125">
        <v>15855668159</v>
      </c>
      <c r="G21" s="126">
        <v>7082623068</v>
      </c>
    </row>
    <row r="22" spans="1:7">
      <c r="A22" s="130" t="s">
        <v>216</v>
      </c>
      <c r="B22" s="127" t="s">
        <v>203</v>
      </c>
      <c r="C22" s="128"/>
      <c r="D22" s="129">
        <v>-22365502828</v>
      </c>
      <c r="E22" s="129">
        <v>-16563860828</v>
      </c>
      <c r="F22" s="125">
        <v>-26739655931</v>
      </c>
      <c r="G22" s="126">
        <v>-19440701127</v>
      </c>
    </row>
    <row r="23" spans="1:7">
      <c r="A23" s="130" t="s">
        <v>217</v>
      </c>
      <c r="B23" s="127" t="s">
        <v>129</v>
      </c>
      <c r="C23" s="128"/>
      <c r="D23" s="129">
        <v>-2260454439</v>
      </c>
      <c r="E23" s="129">
        <v>296138724</v>
      </c>
      <c r="F23" s="125">
        <v>-7156782814</v>
      </c>
      <c r="G23" s="126">
        <v>-1439681940</v>
      </c>
    </row>
    <row r="24" spans="1:7" ht="33">
      <c r="A24" s="136" t="s">
        <v>234</v>
      </c>
      <c r="B24" s="127" t="s">
        <v>131</v>
      </c>
      <c r="C24" s="128"/>
      <c r="D24" s="129">
        <v>-124970628</v>
      </c>
      <c r="E24" s="129">
        <v>1268954050</v>
      </c>
      <c r="F24" s="125">
        <v>-7884505006</v>
      </c>
      <c r="G24" s="126">
        <v>10115943340</v>
      </c>
    </row>
    <row r="25" spans="1:7">
      <c r="A25" s="130" t="s">
        <v>204</v>
      </c>
      <c r="B25" s="127" t="s">
        <v>205</v>
      </c>
      <c r="C25" s="128"/>
      <c r="D25" s="129">
        <v>-143600807</v>
      </c>
      <c r="E25" s="129">
        <v>14385016</v>
      </c>
      <c r="F25" s="125">
        <v>-1385556757</v>
      </c>
      <c r="G25" s="126">
        <v>-95813524</v>
      </c>
    </row>
    <row r="26" spans="1:7">
      <c r="A26" s="130" t="s">
        <v>218</v>
      </c>
      <c r="B26" s="127" t="s">
        <v>207</v>
      </c>
      <c r="C26" s="128"/>
      <c r="D26" s="137"/>
      <c r="E26" s="129"/>
      <c r="F26" s="125">
        <v>0</v>
      </c>
      <c r="G26" s="126"/>
    </row>
    <row r="27" spans="1:7">
      <c r="A27" s="132" t="s">
        <v>206</v>
      </c>
      <c r="B27" s="85">
        <v>14</v>
      </c>
      <c r="C27" s="134"/>
      <c r="D27" s="129">
        <v>-658557455</v>
      </c>
      <c r="E27" s="129">
        <v>-92069292</v>
      </c>
      <c r="F27" s="125">
        <v>-1294003602</v>
      </c>
      <c r="G27" s="126">
        <v>-126387557</v>
      </c>
    </row>
    <row r="28" spans="1:7">
      <c r="A28" s="130" t="s">
        <v>208</v>
      </c>
      <c r="B28" s="127" t="s">
        <v>209</v>
      </c>
      <c r="C28" s="128"/>
      <c r="D28" s="129">
        <v>-1300000000</v>
      </c>
      <c r="E28" s="129">
        <v>-14241890</v>
      </c>
      <c r="F28" s="125">
        <v>-1791841845</v>
      </c>
      <c r="G28" s="126">
        <v>-26583247</v>
      </c>
    </row>
    <row r="29" spans="1:7">
      <c r="A29" s="130" t="s">
        <v>220</v>
      </c>
      <c r="B29" s="127" t="s">
        <v>211</v>
      </c>
      <c r="C29" s="128"/>
      <c r="D29" s="129"/>
      <c r="E29" s="129"/>
      <c r="F29" s="125">
        <v>0</v>
      </c>
      <c r="G29" s="126">
        <v>0</v>
      </c>
    </row>
    <row r="30" spans="1:7">
      <c r="A30" s="130" t="s">
        <v>210</v>
      </c>
      <c r="B30" s="127" t="s">
        <v>219</v>
      </c>
      <c r="C30" s="128"/>
      <c r="D30" s="129">
        <v>-52746649</v>
      </c>
      <c r="E30" s="129">
        <v>-33816263</v>
      </c>
      <c r="F30" s="125">
        <v>-397377094</v>
      </c>
      <c r="G30" s="126">
        <v>-287674800</v>
      </c>
    </row>
    <row r="31" spans="1:7" ht="17.25">
      <c r="A31" s="138" t="s">
        <v>172</v>
      </c>
      <c r="B31" s="139" t="s">
        <v>132</v>
      </c>
      <c r="C31" s="140"/>
      <c r="D31" s="141">
        <v>-23125132497</v>
      </c>
      <c r="E31" s="141">
        <f>SUM(E21:E30)</f>
        <v>-14038413836</v>
      </c>
      <c r="F31" s="125">
        <v>-30794054890</v>
      </c>
      <c r="G31" s="126">
        <v>-4218275787</v>
      </c>
    </row>
    <row r="32" spans="1:7">
      <c r="A32" s="142" t="s">
        <v>173</v>
      </c>
      <c r="B32" s="127"/>
      <c r="C32" s="128"/>
      <c r="D32" s="129"/>
      <c r="E32" s="129"/>
      <c r="F32" s="125">
        <v>0</v>
      </c>
      <c r="G32" s="126">
        <v>0</v>
      </c>
    </row>
    <row r="33" spans="1:7" ht="33">
      <c r="A33" s="143" t="s">
        <v>174</v>
      </c>
      <c r="B33" s="127" t="s">
        <v>134</v>
      </c>
      <c r="C33" s="128"/>
      <c r="D33" s="129">
        <v>-3930481774</v>
      </c>
      <c r="E33" s="129">
        <v>-1982031145</v>
      </c>
      <c r="F33" s="125">
        <v>-9836237477</v>
      </c>
      <c r="G33" s="126">
        <v>-4027483882</v>
      </c>
    </row>
    <row r="34" spans="1:7" ht="33">
      <c r="A34" s="143" t="s">
        <v>175</v>
      </c>
      <c r="B34" s="127" t="s">
        <v>136</v>
      </c>
      <c r="C34" s="128"/>
      <c r="D34" s="144">
        <v>54746364</v>
      </c>
      <c r="E34" s="129"/>
      <c r="F34" s="125">
        <v>749710001</v>
      </c>
      <c r="G34" s="126">
        <v>0</v>
      </c>
    </row>
    <row r="35" spans="1:7">
      <c r="A35" s="130" t="s">
        <v>176</v>
      </c>
      <c r="B35" s="127" t="s">
        <v>137</v>
      </c>
      <c r="C35" s="128"/>
      <c r="D35" s="129"/>
      <c r="E35" s="129"/>
      <c r="F35" s="125">
        <v>0</v>
      </c>
      <c r="G35" s="126">
        <v>-500000000</v>
      </c>
    </row>
    <row r="36" spans="1:7" ht="33">
      <c r="A36" s="145" t="s">
        <v>232</v>
      </c>
      <c r="B36" s="127" t="s">
        <v>139</v>
      </c>
      <c r="C36" s="128"/>
      <c r="D36" s="129"/>
      <c r="E36" s="129"/>
      <c r="F36" s="125">
        <v>0</v>
      </c>
      <c r="G36" s="126">
        <v>500000000</v>
      </c>
    </row>
    <row r="37" spans="1:7">
      <c r="A37" s="130" t="s">
        <v>177</v>
      </c>
      <c r="B37" s="127" t="s">
        <v>141</v>
      </c>
      <c r="C37" s="128"/>
      <c r="D37" s="129">
        <v>-316785000</v>
      </c>
      <c r="E37" s="129"/>
      <c r="F37" s="125">
        <v>-516785000</v>
      </c>
      <c r="G37" s="126">
        <v>-6375120000</v>
      </c>
    </row>
    <row r="38" spans="1:7">
      <c r="A38" s="130" t="s">
        <v>178</v>
      </c>
      <c r="B38" s="127" t="s">
        <v>161</v>
      </c>
      <c r="C38" s="128"/>
      <c r="D38" s="129"/>
      <c r="E38" s="129">
        <v>160000000</v>
      </c>
      <c r="F38" s="125">
        <v>0</v>
      </c>
      <c r="G38" s="126">
        <v>700000000</v>
      </c>
    </row>
    <row r="39" spans="1:7">
      <c r="A39" s="130" t="s">
        <v>179</v>
      </c>
      <c r="B39" s="127" t="s">
        <v>180</v>
      </c>
      <c r="C39" s="128"/>
      <c r="D39" s="146">
        <v>3331601200</v>
      </c>
      <c r="E39" s="129">
        <v>3386801000</v>
      </c>
      <c r="F39" s="125">
        <v>4994343890</v>
      </c>
      <c r="G39" s="126">
        <v>4880599848</v>
      </c>
    </row>
    <row r="40" spans="1:7" ht="17.25">
      <c r="A40" s="138" t="s">
        <v>181</v>
      </c>
      <c r="B40" s="139" t="s">
        <v>142</v>
      </c>
      <c r="C40" s="140"/>
      <c r="D40" s="141">
        <v>-860919210</v>
      </c>
      <c r="E40" s="141">
        <f>SUM(E33:E39)</f>
        <v>1564769855</v>
      </c>
      <c r="F40" s="125">
        <v>-4608968586</v>
      </c>
      <c r="G40" s="126">
        <v>-4822004034</v>
      </c>
    </row>
    <row r="41" spans="1:7">
      <c r="A41" s="142" t="s">
        <v>182</v>
      </c>
      <c r="B41" s="127"/>
      <c r="C41" s="128"/>
      <c r="D41" s="129"/>
      <c r="E41" s="129"/>
      <c r="F41" s="125">
        <v>0</v>
      </c>
      <c r="G41" s="126">
        <v>0</v>
      </c>
    </row>
    <row r="42" spans="1:7" ht="33">
      <c r="A42" s="145" t="s">
        <v>235</v>
      </c>
      <c r="B42" s="127" t="s">
        <v>144</v>
      </c>
      <c r="C42" s="128"/>
      <c r="D42" s="144">
        <v>63331230000</v>
      </c>
      <c r="E42" s="129"/>
      <c r="F42" s="125">
        <v>63331230000</v>
      </c>
      <c r="G42" s="126">
        <v>0</v>
      </c>
    </row>
    <row r="43" spans="1:7" ht="33" hidden="1">
      <c r="A43" s="143" t="s">
        <v>221</v>
      </c>
      <c r="B43" s="127" t="s">
        <v>146</v>
      </c>
      <c r="C43" s="128"/>
      <c r="D43" s="129"/>
      <c r="E43" s="129"/>
      <c r="F43" s="125">
        <v>0</v>
      </c>
      <c r="G43" s="126">
        <v>0</v>
      </c>
    </row>
    <row r="44" spans="1:7">
      <c r="A44" s="130" t="s">
        <v>194</v>
      </c>
      <c r="B44" s="127" t="s">
        <v>183</v>
      </c>
      <c r="C44" s="128"/>
      <c r="D44" s="129">
        <v>32145529999</v>
      </c>
      <c r="E44" s="129">
        <v>8795737462</v>
      </c>
      <c r="F44" s="125">
        <v>76253616132</v>
      </c>
      <c r="G44" s="126">
        <v>18307467552</v>
      </c>
    </row>
    <row r="45" spans="1:7">
      <c r="A45" s="130" t="s">
        <v>195</v>
      </c>
      <c r="B45" s="127" t="s">
        <v>184</v>
      </c>
      <c r="C45" s="128"/>
      <c r="D45" s="129">
        <v>-33977362964</v>
      </c>
      <c r="E45" s="129">
        <f>-2445624165-1719558</f>
        <v>-2447343723</v>
      </c>
      <c r="F45" s="125">
        <v>-66635077133</v>
      </c>
      <c r="G45" s="126">
        <v>-10157730090</v>
      </c>
    </row>
    <row r="46" spans="1:7">
      <c r="A46" s="130" t="s">
        <v>196</v>
      </c>
      <c r="B46" s="127" t="s">
        <v>185</v>
      </c>
      <c r="C46" s="128"/>
      <c r="D46" s="129"/>
      <c r="E46" s="129"/>
      <c r="F46" s="125">
        <v>0</v>
      </c>
      <c r="G46" s="126">
        <v>0</v>
      </c>
    </row>
    <row r="47" spans="1:7">
      <c r="A47" s="130" t="s">
        <v>186</v>
      </c>
      <c r="B47" s="127" t="s">
        <v>187</v>
      </c>
      <c r="C47" s="128"/>
      <c r="D47" s="129"/>
      <c r="E47" s="129"/>
      <c r="F47" s="125">
        <v>0</v>
      </c>
      <c r="G47" s="126">
        <v>0</v>
      </c>
    </row>
    <row r="48" spans="1:7" ht="17.25">
      <c r="A48" s="138" t="s">
        <v>188</v>
      </c>
      <c r="B48" s="139" t="s">
        <v>148</v>
      </c>
      <c r="C48" s="140"/>
      <c r="D48" s="141">
        <v>61499397035</v>
      </c>
      <c r="E48" s="141">
        <f>SUM(E42:E47)</f>
        <v>6348393739</v>
      </c>
      <c r="F48" s="147">
        <v>72949768999</v>
      </c>
      <c r="G48" s="148">
        <v>8149737462</v>
      </c>
    </row>
    <row r="49" spans="1:7">
      <c r="A49" s="149" t="s">
        <v>189</v>
      </c>
      <c r="B49" s="122" t="s">
        <v>150</v>
      </c>
      <c r="C49" s="123"/>
      <c r="D49" s="124">
        <v>37513345328</v>
      </c>
      <c r="E49" s="124">
        <f>E48+E40+E31</f>
        <v>-6125250242</v>
      </c>
      <c r="F49" s="147">
        <v>37546745523</v>
      </c>
      <c r="G49" s="148">
        <v>-890542359</v>
      </c>
    </row>
    <row r="50" spans="1:7">
      <c r="A50" s="149" t="s">
        <v>190</v>
      </c>
      <c r="B50" s="122" t="s">
        <v>156</v>
      </c>
      <c r="C50" s="123"/>
      <c r="D50" s="124">
        <v>7735563097</v>
      </c>
      <c r="E50" s="124">
        <v>13827413144</v>
      </c>
      <c r="F50" s="147">
        <v>7702162902</v>
      </c>
      <c r="G50" s="148">
        <v>8594424819</v>
      </c>
    </row>
    <row r="51" spans="1:7">
      <c r="A51" s="130" t="s">
        <v>191</v>
      </c>
      <c r="B51" s="127" t="s">
        <v>192</v>
      </c>
      <c r="C51" s="128"/>
      <c r="D51" s="129"/>
      <c r="E51" s="129"/>
      <c r="F51" s="125">
        <v>0</v>
      </c>
      <c r="G51" s="148">
        <v>-1719558</v>
      </c>
    </row>
    <row r="52" spans="1:7">
      <c r="A52" s="150" t="s">
        <v>193</v>
      </c>
      <c r="B52" s="151" t="s">
        <v>158</v>
      </c>
      <c r="C52" s="152"/>
      <c r="D52" s="153">
        <v>45248908425</v>
      </c>
      <c r="E52" s="153">
        <f>E51+E50+E49</f>
        <v>7702162902</v>
      </c>
      <c r="F52" s="154">
        <v>45248908425</v>
      </c>
      <c r="G52" s="155">
        <v>7702162902</v>
      </c>
    </row>
    <row r="53" spans="1:7">
      <c r="A53" s="100"/>
      <c r="B53" s="101"/>
      <c r="C53" s="102"/>
      <c r="D53" s="156"/>
      <c r="E53" s="156"/>
      <c r="F53" s="157"/>
    </row>
    <row r="54" spans="1:7" ht="49.5" customHeight="1">
      <c r="A54" s="293" t="s">
        <v>222</v>
      </c>
      <c r="B54" s="293"/>
      <c r="C54" s="293"/>
      <c r="D54" s="293"/>
      <c r="E54" s="293"/>
      <c r="F54" s="158"/>
    </row>
    <row r="55" spans="1:7">
      <c r="D55" s="159"/>
    </row>
    <row r="56" spans="1:7">
      <c r="A56" s="100"/>
      <c r="B56" s="292">
        <f ca="1">NOW()</f>
        <v>42389.751473611112</v>
      </c>
      <c r="C56" s="292"/>
      <c r="D56" s="292"/>
      <c r="E56" s="292"/>
    </row>
    <row r="57" spans="1:7">
      <c r="A57" s="160" t="s">
        <v>236</v>
      </c>
      <c r="B57" s="161"/>
      <c r="C57" s="162"/>
      <c r="D57" s="288" t="s">
        <v>41</v>
      </c>
      <c r="E57" s="288"/>
    </row>
    <row r="58" spans="1:7">
      <c r="A58" s="163" t="s">
        <v>237</v>
      </c>
      <c r="B58" s="164"/>
      <c r="C58" s="285" t="s">
        <v>43</v>
      </c>
      <c r="D58" s="285"/>
      <c r="E58" s="285"/>
    </row>
    <row r="59" spans="1:7">
      <c r="A59" s="100"/>
      <c r="B59" s="101"/>
      <c r="C59" s="102"/>
      <c r="D59" s="103"/>
      <c r="E59" s="103"/>
    </row>
  </sheetData>
  <mergeCells count="10">
    <mergeCell ref="C58:E58"/>
    <mergeCell ref="F8:G8"/>
    <mergeCell ref="B2:E4"/>
    <mergeCell ref="D57:E57"/>
    <mergeCell ref="A5:E5"/>
    <mergeCell ref="A6:E6"/>
    <mergeCell ref="A7:E7"/>
    <mergeCell ref="D8:E8"/>
    <mergeCell ref="B56:E56"/>
    <mergeCell ref="A54:E54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5"/>
  <sheetViews>
    <sheetView workbookViewId="0">
      <selection activeCell="C84" sqref="C84"/>
    </sheetView>
  </sheetViews>
  <sheetFormatPr defaultColWidth="8.42578125" defaultRowHeight="15"/>
  <cols>
    <col min="2" max="2" width="32.5703125" bestFit="1" customWidth="1"/>
    <col min="3" max="3" width="18.140625" bestFit="1" customWidth="1"/>
    <col min="4" max="4" width="13.5703125" bestFit="1" customWidth="1"/>
    <col min="5" max="5" width="18.42578125" bestFit="1" customWidth="1"/>
    <col min="6" max="6" width="20.85546875" bestFit="1" customWidth="1"/>
    <col min="7" max="7" width="14.5703125" bestFit="1" customWidth="1"/>
  </cols>
  <sheetData>
    <row r="1" spans="1:7" s="16" customFormat="1">
      <c r="A1" s="17">
        <v>7</v>
      </c>
      <c r="B1" s="20" t="s">
        <v>259</v>
      </c>
      <c r="C1" s="18"/>
      <c r="D1" s="18"/>
    </row>
    <row r="2" spans="1:7" s="16" customFormat="1">
      <c r="A2" s="17"/>
      <c r="C2" s="18"/>
      <c r="D2" s="18"/>
    </row>
    <row r="3" spans="1:7" s="23" customFormat="1" ht="25.5">
      <c r="A3" s="21"/>
      <c r="B3" s="21" t="s">
        <v>243</v>
      </c>
      <c r="C3" s="22" t="s">
        <v>244</v>
      </c>
      <c r="D3" s="22" t="s">
        <v>245</v>
      </c>
      <c r="E3" s="28" t="s">
        <v>246</v>
      </c>
      <c r="F3" s="22" t="s">
        <v>247</v>
      </c>
      <c r="G3" s="22" t="s">
        <v>248</v>
      </c>
    </row>
    <row r="4" spans="1:7" s="24" customFormat="1">
      <c r="A4" s="29"/>
      <c r="B4" s="29"/>
      <c r="C4" s="30"/>
      <c r="D4" s="30"/>
      <c r="E4" s="30"/>
      <c r="F4" s="30"/>
      <c r="G4" s="30"/>
    </row>
    <row r="5" spans="1:7" s="24" customFormat="1">
      <c r="A5" s="31"/>
      <c r="B5" s="31" t="s">
        <v>249</v>
      </c>
      <c r="C5" s="32"/>
      <c r="D5" s="33"/>
      <c r="E5" s="33"/>
      <c r="F5" s="33"/>
      <c r="G5" s="33"/>
    </row>
    <row r="6" spans="1:7" s="24" customFormat="1">
      <c r="A6" s="31"/>
      <c r="B6" s="34" t="s">
        <v>263</v>
      </c>
      <c r="C6" s="32">
        <v>19334150884</v>
      </c>
      <c r="D6" s="32">
        <v>4032169552</v>
      </c>
      <c r="E6" s="32">
        <v>15396521885</v>
      </c>
      <c r="F6" s="32">
        <v>35496000</v>
      </c>
      <c r="G6" s="32">
        <v>38798338321</v>
      </c>
    </row>
    <row r="7" spans="1:7" s="24" customFormat="1">
      <c r="A7" s="35"/>
      <c r="B7" s="36" t="s">
        <v>250</v>
      </c>
      <c r="C7" s="37"/>
      <c r="D7" s="37">
        <v>31454545</v>
      </c>
      <c r="E7" s="37"/>
      <c r="F7" s="38"/>
      <c r="G7" s="32">
        <v>31454545</v>
      </c>
    </row>
    <row r="8" spans="1:7" s="24" customFormat="1">
      <c r="A8" s="35"/>
      <c r="B8" s="36" t="s">
        <v>251</v>
      </c>
      <c r="C8" s="39">
        <f>72772293+602681379+197877575+141316358+1513348015+3999392223+15684469</f>
        <v>6543072312</v>
      </c>
      <c r="D8" s="37">
        <f>372772674+327454546+420460365+162829091+165400000</f>
        <v>1448916676</v>
      </c>
      <c r="E8" s="37">
        <f>2145500000+2652536103</f>
        <v>4798036103</v>
      </c>
      <c r="F8" s="37"/>
      <c r="G8" s="32">
        <v>12790025091</v>
      </c>
    </row>
    <row r="9" spans="1:7" s="24" customFormat="1">
      <c r="A9" s="35"/>
      <c r="B9" s="36" t="s">
        <v>252</v>
      </c>
      <c r="C9" s="37"/>
      <c r="D9" s="37"/>
      <c r="E9" s="37"/>
      <c r="F9" s="37"/>
      <c r="G9" s="32">
        <v>0</v>
      </c>
    </row>
    <row r="10" spans="1:7" s="24" customFormat="1">
      <c r="A10" s="35"/>
      <c r="B10" s="36" t="s">
        <v>253</v>
      </c>
      <c r="C10" s="37"/>
      <c r="D10" s="37"/>
      <c r="E10" s="37"/>
      <c r="F10" s="37"/>
      <c r="G10" s="32">
        <v>0</v>
      </c>
    </row>
    <row r="11" spans="1:7" s="24" customFormat="1">
      <c r="A11" s="35"/>
      <c r="B11" s="36" t="s">
        <v>254</v>
      </c>
      <c r="C11" s="37"/>
      <c r="D11" s="37">
        <f>46702465+145921171+329631818</f>
        <v>522255454</v>
      </c>
      <c r="E11" s="37">
        <v>57142858</v>
      </c>
      <c r="F11" s="37"/>
      <c r="G11" s="32">
        <v>579398312</v>
      </c>
    </row>
    <row r="12" spans="1:7" s="24" customFormat="1">
      <c r="A12" s="35"/>
      <c r="B12" s="36" t="s">
        <v>255</v>
      </c>
      <c r="C12" s="37"/>
      <c r="D12" s="37"/>
      <c r="E12" s="37"/>
      <c r="F12" s="37"/>
      <c r="G12" s="32">
        <v>0</v>
      </c>
    </row>
    <row r="13" spans="1:7" s="24" customFormat="1">
      <c r="A13" s="31"/>
      <c r="B13" s="34" t="s">
        <v>279</v>
      </c>
      <c r="C13" s="40">
        <f>C6+C7+C8+C9-C10-C11-C12</f>
        <v>25877223196</v>
      </c>
      <c r="D13" s="40">
        <f>D6+D7+D8+D9-D10-D11-D12</f>
        <v>4990285319</v>
      </c>
      <c r="E13" s="40">
        <f>E6+E7+E8+E9-E10-E11-E12</f>
        <v>20137415130</v>
      </c>
      <c r="F13" s="40">
        <f>F6+F7+F8+F9-F10-F11-F12</f>
        <v>35496000</v>
      </c>
      <c r="G13" s="32">
        <v>51040419645</v>
      </c>
    </row>
    <row r="14" spans="1:7" s="24" customFormat="1">
      <c r="A14" s="31"/>
      <c r="B14" s="34"/>
      <c r="C14" s="40"/>
      <c r="D14" s="40"/>
      <c r="E14" s="40"/>
      <c r="F14" s="40"/>
      <c r="G14" s="40"/>
    </row>
    <row r="15" spans="1:7" s="43" customFormat="1">
      <c r="A15" s="41"/>
      <c r="B15" s="41" t="s">
        <v>256</v>
      </c>
      <c r="C15" s="42"/>
      <c r="D15" s="42"/>
      <c r="E15" s="42"/>
      <c r="F15" s="42"/>
      <c r="G15" s="42"/>
    </row>
    <row r="16" spans="1:7" s="24" customFormat="1">
      <c r="A16" s="31"/>
      <c r="B16" s="34" t="s">
        <v>263</v>
      </c>
      <c r="C16" s="40">
        <v>3593390319</v>
      </c>
      <c r="D16" s="40">
        <v>2644668600</v>
      </c>
      <c r="E16" s="40">
        <v>3421994646</v>
      </c>
      <c r="F16" s="40">
        <v>17290045</v>
      </c>
      <c r="G16" s="40">
        <v>9677343610</v>
      </c>
    </row>
    <row r="17" spans="1:7" s="24" customFormat="1">
      <c r="A17" s="35"/>
      <c r="B17" s="36" t="s">
        <v>257</v>
      </c>
      <c r="C17" s="44">
        <f>218075053+62775036+222260340+62775036+3638616+236519095+76307532+266896081+108093591</f>
        <v>1257340380</v>
      </c>
      <c r="D17" s="45">
        <f>80120293+14533377+65849112+23739726+76908604+29680562+80003104+32867526</f>
        <v>403702304</v>
      </c>
      <c r="E17" s="45">
        <f>364582134+364582134+356675581+406359765</f>
        <v>1492199614</v>
      </c>
      <c r="F17" s="37">
        <f>2218500+2218500+2218500+2218500</f>
        <v>8874000</v>
      </c>
      <c r="G17" s="40">
        <v>3162116298</v>
      </c>
    </row>
    <row r="18" spans="1:7" s="25" customFormat="1">
      <c r="A18" s="36"/>
      <c r="B18" s="36" t="s">
        <v>252</v>
      </c>
      <c r="C18" s="37"/>
      <c r="D18" s="37"/>
      <c r="E18" s="37"/>
      <c r="F18" s="37"/>
      <c r="G18" s="40">
        <v>0</v>
      </c>
    </row>
    <row r="19" spans="1:7" s="25" customFormat="1">
      <c r="A19" s="36"/>
      <c r="B19" s="36" t="s">
        <v>253</v>
      </c>
      <c r="C19" s="37"/>
      <c r="D19" s="37"/>
      <c r="E19" s="37"/>
      <c r="F19" s="37"/>
      <c r="G19" s="40">
        <v>0</v>
      </c>
    </row>
    <row r="20" spans="1:7" s="24" customFormat="1">
      <c r="A20" s="35"/>
      <c r="B20" s="36" t="s">
        <v>254</v>
      </c>
      <c r="C20" s="37"/>
      <c r="D20" s="37">
        <f>46702465+57142858</f>
        <v>103845323</v>
      </c>
      <c r="E20" s="37"/>
      <c r="F20" s="37"/>
      <c r="G20" s="40">
        <v>103845323</v>
      </c>
    </row>
    <row r="21" spans="1:7" s="24" customFormat="1">
      <c r="A21" s="35"/>
      <c r="B21" s="36" t="s">
        <v>255</v>
      </c>
      <c r="C21" s="37"/>
      <c r="D21" s="37"/>
      <c r="E21" s="37"/>
      <c r="F21" s="37"/>
      <c r="G21" s="40">
        <v>0</v>
      </c>
    </row>
    <row r="22" spans="1:7" s="24" customFormat="1">
      <c r="A22" s="31"/>
      <c r="B22" s="34" t="s">
        <v>279</v>
      </c>
      <c r="C22" s="40">
        <f>C16+C17-C21-C20</f>
        <v>4850730699</v>
      </c>
      <c r="D22" s="40">
        <f>D16+D17-D20</f>
        <v>2944525581</v>
      </c>
      <c r="E22" s="40">
        <f>E16+E17-E20</f>
        <v>4914194260</v>
      </c>
      <c r="F22" s="40">
        <f>F16+F17</f>
        <v>26164045</v>
      </c>
      <c r="G22" s="40">
        <v>12735614585</v>
      </c>
    </row>
    <row r="23" spans="1:7" s="24" customFormat="1">
      <c r="A23" s="31"/>
      <c r="B23" s="34"/>
      <c r="C23" s="40"/>
      <c r="D23" s="40"/>
      <c r="E23" s="40"/>
      <c r="F23" s="40"/>
      <c r="G23" s="40"/>
    </row>
    <row r="24" spans="1:7" s="24" customFormat="1">
      <c r="A24" s="31"/>
      <c r="B24" s="34" t="s">
        <v>258</v>
      </c>
      <c r="C24" s="37"/>
      <c r="D24" s="37"/>
      <c r="E24" s="37"/>
      <c r="F24" s="37"/>
      <c r="G24" s="37"/>
    </row>
    <row r="25" spans="1:7" s="24" customFormat="1">
      <c r="A25" s="31"/>
      <c r="B25" s="34" t="s">
        <v>263</v>
      </c>
      <c r="C25" s="40">
        <f>C6-C16</f>
        <v>15740760565</v>
      </c>
      <c r="D25" s="40">
        <f>D6-D16</f>
        <v>1387500952</v>
      </c>
      <c r="E25" s="40">
        <f>E6-E16</f>
        <v>11974527239</v>
      </c>
      <c r="F25" s="40">
        <f>F6-F16</f>
        <v>18205955</v>
      </c>
      <c r="G25" s="40">
        <v>29120994711</v>
      </c>
    </row>
    <row r="26" spans="1:7" s="24" customFormat="1">
      <c r="A26" s="46"/>
      <c r="B26" s="34" t="s">
        <v>279</v>
      </c>
      <c r="C26" s="47">
        <f>C13-C22</f>
        <v>21026492497</v>
      </c>
      <c r="D26" s="47">
        <f>D13-D22</f>
        <v>2045759738</v>
      </c>
      <c r="E26" s="47">
        <f>E13-E22</f>
        <v>15223220870</v>
      </c>
      <c r="F26" s="47">
        <f>F13-F22</f>
        <v>9331955</v>
      </c>
      <c r="G26" s="47">
        <v>38304805060</v>
      </c>
    </row>
    <row r="27" spans="1:7" s="24" customFormat="1">
      <c r="B27" s="25"/>
      <c r="C27" s="26"/>
      <c r="D27" s="26"/>
      <c r="E27" s="26"/>
      <c r="F27" s="26"/>
      <c r="G27" s="26"/>
    </row>
    <row r="28" spans="1:7" s="24" customFormat="1">
      <c r="B28" s="25"/>
      <c r="C28" s="26"/>
      <c r="D28" s="27"/>
      <c r="E28" s="27"/>
      <c r="F28" s="27"/>
      <c r="G28" s="27"/>
    </row>
    <row r="29" spans="1:7" s="24" customFormat="1">
      <c r="B29" s="20" t="s">
        <v>260</v>
      </c>
      <c r="C29" s="26"/>
      <c r="D29" s="26"/>
      <c r="E29" s="26"/>
      <c r="F29" s="19"/>
      <c r="G29" s="26"/>
    </row>
    <row r="30" spans="1:7" s="24" customFormat="1">
      <c r="B30" s="48" t="s">
        <v>243</v>
      </c>
      <c r="C30" s="49" t="s">
        <v>261</v>
      </c>
      <c r="D30" s="49"/>
      <c r="E30" s="49"/>
      <c r="F30" s="50" t="s">
        <v>262</v>
      </c>
      <c r="G30" s="50" t="s">
        <v>242</v>
      </c>
    </row>
    <row r="31" spans="1:7" s="24" customFormat="1">
      <c r="B31" s="294"/>
      <c r="C31" s="294"/>
      <c r="D31" s="294"/>
      <c r="E31" s="294"/>
      <c r="F31" s="51"/>
      <c r="G31" s="51"/>
    </row>
    <row r="32" spans="1:7" s="24" customFormat="1">
      <c r="B32" s="52" t="s">
        <v>249</v>
      </c>
      <c r="C32" s="52"/>
      <c r="D32" s="52"/>
      <c r="E32" s="52"/>
      <c r="F32" s="51"/>
      <c r="G32" s="51"/>
    </row>
    <row r="33" spans="2:7" s="53" customFormat="1" ht="14.25">
      <c r="B33" s="52" t="s">
        <v>263</v>
      </c>
      <c r="C33" s="52">
        <v>633632000</v>
      </c>
      <c r="D33" s="52"/>
      <c r="E33" s="52"/>
      <c r="F33" s="54">
        <v>40000000</v>
      </c>
      <c r="G33" s="54">
        <f>F33+C33</f>
        <v>673632000</v>
      </c>
    </row>
    <row r="34" spans="2:7" s="24" customFormat="1">
      <c r="B34" s="52" t="s">
        <v>250</v>
      </c>
      <c r="C34" s="52"/>
      <c r="D34" s="52"/>
      <c r="E34" s="52"/>
      <c r="F34" s="51"/>
      <c r="G34" s="54">
        <f>C34</f>
        <v>0</v>
      </c>
    </row>
    <row r="35" spans="2:7" s="55" customFormat="1" ht="14.25">
      <c r="B35" s="34" t="s">
        <v>270</v>
      </c>
      <c r="C35" s="52">
        <f>C33</f>
        <v>633632000</v>
      </c>
      <c r="D35" s="52"/>
      <c r="E35" s="52"/>
      <c r="F35" s="56">
        <f>F33</f>
        <v>40000000</v>
      </c>
      <c r="G35" s="56">
        <f>C35+F35</f>
        <v>673632000</v>
      </c>
    </row>
    <row r="36" spans="2:7">
      <c r="B36" s="294"/>
      <c r="C36" s="294"/>
      <c r="D36" s="294"/>
      <c r="E36" s="294"/>
      <c r="F36" s="57"/>
      <c r="G36" s="57"/>
    </row>
    <row r="37" spans="2:7">
      <c r="B37" s="52" t="s">
        <v>256</v>
      </c>
      <c r="C37" s="52"/>
      <c r="D37" s="52"/>
      <c r="E37" s="52"/>
      <c r="F37" s="57"/>
      <c r="G37" s="57"/>
    </row>
    <row r="38" spans="2:7">
      <c r="B38" s="52" t="s">
        <v>263</v>
      </c>
      <c r="C38" s="52"/>
      <c r="D38" s="52"/>
      <c r="E38" s="52"/>
      <c r="F38" s="58">
        <v>16000008</v>
      </c>
      <c r="G38" s="56">
        <f>F38</f>
        <v>16000008</v>
      </c>
    </row>
    <row r="39" spans="2:7">
      <c r="B39" s="52" t="s">
        <v>257</v>
      </c>
      <c r="C39" s="52"/>
      <c r="D39" s="52"/>
      <c r="E39" s="52"/>
      <c r="F39" s="59">
        <f>2000001+2000001+2000001*2</f>
        <v>8000004</v>
      </c>
      <c r="G39" s="59">
        <f>F39</f>
        <v>8000004</v>
      </c>
    </row>
    <row r="40" spans="2:7">
      <c r="B40" s="34" t="s">
        <v>279</v>
      </c>
      <c r="C40" s="52"/>
      <c r="D40" s="52"/>
      <c r="E40" s="52"/>
      <c r="F40" s="58">
        <f>F39+F38</f>
        <v>24000012</v>
      </c>
      <c r="G40" s="58">
        <f>F40</f>
        <v>24000012</v>
      </c>
    </row>
    <row r="41" spans="2:7">
      <c r="B41" s="294"/>
      <c r="C41" s="294"/>
      <c r="D41" s="294"/>
      <c r="E41" s="294"/>
      <c r="F41" s="59"/>
      <c r="G41" s="59"/>
    </row>
    <row r="42" spans="2:7">
      <c r="B42" s="295" t="s">
        <v>258</v>
      </c>
      <c r="C42" s="295"/>
      <c r="D42" s="295"/>
      <c r="E42" s="295"/>
      <c r="F42" s="59"/>
      <c r="G42" s="59"/>
    </row>
    <row r="43" spans="2:7">
      <c r="B43" s="52" t="s">
        <v>263</v>
      </c>
      <c r="C43" s="52"/>
      <c r="D43" s="52"/>
      <c r="E43" s="52"/>
      <c r="F43" s="58">
        <f>F33-F38</f>
        <v>23999992</v>
      </c>
      <c r="G43" s="58">
        <f>G33-G38</f>
        <v>657631992</v>
      </c>
    </row>
    <row r="44" spans="2:7">
      <c r="B44" s="34" t="s">
        <v>279</v>
      </c>
      <c r="C44" s="52"/>
      <c r="D44" s="52"/>
      <c r="E44" s="52"/>
      <c r="F44" s="58">
        <f>F35-F40</f>
        <v>15999988</v>
      </c>
      <c r="G44" s="58">
        <f>G35-G40</f>
        <v>649631988</v>
      </c>
    </row>
    <row r="45" spans="2:7">
      <c r="B45" s="60"/>
      <c r="C45" s="60"/>
      <c r="D45" s="60"/>
      <c r="E45" s="60"/>
      <c r="F45" s="60"/>
      <c r="G45" s="60"/>
    </row>
  </sheetData>
  <mergeCells count="4">
    <mergeCell ref="B31:E31"/>
    <mergeCell ref="B36:E36"/>
    <mergeCell ref="B41:E41"/>
    <mergeCell ref="B42:E42"/>
  </mergeCells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bmXK51mqDP0yQAAaFRw70XwEbq8=</DigestValue>
    </Reference>
    <Reference URI="#idOfficeObject" Type="http://www.w3.org/2000/09/xmldsig#Object">
      <DigestMethod Algorithm="http://www.w3.org/2000/09/xmldsig#sha1"/>
      <DigestValue>LifAoX8W15b5x3p0+ztkb0SAg8s=</DigestValue>
    </Reference>
  </SignedInfo>
  <SignatureValue>
    JaS3Fl4cIBNy0eBVAST1AuL5PClqXjDGchn5eo1iSO/tJNn94cC40R4DzGSiGoqXuefWpHfi
    MsAoy7C4288JAkGlWjUthYkeCCS4JOqtorZuowEDWT2s5qEzWSPM49gzRxM8xgpSlisN9n8H
    uyCbAk7OpMVCVoJ5+fuhvgWosz4=
  </SignatureValue>
  <KeyInfo>
    <KeyValue>
      <RSAKeyValue>
        <Modulus>
            yvUCEQsUjumInu8v4ZxJ61LBwCLiRqgz7pRdLCzfxLnO1aevmhugESqYXNNdppHgFErKLOqa
            hy7sBIeZsVIGIfXxq1JJIUhrkmDK3r90tfS/mBJ876XkkANnwS0zgUZqZGcIVpt6XlSuULDA
            r3jBH6lS04eBVzX1Sjz0Kzm6BtE=
          </Modulus>
        <Exponent>AQAB</Exponent>
      </RSAKeyValue>
    </KeyValue>
    <X509Data>
      <X509Certificate>
          MIIGUjCCBDqgAwIBAgIQVAGHI3fjVt/KlZMnRSBvZDANBgkqhkiG9w0BAQUFADBpMQswCQYD
          VQQGEwJWTjETMBEGA1UEChMKVk5QVCBHcm91cDEeMBwGA1UECxMVVk5QVC1DQSBUcnVzdCBO
          ZXR3b3JrMSUwIwYDVQQDExxWTlBUIENlcnRpZmljYXRpb24gQXV0aG9yaXR5MB4XDTE1MDMx
          NjAzMzkwMFoXDTE5MDMxNjAzMzkwMFowggEVMQswCQYDVQQGEwJWTjEVMBMGA1UECAwMTmfD
          tCBRdXnhu4FuMRUwEwYDVQQHDAxI4bqjaSBQaMOybmcxYzBhBgNVBAsMWkPDlE5HIFRZIEPh
          u5QgUEjhuqZOIENVTkcg4buoTkcgVsOAIEThu4pDSCBW4bukIEvhu7ggVEhV4bqsVCBIw4BO
          RyBI4bqiSSAoTUFDOiAwMjAwNTYzMDYzKTEeMBwGA1UECwwVUVVBTiBI4buGIEPhu5QgxJDD
          lE5HMREwDwYDVQQMDAhUSMavIEvDjTEgMB4GA1UEAwwXVFLhu4pOSCBUSOG7iiBUSFUgVFJB
          TkcxHjAcBgoJkiaJk/IsZAEBDA5DTU5EOjAzMTA0NTg1NjCBnzANBgkqhkiG9w0BAQEFAAOB
          jQAwgYkCgYEAyvUCEQsUjumInu8v4ZxJ61LBwCLiRqgz7pRdLCzfxLnO1aevmhugESqYXNNd
          ppHgFErKLOqahy7sBIeZsVIGIfXxq1JJIUhrkmDK3r90tfS/mBJ876XkkANnwS0zgUZqZGcI
          Vpt6XlSuULDAr3jBH6lS04eBVzX1Sjz0Kzm6BtECAwEAAaOCAcowggHGMHAGCCsGAQUFBwEB
          BGQwYjAyBggrBgEFBQcwAoYmaHR0cDovL3B1Yi52bnB0LWNhLnZuL2NlcnRzL3ZucHRjYS5j
          ZXIwLAYIKwYBBQUHMAGGIGh0dHA6Ly9vY3NwLnZucHQtY2Eudm4vcmVzcG9uZGVyMB0GA1Ud
          DgQWBBRHaLKSQkvpnRu/pKFrrYTlIovzIDAMBgNVHRMBAf8EAjAAMB8GA1UdIwQYMBaAFAZp
          wNXVAooVjUZ96XziaApVrGqvMGgGA1UdIARhMF8wXQYOKwYBBAGB7QMBAQMBAwIwSzAiBggr
          BgEFBQcCAjAWHhQAUwBJAEQALQBQAFIALQAxAC4AMDAlBggrBgEFBQcCARYZaHR0cDovL3B1
          Yi52bnB0LWNhLnZuL3JwYTAxBgNVHR8EKjAoMCagJKAihiBodHRwOi8vY3JsLnZucHQtY2Eu
          dm4vdm5wdGNhLmNybDAOBgNVHQ8BAf8EBAMCBPAwNAYDVR0lBC0wKwYIKwYBBQUHAwIGCCsG
          AQUFBwMEBgorBgEEAYI3CgMMBgkqhkiG9y8BAQUwIQYDVR0RBBowGIEWVFJBTkdUVEBNQVNF
          UkNPLkNPTS5WTjANBgkqhkiG9w0BAQUFAAOCAgEAZX57fBY9Pg4yaOYxVLimLVQUbO1p0YSy
          mKF2eSGHHFKqq3N4WOEMwD8t0XgTU5XBOVa1t7MbS6uJC3P5NFTxM7t3rA/2wiqjH5BDZCLZ
          4efc6mz0p0mPnjHDvw6DLuk/BCJ71yoMVplKy40DRbLzYKZ1On8tEnY3zMAs/fdvX7MytZ1g
          GhErXa4MJqWD0o1FQRlkYstezbdc6jQ2uZsQTKoPXPH9voG2gglCl0Ss7Gf3pITzsPETGfsL
          qFBB4Jd3jEVJzTgzYdgL2T3Q5PEvupIUh15QuFospXtfnCOPKTY3P64nP6kD4phmQroT9L9P
          1o6GeIoog5c16fjNNcDn9bQy/hHimuetc0nJ6A/uQpCog0aEfffVdfhoFqCs6L1zcycpDQ6y
          EsqM2r97HAg+BGUnRKQL7ihcFqrcwzhfPheF7NpBoOksaL3n+fAm+Rhn4fUj8pidgqp9KPb9
          MnkfCgJTB1QyJGFJnT0TLaEj9dR94VEmB1n8UauVkSCYSe2+7RVik2ZzzwDiOjYix1ph6H6S
          MrQN8JCNevxVUIqSjG6w6D+Tpl47jS3HL/7fDjJXwTA6cyhG2ZX8jz8Ma+BMuIjdGAWRDiUa
          AbkxTBtEyuAoGY4IU9eOXSH8f3g7AZYB06/vbHMHYtbbkYE1AMQJmCOMyWZqb+YsFJ/pf01e
          WQA=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AzbFtmDyknnJaru/e6bufBgF1aw=</DigestValue>
      </Reference>
      <Reference URI="/xl/calcChain.xml?ContentType=application/vnd.openxmlformats-officedocument.spreadsheetml.calcChain+xml">
        <DigestMethod Algorithm="http://www.w3.org/2000/09/xmldsig#sha1"/>
        <DigestValue>mNRb4M+6Aa5oASLgBnR4059Jm3o=</DigestValue>
      </Reference>
      <Reference URI="/xl/comments1.xml?ContentType=application/vnd.openxmlformats-officedocument.spreadsheetml.comments+xml">
        <DigestMethod Algorithm="http://www.w3.org/2000/09/xmldsig#sha1"/>
        <DigestValue>zsDa50TPFyKaILgly0TISrekZeY=</DigestValue>
      </Reference>
      <Reference URI="/xl/drawings/vmlDrawing1.vml?ContentType=application/vnd.openxmlformats-officedocument.vmlDrawing">
        <DigestMethod Algorithm="http://www.w3.org/2000/09/xmldsig#sha1"/>
        <DigestValue>UocK0IniLI7XDZrvu2c2bJd0EdM=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W9YVWxNCIkMIQf6XkKo3lbuBdOc=</DigestValue>
      </Reference>
      <Reference URI="/xl/externalLinks/externalLink2.xml?ContentType=application/vnd.openxmlformats-officedocument.spreadsheetml.externalLink+xml">
        <DigestMethod Algorithm="http://www.w3.org/2000/09/xmldsig#sha1"/>
        <DigestValue>XgtMWDmFU0WFXWl8piGAx4M1ZU8=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wr2+v8z+zUTSDRmlaA11DtNCP9U=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wr2+v8z+zUTSDRmlaA11DtNCP9U=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yY6i0w609awhSDbB9yFxJBxySbc=</DigestValue>
      </Reference>
      <Reference URI="/xl/sharedStrings.xml?ContentType=application/vnd.openxmlformats-officedocument.spreadsheetml.sharedStrings+xml">
        <DigestMethod Algorithm="http://www.w3.org/2000/09/xmldsig#sha1"/>
        <DigestValue>7qCCQ6OJFyehtXJ/Jcvr/0CJ5h0=</DigestValue>
      </Reference>
      <Reference URI="/xl/styles.xml?ContentType=application/vnd.openxmlformats-officedocument.spreadsheetml.styles+xml">
        <DigestMethod Algorithm="http://www.w3.org/2000/09/xmldsig#sha1"/>
        <DigestValue>hHqyHghU2+e60gKy4FsaxXPlBLU=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ArR1tDfRyafCSjPfeeBQ+ALNhqE=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1Oj3pj6Rse3sMIpN7YeNCYWDlwI=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adHIvQlycBiz0YHZj1xzu+DlcEg=</DigestValue>
      </Reference>
      <Reference URI="/xl/worksheets/sheet2.xml?ContentType=application/vnd.openxmlformats-officedocument.spreadsheetml.worksheet+xml">
        <DigestMethod Algorithm="http://www.w3.org/2000/09/xmldsig#sha1"/>
        <DigestValue>gxRoZnAdss4RGv61JB095NtWjk0=</DigestValue>
      </Reference>
      <Reference URI="/xl/worksheets/sheet3.xml?ContentType=application/vnd.openxmlformats-officedocument.spreadsheetml.worksheet+xml">
        <DigestMethod Algorithm="http://www.w3.org/2000/09/xmldsig#sha1"/>
        <DigestValue>VSZpzrf/AtsCw5Fs8RnvZvdEGnw=</DigestValue>
      </Reference>
      <Reference URI="/xl/worksheets/sheet4.xml?ContentType=application/vnd.openxmlformats-officedocument.spreadsheetml.worksheet+xml">
        <DigestMethod Algorithm="http://www.w3.org/2000/09/xmldsig#sha1"/>
        <DigestValue>lHFeNvLjbd8BeWx64T42YsFP3AI=</DigestValue>
      </Reference>
    </Manifest>
    <SignatureProperties>
      <SignatureProperty Id="idSignatureTime" Target="#idPackageSignature">
        <mdssi:SignatureTime>
          <mdssi:Format>YYYY-MM-DDThh:mm:ssTZD</mdssi:Format>
          <mdssi:Value>2016-01-20T11:02:12Z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5.1</WindowsVersion>
          <OfficeVersion>12.0</OfficeVersion>
          <ApplicationVersion>12.0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CĐKT LT</vt:lpstr>
      <vt:lpstr>BC HĐKD</vt:lpstr>
      <vt:lpstr>LCGT</vt:lpstr>
      <vt:lpstr>TSCĐ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duclc</cp:lastModifiedBy>
  <cp:lastPrinted>2015-10-20T03:20:16Z</cp:lastPrinted>
  <dcterms:created xsi:type="dcterms:W3CDTF">2015-04-06T07:51:50Z</dcterms:created>
  <dcterms:modified xsi:type="dcterms:W3CDTF">2016-01-20T11:02:11Z</dcterms:modified>
</cp:coreProperties>
</file>