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80af0b83dfb54b5c"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80" windowWidth="15600" windowHeight="7890" firstSheet="2" activeTab="4"/>
  </bookViews>
  <sheets>
    <sheet name="BTDC" sheetId="11" state="hidden" r:id="rId1"/>
    <sheet name="Sheet3" sheetId="14" state="hidden" r:id="rId2"/>
    <sheet name="BCDKT" sheetId="15" r:id="rId3"/>
    <sheet name="KQKD" sheetId="16" r:id="rId4"/>
    <sheet name="BCLCTT" sheetId="17" r:id="rId5"/>
    <sheet name="TM1" sheetId="4" r:id="rId6"/>
    <sheet name="TM2" sheetId="7" r:id="rId7"/>
    <sheet name="TM4" sheetId="9" r:id="rId8"/>
    <sheet name="TM5" sheetId="5" r:id="rId9"/>
    <sheet name="TM6" sheetId="6" r:id="rId10"/>
  </sheets>
  <definedNames>
    <definedName name="_Fill" localSheetId="7" hidden="1">#REF!</definedName>
    <definedName name="_Fill" hidden="1">#REF!</definedName>
    <definedName name="_Key1" localSheetId="7" hidden="1">#REF!</definedName>
    <definedName name="_Key1" hidden="1">#REF!</definedName>
    <definedName name="_Key2" localSheetId="7" hidden="1">#REF!</definedName>
    <definedName name="_Key2" hidden="1">#REF!</definedName>
    <definedName name="_Order1" hidden="1">255</definedName>
    <definedName name="_Order2" hidden="1">255</definedName>
    <definedName name="_Sort" localSheetId="7" hidden="1">#REF!</definedName>
    <definedName name="_Sort" hidden="1">#REF!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_xlnm.Print_Area" localSheetId="5">'TM1'!$A$1:$J$128</definedName>
    <definedName name="_xlnm.Print_Area" localSheetId="6">'TM2'!$A$1:$M$23</definedName>
    <definedName name="_xlnm.Print_Area" localSheetId="7">'TM4'!$A$1:$J$32</definedName>
    <definedName name="_xlnm.Print_Area" localSheetId="8">'TM5'!$A$1:$H$30</definedName>
    <definedName name="_xlnm.Print_Area" localSheetId="9">'TM6'!$A$1:$H$199</definedName>
    <definedName name="_xlnm.Print_Titles" localSheetId="5">'TM1'!$1:$6</definedName>
    <definedName name="_xlnm.Print_Titles" localSheetId="6">'TM2'!$1:$6</definedName>
    <definedName name="_xlnm.Print_Titles" localSheetId="7">'TM4'!$1:$3</definedName>
    <definedName name="_xlnm.Print_Titles" localSheetId="9">'TM6'!$1:$6</definedName>
  </definedNames>
  <calcPr calcId="124519"/>
</workbook>
</file>

<file path=xl/calcChain.xml><?xml version="1.0" encoding="utf-8"?>
<calcChain xmlns="http://schemas.openxmlformats.org/spreadsheetml/2006/main">
  <c r="H94" i="6"/>
  <c r="H93"/>
  <c r="F93"/>
  <c r="I79"/>
  <c r="I69"/>
  <c r="I62"/>
  <c r="E127" i="15"/>
  <c r="E128"/>
  <c r="E106"/>
  <c r="E105" s="1"/>
  <c r="E107"/>
  <c r="E76"/>
  <c r="E75" s="1"/>
  <c r="E73"/>
  <c r="E67"/>
  <c r="E30"/>
  <c r="E14"/>
  <c r="E11"/>
  <c r="D14"/>
  <c r="D11"/>
  <c r="D10"/>
  <c r="D73"/>
  <c r="D127"/>
  <c r="D36"/>
  <c r="D30"/>
  <c r="D18"/>
  <c r="H85" i="6"/>
  <c r="F85"/>
  <c r="F106"/>
  <c r="H82" l="1"/>
  <c r="F82"/>
  <c r="F78"/>
  <c r="F79" s="1"/>
  <c r="D26" i="17"/>
  <c r="D35" s="1"/>
  <c r="D17"/>
  <c r="D36"/>
  <c r="H91" i="6"/>
  <c r="F91"/>
  <c r="H83"/>
  <c r="F83"/>
  <c r="H79"/>
  <c r="F69"/>
  <c r="G24" i="5"/>
  <c r="M14" i="7"/>
  <c r="J86" i="4"/>
  <c r="H58"/>
  <c r="D58"/>
  <c r="D67" i="15"/>
  <c r="H40" i="4"/>
  <c r="H20"/>
  <c r="D38" i="17" l="1"/>
  <c r="H21" i="9" l="1"/>
  <c r="H30" i="4" l="1"/>
  <c r="H14"/>
  <c r="G23" i="16"/>
  <c r="F23"/>
  <c r="E23"/>
  <c r="G11"/>
  <c r="G13" s="1"/>
  <c r="G20" s="1"/>
  <c r="G24" s="1"/>
  <c r="G27" s="1"/>
  <c r="G30" s="1"/>
  <c r="F11"/>
  <c r="F13" s="1"/>
  <c r="F20" s="1"/>
  <c r="F24" s="1"/>
  <c r="F27" s="1"/>
  <c r="F30" s="1"/>
  <c r="E11"/>
  <c r="E13" s="1"/>
  <c r="E20" s="1"/>
  <c r="E24" s="1"/>
  <c r="E27" s="1"/>
  <c r="E30" s="1"/>
  <c r="D11"/>
  <c r="D13" s="1"/>
  <c r="D20" s="1"/>
  <c r="D24" s="1"/>
  <c r="D27" s="1"/>
  <c r="D30" s="1"/>
  <c r="E18" i="15"/>
  <c r="E10" s="1"/>
  <c r="D37"/>
  <c r="D46"/>
  <c r="D45" s="1"/>
  <c r="D52"/>
  <c r="D58"/>
  <c r="D61"/>
  <c r="D75"/>
  <c r="D76"/>
  <c r="D107"/>
  <c r="D119"/>
  <c r="E119"/>
  <c r="H26" i="9"/>
  <c r="J24"/>
  <c r="J26" s="1"/>
  <c r="A6"/>
  <c r="A6" i="5" s="1"/>
  <c r="A6" i="6" s="1"/>
  <c r="L48" i="14"/>
  <c r="K48"/>
  <c r="J48"/>
  <c r="E45"/>
  <c r="E47" s="1"/>
  <c r="D45"/>
  <c r="K46"/>
  <c r="J46"/>
  <c r="L45"/>
  <c r="K45"/>
  <c r="J45"/>
  <c r="J47"/>
  <c r="K47"/>
  <c r="L47"/>
  <c r="L24"/>
  <c r="K24"/>
  <c r="J24"/>
  <c r="G21" i="5"/>
  <c r="D47" i="14"/>
  <c r="L46"/>
  <c r="H21" i="5"/>
  <c r="L16" i="14"/>
  <c r="K16"/>
  <c r="J16"/>
  <c r="L50"/>
  <c r="L44"/>
  <c r="K44"/>
  <c r="J44"/>
  <c r="L43"/>
  <c r="K43"/>
  <c r="J43"/>
  <c r="L42"/>
  <c r="K42"/>
  <c r="J42"/>
  <c r="L41"/>
  <c r="K41"/>
  <c r="J41"/>
  <c r="L40"/>
  <c r="K40"/>
  <c r="J40"/>
  <c r="L39"/>
  <c r="K39"/>
  <c r="J39"/>
  <c r="L38"/>
  <c r="K38"/>
  <c r="J38"/>
  <c r="L37"/>
  <c r="K37"/>
  <c r="J37"/>
  <c r="L36"/>
  <c r="K36"/>
  <c r="J36"/>
  <c r="L35"/>
  <c r="K35"/>
  <c r="J35"/>
  <c r="L34"/>
  <c r="K34"/>
  <c r="J34"/>
  <c r="L33"/>
  <c r="K33"/>
  <c r="J33"/>
  <c r="L32"/>
  <c r="K32"/>
  <c r="J32"/>
  <c r="L31"/>
  <c r="K31"/>
  <c r="J31"/>
  <c r="L30"/>
  <c r="K30"/>
  <c r="J30"/>
  <c r="L29"/>
  <c r="K29"/>
  <c r="J29"/>
  <c r="L28"/>
  <c r="K28"/>
  <c r="J28"/>
  <c r="L27"/>
  <c r="K27"/>
  <c r="J27"/>
  <c r="L26"/>
  <c r="K26"/>
  <c r="J26"/>
  <c r="L25"/>
  <c r="K25"/>
  <c r="J25"/>
  <c r="L23"/>
  <c r="K23"/>
  <c r="J23"/>
  <c r="L22"/>
  <c r="K22"/>
  <c r="J22"/>
  <c r="L21"/>
  <c r="K21"/>
  <c r="J21"/>
  <c r="L20"/>
  <c r="K20"/>
  <c r="J20"/>
  <c r="J19"/>
  <c r="J18"/>
  <c r="J17"/>
  <c r="J15"/>
  <c r="J14"/>
  <c r="J13"/>
  <c r="J12"/>
  <c r="J11"/>
  <c r="J10"/>
  <c r="J9"/>
  <c r="L19"/>
  <c r="K19"/>
  <c r="L18"/>
  <c r="K18"/>
  <c r="L17"/>
  <c r="K17"/>
  <c r="L15"/>
  <c r="K15"/>
  <c r="L14"/>
  <c r="K14"/>
  <c r="L13"/>
  <c r="K13"/>
  <c r="L12"/>
  <c r="K12"/>
  <c r="L11"/>
  <c r="K11"/>
  <c r="L10"/>
  <c r="K10"/>
  <c r="L3"/>
  <c r="K3"/>
  <c r="J3"/>
  <c r="L9"/>
  <c r="K9"/>
  <c r="K8"/>
  <c r="K7"/>
  <c r="K6"/>
  <c r="K5"/>
  <c r="K4"/>
  <c r="L8"/>
  <c r="L7"/>
  <c r="L6"/>
  <c r="L5"/>
  <c r="L4"/>
  <c r="J8"/>
  <c r="J7"/>
  <c r="J6"/>
  <c r="J5"/>
  <c r="J4"/>
  <c r="L49"/>
  <c r="L51" s="1"/>
  <c r="E38"/>
  <c r="E40" s="1"/>
  <c r="D38"/>
  <c r="D40" s="1"/>
  <c r="E32"/>
  <c r="E34" s="1"/>
  <c r="D32"/>
  <c r="D34" s="1"/>
  <c r="E14"/>
  <c r="E16" s="1"/>
  <c r="D14"/>
  <c r="D16" s="1"/>
  <c r="F57" i="4"/>
  <c r="J57"/>
  <c r="J54"/>
  <c r="F54"/>
  <c r="A2" i="6"/>
  <c r="H60"/>
  <c r="H64" s="1"/>
  <c r="H71" s="1"/>
  <c r="F60"/>
  <c r="A2" i="9"/>
  <c r="A1"/>
  <c r="A2" i="7"/>
  <c r="J10" i="9"/>
  <c r="M20" i="7"/>
  <c r="K20"/>
  <c r="I20"/>
  <c r="G20"/>
  <c r="M16"/>
  <c r="K16"/>
  <c r="I16"/>
  <c r="G16"/>
  <c r="A1"/>
  <c r="J122" i="4"/>
  <c r="J127" s="1"/>
  <c r="H122"/>
  <c r="H127" s="1"/>
  <c r="J116"/>
  <c r="J119" s="1"/>
  <c r="H116"/>
  <c r="H119" s="1"/>
  <c r="H113"/>
  <c r="F113"/>
  <c r="D113"/>
  <c r="C113"/>
  <c r="H112"/>
  <c r="F112"/>
  <c r="D112"/>
  <c r="C112"/>
  <c r="H110"/>
  <c r="F110"/>
  <c r="D110"/>
  <c r="C110"/>
  <c r="J109"/>
  <c r="J108"/>
  <c r="J107"/>
  <c r="J106"/>
  <c r="J105"/>
  <c r="J104"/>
  <c r="H102"/>
  <c r="F102"/>
  <c r="D102"/>
  <c r="C102"/>
  <c r="J101"/>
  <c r="J100"/>
  <c r="J99"/>
  <c r="J98"/>
  <c r="J97"/>
  <c r="J96"/>
  <c r="J95"/>
  <c r="J30"/>
  <c r="J40" s="1"/>
  <c r="H57" s="1"/>
  <c r="J27"/>
  <c r="H27"/>
  <c r="J112"/>
  <c r="E14" i="11"/>
  <c r="H18" i="9"/>
  <c r="H22" s="1"/>
  <c r="J18"/>
  <c r="J22" s="1"/>
  <c r="H13"/>
  <c r="H15"/>
  <c r="J13"/>
  <c r="J15"/>
  <c r="H54" i="4"/>
  <c r="D54"/>
  <c r="H47"/>
  <c r="H49" s="1"/>
  <c r="J47"/>
  <c r="J49" s="1"/>
  <c r="H86"/>
  <c r="F86"/>
  <c r="D86"/>
  <c r="C86"/>
  <c r="H78"/>
  <c r="F78"/>
  <c r="D78"/>
  <c r="C78"/>
  <c r="J75"/>
  <c r="J74"/>
  <c r="J83"/>
  <c r="J82"/>
  <c r="J81"/>
  <c r="A1" i="6"/>
  <c r="H31" i="9"/>
  <c r="J31"/>
  <c r="J59" i="4"/>
  <c r="F59"/>
  <c r="H89"/>
  <c r="F89"/>
  <c r="D89"/>
  <c r="C89"/>
  <c r="J80"/>
  <c r="F88"/>
  <c r="D65"/>
  <c r="F65"/>
  <c r="H65"/>
  <c r="J65"/>
  <c r="H74" i="6"/>
  <c r="F74"/>
  <c r="H69"/>
  <c r="H62"/>
  <c r="F62"/>
  <c r="H56"/>
  <c r="F56"/>
  <c r="F64"/>
  <c r="F71" s="1"/>
  <c r="H57"/>
  <c r="H58" s="1"/>
  <c r="F54"/>
  <c r="H45"/>
  <c r="F45"/>
  <c r="H19"/>
  <c r="H23" s="1"/>
  <c r="H26" s="1"/>
  <c r="F19"/>
  <c r="D13" s="1"/>
  <c r="H28" i="5"/>
  <c r="H26"/>
  <c r="H25"/>
  <c r="F29"/>
  <c r="E29"/>
  <c r="D29"/>
  <c r="H20"/>
  <c r="H18"/>
  <c r="H17"/>
  <c r="H16"/>
  <c r="H15"/>
  <c r="H14"/>
  <c r="H88" i="4"/>
  <c r="D88"/>
  <c r="C88"/>
  <c r="J85"/>
  <c r="J84"/>
  <c r="J77"/>
  <c r="J76"/>
  <c r="J73"/>
  <c r="J72"/>
  <c r="J71"/>
  <c r="J20"/>
  <c r="H22"/>
  <c r="J14"/>
  <c r="H10" i="9"/>
  <c r="H22" i="5"/>
  <c r="C29"/>
  <c r="G14" i="11"/>
  <c r="D15" i="6"/>
  <c r="H54"/>
  <c r="D106" i="15" l="1"/>
  <c r="D105" s="1"/>
  <c r="D17" i="6"/>
  <c r="D18"/>
  <c r="D16"/>
  <c r="D14"/>
  <c r="J88" i="4"/>
  <c r="J22"/>
  <c r="H59"/>
  <c r="J113"/>
  <c r="J78"/>
  <c r="J102"/>
  <c r="J110"/>
  <c r="J89"/>
  <c r="F57" i="6"/>
  <c r="F58" s="1"/>
  <c r="F23"/>
  <c r="F26" s="1"/>
  <c r="F29" s="1"/>
  <c r="F37" s="1"/>
  <c r="H29"/>
  <c r="H37" s="1"/>
  <c r="H36" s="1"/>
  <c r="H99" s="1"/>
  <c r="D128" i="15" l="1"/>
  <c r="D19" i="6"/>
  <c r="H98"/>
  <c r="H100" s="1"/>
  <c r="F36"/>
  <c r="F99" s="1"/>
  <c r="F98"/>
  <c r="F100" l="1"/>
  <c r="G29" i="5"/>
  <c r="H29" s="1"/>
  <c r="H24"/>
  <c r="L52" i="14" l="1"/>
  <c r="L53" s="1"/>
  <c r="F40" i="4" l="1"/>
  <c r="D57" l="1"/>
  <c r="D59" s="1"/>
</calcChain>
</file>

<file path=xl/sharedStrings.xml><?xml version="1.0" encoding="utf-8"?>
<sst xmlns="http://schemas.openxmlformats.org/spreadsheetml/2006/main" count="886" uniqueCount="635">
  <si>
    <t>Đơn vị tính: VND</t>
  </si>
  <si>
    <t>01</t>
  </si>
  <si>
    <t>2. Các khoản giảm trừ doanh thu</t>
  </si>
  <si>
    <t>02</t>
  </si>
  <si>
    <t>4. Giá vốn hàng bán</t>
  </si>
  <si>
    <t>6. Doanh thu hoạt động tài chính</t>
  </si>
  <si>
    <t>7. Chi phí tài chính</t>
  </si>
  <si>
    <t xml:space="preserve">Tổng Giám đốc </t>
  </si>
  <si>
    <t>(Ký, họ tên, đóng dấu)</t>
  </si>
  <si>
    <t>I. Lưu chuyển tiền từ hoạt động kinh doanh</t>
  </si>
  <si>
    <t>03</t>
  </si>
  <si>
    <t>04</t>
  </si>
  <si>
    <t>05</t>
  </si>
  <si>
    <t>06</t>
  </si>
  <si>
    <t>Lưu chuyển tiền thuần từ hoạt động kinh doanh</t>
  </si>
  <si>
    <t>II. Lưu chuyển tiền từ hoạt động đầu tư</t>
  </si>
  <si>
    <t>Lưu chuyển tiền thuần từ hoạt động đầu tư</t>
  </si>
  <si>
    <t>III. Lưu chuyển tiền từ hoạt động tài chính</t>
  </si>
  <si>
    <t>Lưu chuyển tiền thuần từ hoạt động tài chính</t>
  </si>
  <si>
    <t>Ảnh hưởng của thay đổi tỷ giá hối đoái quy đổi ngoại tệ</t>
  </si>
  <si>
    <t>TÀI SẢN</t>
  </si>
  <si>
    <t>Thuyết minh</t>
  </si>
  <si>
    <t>Số cuối kỳ</t>
  </si>
  <si>
    <t>Số đầu năm</t>
  </si>
  <si>
    <t>I. Tiền và các khoản tương đương tiền</t>
  </si>
  <si>
    <t>2. Các khoản tương đương tiền</t>
  </si>
  <si>
    <t>1. Chứng khoán kinh doanh</t>
  </si>
  <si>
    <t>3. Đầu tư nắm giữ đến ngày đáo hạn</t>
  </si>
  <si>
    <t>III. Các khoản phải thu ngắn hạn</t>
  </si>
  <si>
    <t>5. Phải thu về cho vay ngắn hạn</t>
  </si>
  <si>
    <t>6. Phải thu ngắn hạn khác</t>
  </si>
  <si>
    <t>IV. Hàng tồn kho</t>
  </si>
  <si>
    <t>2. Trả trước cho người bán dài hạn</t>
  </si>
  <si>
    <t>1. Tài sản cố định hữu hình</t>
  </si>
  <si>
    <t>2. Tài sản cố định thuê tài chính</t>
  </si>
  <si>
    <t>3. Tài sản cố định vô hình</t>
  </si>
  <si>
    <t>III. Bất động sản đầu tư</t>
  </si>
  <si>
    <t>IV. Tài sản dở dang dài hạn</t>
  </si>
  <si>
    <t>2. Chi phí xây dựng cơ bản dở dang</t>
  </si>
  <si>
    <t>V. Đầu tư tài chính dài hạn</t>
  </si>
  <si>
    <t>1. Đầu tư vào công ty con</t>
  </si>
  <si>
    <t>2. Đầu tư vào công ty liên kết, liên doanh</t>
  </si>
  <si>
    <t>3. Đầu tư góp vốn vào đơn vị khác</t>
  </si>
  <si>
    <t>5. Đầu tư nắm giữ đến ngày đáo hạn</t>
  </si>
  <si>
    <t>VI. Tài sản dài hạn khác</t>
  </si>
  <si>
    <t>1. Chi phí trả trước dài hạn</t>
  </si>
  <si>
    <t>4. Tài sản dài hạn khác</t>
  </si>
  <si>
    <t>NGUỒN VỐN</t>
  </si>
  <si>
    <t>I. Nợ ngắn hạn</t>
  </si>
  <si>
    <t>II. Nợ dài hạn</t>
  </si>
  <si>
    <t>6. Doanh thu chưa thực hiện dài hạn</t>
  </si>
  <si>
    <t>I. Vốn chủ sở hữu</t>
  </si>
  <si>
    <t>- Cổ phiếu phổ thông có quyền biểu quyết</t>
  </si>
  <si>
    <t>411a</t>
  </si>
  <si>
    <t>- Cổ phiếu ưu đãi</t>
  </si>
  <si>
    <t>411b</t>
  </si>
  <si>
    <t>421a</t>
  </si>
  <si>
    <t>421b</t>
  </si>
  <si>
    <t>II. Nguồn kinh phí và quỹ khác</t>
  </si>
  <si>
    <t>1. Nguồn kinh phí</t>
  </si>
  <si>
    <t>2. Nguồn kinh phí đã hình thành TSCĐ</t>
  </si>
  <si>
    <t>BẢN THUYẾT MINH BÁO CÁO TÀI CHÍNH</t>
  </si>
  <si>
    <t>V- THÔNG TIN BỔ SUNG CHO CÁC KHOẢN MỤC TRÌNH BÀY TRONG BẢNG CÂN ĐỐI KẾ TOÁN VÀ BÁO CÁO KẾT QUẢ HOẠT ĐỘNG KINH DOANH</t>
  </si>
  <si>
    <t xml:space="preserve">        </t>
  </si>
  <si>
    <t>1. TIỀN VÀ CÁC KHOẢN TƯƠNG ĐƯƠNG TIỀN</t>
  </si>
  <si>
    <t xml:space="preserve">Cộng </t>
  </si>
  <si>
    <t>- Khác</t>
  </si>
  <si>
    <t xml:space="preserve">- Nguyên liệu, vật liệu </t>
  </si>
  <si>
    <t>- Thuế thu nhập doanh nghiệp</t>
  </si>
  <si>
    <t>Nhà cửa, 
vật kiến trúc</t>
  </si>
  <si>
    <t>Máy móc,
 thiết bị</t>
  </si>
  <si>
    <t>Phương tiện 
vận tải, 
truyền dẫn</t>
  </si>
  <si>
    <t>Dụng cụ 
quản lý</t>
  </si>
  <si>
    <t>Tổng Cộng</t>
  </si>
  <si>
    <t>III. Giá trị còn lại</t>
  </si>
  <si>
    <t>1. Tại ngày đầu năm</t>
  </si>
  <si>
    <t>2. Tại ngày cuối kỳ</t>
  </si>
  <si>
    <t>- Thuế thu nhập cá nhân</t>
  </si>
  <si>
    <t xml:space="preserve">- Lương phải trả công nhân viên </t>
  </si>
  <si>
    <t>- Kinh phí Công đoàn</t>
  </si>
  <si>
    <t>- Quỹ khen thưởng</t>
  </si>
  <si>
    <t>- Quỹ phúc lợi</t>
  </si>
  <si>
    <t xml:space="preserve"> a/ Bảng cân đối biến động của vốn chủ sở hữu</t>
  </si>
  <si>
    <t>Thặng dư 
vốn cổ phần</t>
  </si>
  <si>
    <t>A</t>
  </si>
  <si>
    <t>- Tăng khác</t>
  </si>
  <si>
    <t xml:space="preserve">- Giảm khác </t>
  </si>
  <si>
    <t>Số dư đầu năm nay</t>
  </si>
  <si>
    <t>Vốn đầu tư 
của chủ sở hữu</t>
  </si>
  <si>
    <t>Quỹ đầu 
tư phát triển</t>
  </si>
  <si>
    <t>Lợi nhuận 
sau thuế chưa phân phối</t>
  </si>
  <si>
    <t>- Tăng vốn trong kỳ này</t>
  </si>
  <si>
    <t>- Lãi trong kỳ này</t>
  </si>
  <si>
    <t>- Giảm vốn trong kỳ này</t>
  </si>
  <si>
    <t>- Lỗ trong kỳ này</t>
  </si>
  <si>
    <t>Số dư cuối kỳ này</t>
  </si>
  <si>
    <t xml:space="preserve"> b/ Chi tiết vốn đầu tư chủ sở hữu</t>
  </si>
  <si>
    <t>Tỷ lệ</t>
  </si>
  <si>
    <t xml:space="preserve"> c/ Các giao dịch về vốn với các chủ sở hữu và phân phối cổ tức, chia lợi nhuận</t>
  </si>
  <si>
    <t>Kỳ này</t>
  </si>
  <si>
    <t>Kỳ trước</t>
  </si>
  <si>
    <t xml:space="preserve"> d/ Cổ phiếu</t>
  </si>
  <si>
    <t xml:space="preserve"> * Mệnh giá cổ phiếu đang lưu hành: 10.000 đ/CP</t>
  </si>
  <si>
    <t xml:space="preserve"> e/ Các quỹ của doanh nghiệp</t>
  </si>
  <si>
    <t>- Doanh thu bán hàng</t>
  </si>
  <si>
    <t>- Lãi tiền gửi, tiền cho vay</t>
  </si>
  <si>
    <t>- Lãi đầu tư trái phiếu, kỳ phiếu, tín phiếu</t>
  </si>
  <si>
    <t>- Cổ tức, lợi nhuận được chia</t>
  </si>
  <si>
    <t>- Doanh thu hoạt động tài chính khác</t>
  </si>
  <si>
    <t xml:space="preserve">- Lãi tiền vay </t>
  </si>
  <si>
    <t>- Lỗ do chênh lệch tỷ giá đã thực hiện</t>
  </si>
  <si>
    <t>- Các khoản tương đương tiền</t>
  </si>
  <si>
    <t>- Tiền mặt (VND)</t>
  </si>
  <si>
    <t>Giá gốc</t>
  </si>
  <si>
    <t>Dự phòng</t>
  </si>
  <si>
    <t>Khoản mục</t>
  </si>
  <si>
    <t>Số dư đầu năm</t>
  </si>
  <si>
    <t>Nguyên giá</t>
  </si>
  <si>
    <t>- Mua trong năm</t>
  </si>
  <si>
    <t>- Cải tạo sửa chữa</t>
  </si>
  <si>
    <t>- Đầu tư XDCB hoàn thành</t>
  </si>
  <si>
    <t>- Thanh lý, nhượng bán</t>
  </si>
  <si>
    <t>- Giảm khác</t>
  </si>
  <si>
    <t>- Chuyển sang bất động sản đầu tư</t>
  </si>
  <si>
    <t>Giá trị hao mòn lũy kế</t>
  </si>
  <si>
    <t>- Khấu hao trong năm</t>
  </si>
  <si>
    <t>Các khoản mục thuộc vốn chủ sở hữu</t>
  </si>
  <si>
    <t>Đầu năm</t>
  </si>
  <si>
    <t>Tăng</t>
  </si>
  <si>
    <t>Giảm</t>
  </si>
  <si>
    <t>Số đã thực nộp trong năm</t>
  </si>
  <si>
    <t xml:space="preserve"> - Vốn chủ sở hữu</t>
  </si>
  <si>
    <t xml:space="preserve"> - Cổ tức lợi nhuận đã chia</t>
  </si>
  <si>
    <t xml:space="preserve"> - Cổ tức đã công bố sau ngày kết thúc kỳ kế toán</t>
  </si>
  <si>
    <t xml:space="preserve"> - Cổ tức của cổ phiếu ưu đãi lũy kế chưa được ghi nhận</t>
  </si>
  <si>
    <t xml:space="preserve"> - Số lượng cổ phiếu đăng ký phát hành</t>
  </si>
  <si>
    <t xml:space="preserve"> - Số lượng cổ phiếu bán ra công chúng</t>
  </si>
  <si>
    <t xml:space="preserve"> - Số lượng cổ phiếu được mua lại</t>
  </si>
  <si>
    <t xml:space="preserve"> - Số lượng cổ phiếu đang lưu hành</t>
  </si>
  <si>
    <t xml:space="preserve"> - Quỹ đầu tư và phát triển</t>
  </si>
  <si>
    <t xml:space="preserve"> + Vốn góp đầu năm</t>
  </si>
  <si>
    <t xml:space="preserve"> + Vốn góp tăng trong kỳ</t>
  </si>
  <si>
    <t xml:space="preserve"> + Vốn góp giảm trong kỳ</t>
  </si>
  <si>
    <t xml:space="preserve"> + Vốn góp cuối kỳ</t>
  </si>
  <si>
    <t xml:space="preserve">    + Cổ phiếu phổ thông</t>
  </si>
  <si>
    <t xml:space="preserve">    + Cổ phiếu ưu đãi</t>
  </si>
  <si>
    <t xml:space="preserve"> - Quỹ hỗ trợ sắp xếp doanh nghiệp</t>
  </si>
  <si>
    <t xml:space="preserve"> - Quỹ khác thuộc vốn chủ sở hữu</t>
  </si>
  <si>
    <t>đ/ Cổ tức</t>
  </si>
  <si>
    <t>+ Cổ tức đã công bố trên cổ phiếu phổ thông</t>
  </si>
  <si>
    <t>+ Cổ tức đã công bố trên cổ phiếu ưu đãi</t>
  </si>
  <si>
    <t>1. Tiền</t>
  </si>
  <si>
    <t>3. Thiết bị, vật tư, phụ tùng thay thế dài hạn</t>
  </si>
  <si>
    <t>07</t>
  </si>
  <si>
    <t>- Tiền gửi ngân hàng không kỳ hạn</t>
  </si>
  <si>
    <t>a- Trả trước cho người bán ngắn hạn</t>
  </si>
  <si>
    <t>Số dư cuối năm</t>
  </si>
  <si>
    <t>Số phải nộp 
trong năm</t>
  </si>
  <si>
    <t>a- Phải trả người bán ngắn hạn</t>
  </si>
  <si>
    <t>a- Người mua trả tiền trước ngắn hạn</t>
  </si>
  <si>
    <t>a- Chi phí phải trả ngắn hạn</t>
  </si>
  <si>
    <t>a- Phải trả ngắn hạn khác</t>
  </si>
  <si>
    <t xml:space="preserve">- Doanh thu thuần bán hàng </t>
  </si>
  <si>
    <t>21. DOANH THU THUẦN VỀ BÁN HÀNG VÀ CUNG CẤP DỊCH VỤ</t>
  </si>
  <si>
    <t>6 tháng đầu năm 2015</t>
  </si>
  <si>
    <t>BẢNG TỔNG HỢP BÚT TOÁN ĐIỀU CHỈNH</t>
  </si>
  <si>
    <t xml:space="preserve">NTH: </t>
  </si>
  <si>
    <t>NGUYỄN HOÀNG HẢI</t>
  </si>
  <si>
    <t>STT</t>
  </si>
  <si>
    <t>Chứng từ</t>
  </si>
  <si>
    <t>NỘI DUNG</t>
  </si>
  <si>
    <t xml:space="preserve">Số đơn vị </t>
  </si>
  <si>
    <t xml:space="preserve"> Số kiểm toán </t>
  </si>
  <si>
    <t xml:space="preserve"> Số đ/chỉnh </t>
  </si>
  <si>
    <t>Đvị HT</t>
  </si>
  <si>
    <t>Điều chỉnh của kiểm toán</t>
  </si>
  <si>
    <t>Tham chiếu</t>
  </si>
  <si>
    <t>Ảh đến BCKT</t>
  </si>
  <si>
    <t>Ảh đến BCKQKD</t>
  </si>
  <si>
    <t>Số</t>
  </si>
  <si>
    <t xml:space="preserve">Ngày </t>
  </si>
  <si>
    <t>Nợ</t>
  </si>
  <si>
    <t>Có</t>
  </si>
  <si>
    <t>A. BÚT TOÁN ĐỀ NGHỊ ĐIỀU CHỈNH</t>
  </si>
  <si>
    <t xml:space="preserve">DIỀU CHỈNH CHI PHÍ THUẾ TNDN </t>
  </si>
  <si>
    <t>- Giảm khác (*)</t>
  </si>
  <si>
    <t>VI. THÔNG TIN BỔ SUNG CHO CÁC KHOẢN MỤC TRÌNH BÀY TRONG BÁO CÁO KẾT QUẢ HOẠT ĐỘNG KINH DOANH</t>
  </si>
  <si>
    <t>1. TỔNG DOANH THU BÁN HÀNG VÀ CUNG CẤP DỊCH VỤ</t>
  </si>
  <si>
    <t>5. CHI PHÍ TÀI CHÍNH</t>
  </si>
  <si>
    <t>a) Các khoản chi phí quản lý doanh nghiệp phát sinh trong kỳ</t>
  </si>
  <si>
    <t>điều chỉnh vào các khoản phải thu NN</t>
  </si>
  <si>
    <t>- Thuế môn bài</t>
  </si>
  <si>
    <t>CÔNG TY CỔ PHẦN TAXI GAS SÀI GÒN PETROLIMEX</t>
  </si>
  <si>
    <t>Địa chỉ: 178/6 Điện Biên Phủ, Phường 21, Quận Bình Thạnh, TP.HCM.</t>
  </si>
  <si>
    <t>- Ngân hàng TMCP Công Thương- CN TP HCM</t>
  </si>
  <si>
    <t>- Ngân hàng TMCP Đông Á- Sở Giao dịch</t>
  </si>
  <si>
    <t>- Ngân hàng TMCP Xăng dầu Petrolimex- CN Sài Gòn</t>
  </si>
  <si>
    <t>- Ngân hàng TMCP Quốc Tế- CN Quận 1</t>
  </si>
  <si>
    <t>CÁC KHOẢN ĐẦU TƯ TÀI CHÍNH</t>
  </si>
  <si>
    <t xml:space="preserve">2. </t>
  </si>
  <si>
    <t>Đầu tư nắm giữ đến ngày đáo hạn</t>
  </si>
  <si>
    <t>a) Phải thu khách hàng ngắn hạn</t>
  </si>
  <si>
    <t>- Hàng hóa</t>
  </si>
  <si>
    <t>3. PHẢI THU KHÁCH HÀNG</t>
  </si>
  <si>
    <t>Quyền sử dụng đất</t>
  </si>
  <si>
    <t>Quyền phát minh</t>
  </si>
  <si>
    <t>Phần mềm quản lý</t>
  </si>
  <si>
    <t>TSCĐVH khác</t>
  </si>
  <si>
    <t>- Hợp tác xã xe vận tải và du lịch Quận 7</t>
  </si>
  <si>
    <t>- Khách hàng khác</t>
  </si>
  <si>
    <t xml:space="preserve"> </t>
  </si>
  <si>
    <t>- Đàm Quang Trung  2518</t>
  </si>
  <si>
    <t>- Lê Qui 2470K</t>
  </si>
  <si>
    <t>- An Xuân Bằng K2456</t>
  </si>
  <si>
    <t>- CN Công ty cổ phần XDCT giao thông 610 tại Phước Tân</t>
  </si>
  <si>
    <t>- Thuế GTGT đầu ra</t>
  </si>
  <si>
    <t>a- Thuế và các khoản phải nộp nhà nước</t>
  </si>
  <si>
    <t>b- Thuế và các khoản phải thu nhà nước</t>
  </si>
  <si>
    <t>- Chi phí kiểm toán</t>
  </si>
  <si>
    <t>- Cổ tức phải trả</t>
  </si>
  <si>
    <t>Quỹ dự phòng tài chính</t>
  </si>
  <si>
    <t>Mr Kakazu Shogo</t>
  </si>
  <si>
    <t>All Corporation</t>
  </si>
  <si>
    <t>Daitomi Inc</t>
  </si>
  <si>
    <t>Công ty CP Vận chuyển Sài Gòn Tourist</t>
  </si>
  <si>
    <t>Các cổ đông khác</t>
  </si>
  <si>
    <t>-</t>
  </si>
  <si>
    <t>12.</t>
  </si>
  <si>
    <t>LÃI CƠ BẢN TRÊN CỔ PHIẾU</t>
  </si>
  <si>
    <t>Lợi nhuận kế toán sau thuế thu nhập doanh nghiệp</t>
  </si>
  <si>
    <t>Các khoản điều chỉnh tăng hoặc giảm lợi nhuận kế toán để xác định lợi nhuận hoặc lỗ phân bổ cho CĐ sở hữu CP phổ thông</t>
  </si>
  <si>
    <t>+ Các khoản điều chỉnh tăng</t>
  </si>
  <si>
    <t>+ Các khoản điều chỉnh giảm</t>
  </si>
  <si>
    <t>Lợi nhuận/(Lỗ) phân bổ cho CĐ sở hữu CP phổ thông</t>
  </si>
  <si>
    <t xml:space="preserve">CP phổ thông đang lưu hành bình quân trong kỳ </t>
  </si>
  <si>
    <t xml:space="preserve">Lãi/(Lỗ) cơ bản trên cổ phiếu </t>
  </si>
  <si>
    <t>3.</t>
  </si>
  <si>
    <t>4.</t>
  </si>
  <si>
    <t>7.</t>
  </si>
  <si>
    <t>8.</t>
  </si>
  <si>
    <t>Giám đốc</t>
  </si>
  <si>
    <t>Người lập biểu</t>
  </si>
  <si>
    <t>Kế toán trưởng</t>
  </si>
  <si>
    <t>(Ký, họ tên)</t>
  </si>
  <si>
    <t>- Phải thu lái xe, tai nạn, thu khác</t>
  </si>
  <si>
    <t>b- Phải thu dài hạn</t>
  </si>
  <si>
    <t>- Công ty CP Tân Tân</t>
  </si>
  <si>
    <t>- Công ty TNHH XD SXTM Lê Hoàn</t>
  </si>
  <si>
    <t>- Công ty CP Kết cấu Thép Thành Long Vineco</t>
  </si>
  <si>
    <t>- Công ty TNHH Hoàng Đạt</t>
  </si>
  <si>
    <t>- DNTN Gara Sửa chữa Ôtô Khánh Ngọc</t>
  </si>
  <si>
    <t>- Các đối tượng khác</t>
  </si>
  <si>
    <t>- Khách hàng lẻ</t>
  </si>
  <si>
    <t>- Công ty CP Tập Đoàn Hiệp Đồng Tâm</t>
  </si>
  <si>
    <t>(*)</t>
  </si>
  <si>
    <t>(**)</t>
  </si>
  <si>
    <t xml:space="preserve">(*) Là các khoản Công nợ phải thu khách hàng khó đòi đã có quyết định của tòa án, không có khả năng thu hồi và đã được trích lập dự phòng 100%. </t>
  </si>
  <si>
    <t xml:space="preserve">(**) Là các khoản công nợ phải thu khách hàng khó đòi đã quá hạn thanh toán trên 03 năm và đã được trích lập dự phòng 100%. </t>
  </si>
  <si>
    <t>- Công ty CP Dầu Khí Bảo Tân</t>
  </si>
  <si>
    <t>2.</t>
  </si>
  <si>
    <t>5.</t>
  </si>
  <si>
    <t>113</t>
  </si>
  <si>
    <t>131</t>
  </si>
  <si>
    <t>133</t>
  </si>
  <si>
    <t>138</t>
  </si>
  <si>
    <t>141</t>
  </si>
  <si>
    <t>331</t>
  </si>
  <si>
    <t>333</t>
  </si>
  <si>
    <t>334</t>
  </si>
  <si>
    <t>338</t>
  </si>
  <si>
    <t>353</t>
  </si>
  <si>
    <t>641</t>
  </si>
  <si>
    <t>642</t>
  </si>
  <si>
    <t>MS</t>
  </si>
  <si>
    <t>128</t>
  </si>
  <si>
    <t>311</t>
  </si>
  <si>
    <t>515</t>
  </si>
  <si>
    <t>811</t>
  </si>
  <si>
    <t>TK 112</t>
  </si>
  <si>
    <t>TK 111</t>
  </si>
  <si>
    <t>TK 113</t>
  </si>
  <si>
    <t>111</t>
  </si>
  <si>
    <t>112</t>
  </si>
  <si>
    <t>TK 128</t>
  </si>
  <si>
    <t>OK</t>
  </si>
  <si>
    <t>PS NỢ</t>
  </si>
  <si>
    <t>PS CO</t>
  </si>
  <si>
    <t>LEN LCTT</t>
  </si>
  <si>
    <t>SO TIEN</t>
  </si>
  <si>
    <t>27</t>
  </si>
  <si>
    <t>23</t>
  </si>
  <si>
    <t>36</t>
  </si>
  <si>
    <t>ok</t>
  </si>
  <si>
    <t xml:space="preserve">      Người lập biểu                                       Kế toán trưởng</t>
  </si>
  <si>
    <t xml:space="preserve">         (Ký, họ tên)                                             (Ký, họ tên)</t>
  </si>
  <si>
    <t>25</t>
  </si>
  <si>
    <t>PHẢI THU KHÁC</t>
  </si>
  <si>
    <t>TRẢ TRƯỚC CHO NGƯỜI BÁN</t>
  </si>
  <si>
    <t>HÀNG TỒN KHO</t>
  </si>
  <si>
    <t>TĂNG, GIẢM TÀI SẢN CỐ ĐỊNH HỮU HÌNH</t>
  </si>
  <si>
    <t>9.</t>
  </si>
  <si>
    <t>TĂNG, GIẢM TÀI SẢN CỐ ĐỊNH VÔ HÌNH</t>
  </si>
  <si>
    <t>10.</t>
  </si>
  <si>
    <t>PHẢI TRẢ NGƯỜI BÁN</t>
  </si>
  <si>
    <t>11.</t>
  </si>
  <si>
    <t>NGƯỜI MUA TRẢ TIỀN TRƯỚC</t>
  </si>
  <si>
    <t>THUẾ VÀ CÁC KHOẢN PHẢI NỘP NHÀ NƯỚC</t>
  </si>
  <si>
    <t>13.</t>
  </si>
  <si>
    <t>PHẢI TRẢ NGƯỜI LAO ĐỘNG</t>
  </si>
  <si>
    <t>14.</t>
  </si>
  <si>
    <t>CHI PHÍ PHẢI TRẢ</t>
  </si>
  <si>
    <t>15.</t>
  </si>
  <si>
    <t>PHẢI TRẢ KHÁC</t>
  </si>
  <si>
    <t>16.</t>
  </si>
  <si>
    <t>QUỸ KHEN THƯỞNG PHÚC LỢI</t>
  </si>
  <si>
    <t>17. VỐN CHỦ SỞ HỮU</t>
  </si>
  <si>
    <t>- Tăng vốn trong kỳ trước</t>
  </si>
  <si>
    <t>- Lãi trong kỳ trước</t>
  </si>
  <si>
    <t>- Giảm vốn trong kỳ trước</t>
  </si>
  <si>
    <t>- Lỗ trong kỳ trước</t>
  </si>
  <si>
    <t>Số dư đầu kỳ trước</t>
  </si>
  <si>
    <t>Số dư cuối kỳ trước</t>
  </si>
  <si>
    <t>Công ty TNHH MTV TM Du lich Sài Gòn</t>
  </si>
  <si>
    <t>GIÁ VỐN HÀNG BÁN</t>
  </si>
  <si>
    <t>DOANH THU HOẠT ĐỘNG TÀI CHÍNH</t>
  </si>
  <si>
    <t>22</t>
  </si>
  <si>
    <t xml:space="preserve">CHI PHÍ BÁN HÀNG VÀ CHI PHÍ QUẢN LÝ DOANH NGHIỆP </t>
  </si>
  <si>
    <t>Cuối kỳ</t>
  </si>
  <si>
    <t>Quyết toán thuế của Công ty sẽ chịu sự kiểm tra của cơ quan thuế. Do việc áp dụng luật và các quy định về thuế đối với nhiều loại giao dịch khác nhau có thể được giải thích theo nhiều cách khác nhau, số thuế được trình bày trên Báo cáo tài chính có thể bị thay đổi theo quyết định của cơ quan thuế.</t>
  </si>
  <si>
    <t>- Giá vốn của hàng hóa đã bán</t>
  </si>
  <si>
    <t>- Phải thu khách hàng ngắn hạn</t>
  </si>
  <si>
    <t>a- Phải thu ngắn hạn</t>
  </si>
  <si>
    <t>Công ty CP Gas Petrolimex</t>
  </si>
  <si>
    <t>Công ty Xăng Dầu KV 2</t>
  </si>
  <si>
    <t>Công ty CP Vận tải và dịch vụ Petrolimex Sài Gòn</t>
  </si>
  <si>
    <t>Công ty CP TM &amp; Vận tải Petrolimex Hà Nội</t>
  </si>
  <si>
    <t>- Ký quỹ, ký cược dài hạn</t>
  </si>
  <si>
    <t>b- Phải trả dài hạn khác</t>
  </si>
  <si>
    <t xml:space="preserve">      Người lập biểu                                      Kế toán trưởng</t>
  </si>
  <si>
    <t xml:space="preserve">         (Ký, họ tên)                                            (Ký, họ tên)</t>
  </si>
  <si>
    <t>VI.1</t>
  </si>
  <si>
    <t>VI.2</t>
  </si>
  <si>
    <t>VI.3</t>
  </si>
  <si>
    <t>VI.4</t>
  </si>
  <si>
    <t>440</t>
  </si>
  <si>
    <t>TỔNG CỘNG NGUỒN VỐN</t>
  </si>
  <si>
    <t>432</t>
  </si>
  <si>
    <t>431</t>
  </si>
  <si>
    <t>430</t>
  </si>
  <si>
    <t>429</t>
  </si>
  <si>
    <t>13. Lợi ích cổ đông không kiểm soát</t>
  </si>
  <si>
    <t>422</t>
  </si>
  <si>
    <t>12. Nguồn vốn đầu tư XDCB</t>
  </si>
  <si>
    <t>- LNST chưa phân phối kỳ này</t>
  </si>
  <si>
    <t>- LNST chưa phân phối lũy kế đến cuối kỳ trước</t>
  </si>
  <si>
    <t>421</t>
  </si>
  <si>
    <t>11. Lợi nhuận sau thuế chưa phân phối</t>
  </si>
  <si>
    <t>420</t>
  </si>
  <si>
    <t>10. Quỹ khác thuộc vốn chủ sở hữu</t>
  </si>
  <si>
    <t>419</t>
  </si>
  <si>
    <t>9. Quỹ hỗ trợ sắp xếp doanh nghiệp</t>
  </si>
  <si>
    <t>418</t>
  </si>
  <si>
    <t>8. Quỹ đầu tư phát triển</t>
  </si>
  <si>
    <t>417</t>
  </si>
  <si>
    <t>7. Chênh lệch tỷ giá hối đoái</t>
  </si>
  <si>
    <t>416</t>
  </si>
  <si>
    <t>6. Chênh lệch đánh giá lại tài sản</t>
  </si>
  <si>
    <t>415</t>
  </si>
  <si>
    <t>5. Cổ phiếu quỹ</t>
  </si>
  <si>
    <t>414</t>
  </si>
  <si>
    <t>4. Vốn khác của chủ sở hữu</t>
  </si>
  <si>
    <t>413</t>
  </si>
  <si>
    <t>3. Quyền chọn chuyển đổi trái phiếu</t>
  </si>
  <si>
    <t>412</t>
  </si>
  <si>
    <t>2. Thặng dư vốn cổ phần</t>
  </si>
  <si>
    <t>411</t>
  </si>
  <si>
    <t>1. Vốn góp của chủ sở hữu</t>
  </si>
  <si>
    <t>410</t>
  </si>
  <si>
    <t>400</t>
  </si>
  <si>
    <t>D.VỐN CHỦ SỞ HỮU</t>
  </si>
  <si>
    <t>343</t>
  </si>
  <si>
    <t>13. Quỹ phát triển khoa học và công nghệ</t>
  </si>
  <si>
    <t>342</t>
  </si>
  <si>
    <t>12. Dự phòng phải trả dài hạn</t>
  </si>
  <si>
    <t>341</t>
  </si>
  <si>
    <t>11. Thuế thu nhập hoãn lại phải trả</t>
  </si>
  <si>
    <t>340</t>
  </si>
  <si>
    <t>10. Cổ phiếu ưu đãi</t>
  </si>
  <si>
    <t>339</t>
  </si>
  <si>
    <t>9. Trái phiếu chuyển đổi</t>
  </si>
  <si>
    <t>8. Vay và nợ thuê tài chính dài hạn</t>
  </si>
  <si>
    <t>337</t>
  </si>
  <si>
    <t>7. Phải trả dài hạn khác</t>
  </si>
  <si>
    <t>336</t>
  </si>
  <si>
    <t>335</t>
  </si>
  <si>
    <t>5. Phải trả nội bộ dài hạn</t>
  </si>
  <si>
    <t>4. Phải trả nội bộ về vốn kinh doanh</t>
  </si>
  <si>
    <t>3. Chi phí phải trả dài hạn</t>
  </si>
  <si>
    <t>332</t>
  </si>
  <si>
    <t>2. Người mua trả tiền trước dài hạn</t>
  </si>
  <si>
    <t xml:space="preserve">1. Phải trả người bán dài hạn </t>
  </si>
  <si>
    <t>330</t>
  </si>
  <si>
    <t>324</t>
  </si>
  <si>
    <t>14. Giao dịch mua bán lại trái phiếu Chính phủ</t>
  </si>
  <si>
    <t>323</t>
  </si>
  <si>
    <t>13. Quỹ bình ổn giá</t>
  </si>
  <si>
    <t>322</t>
  </si>
  <si>
    <t>12. Quỹ khen thưởng phúc lợi</t>
  </si>
  <si>
    <t>321</t>
  </si>
  <si>
    <t>11. Dự phòng phải trả ngắn hạn</t>
  </si>
  <si>
    <t>320</t>
  </si>
  <si>
    <t>10. Vay và nợ thuê tài chính ngắn hạn</t>
  </si>
  <si>
    <t>319</t>
  </si>
  <si>
    <t>9. Phải trả ngắn hạn khác</t>
  </si>
  <si>
    <t>318</t>
  </si>
  <si>
    <t>8. Doanh thu chưa thực hiện ngắn hạn</t>
  </si>
  <si>
    <t>317</t>
  </si>
  <si>
    <t>7. Phải trả theo tiến độ kế hoạch hợp đồng xây dựng</t>
  </si>
  <si>
    <t>316</t>
  </si>
  <si>
    <t>6. Phải trả nội bộ ngắn hạn</t>
  </si>
  <si>
    <t>315</t>
  </si>
  <si>
    <t>5. Chi phí phải trả ngắn hạn</t>
  </si>
  <si>
    <t>314</t>
  </si>
  <si>
    <t>4. Phải trả người lao động</t>
  </si>
  <si>
    <t>313</t>
  </si>
  <si>
    <t>3. Thuế và các khoản phải nộp nhà nước</t>
  </si>
  <si>
    <t>312</t>
  </si>
  <si>
    <t>2. Người mua trả tiền trước ngắn hạn</t>
  </si>
  <si>
    <t>1. Phải trả người bán ngắn hạn</t>
  </si>
  <si>
    <t>310</t>
  </si>
  <si>
    <t>300</t>
  </si>
  <si>
    <t>C. NỢ PHẢI TRẢ</t>
  </si>
  <si>
    <t/>
  </si>
  <si>
    <t>270</t>
  </si>
  <si>
    <t>TỔNG CỘNG TÀI SẢN</t>
  </si>
  <si>
    <t>269</t>
  </si>
  <si>
    <t>5. Lợi thế thương mại</t>
  </si>
  <si>
    <t>268</t>
  </si>
  <si>
    <t>263</t>
  </si>
  <si>
    <t>262</t>
  </si>
  <si>
    <t>2. Tài sản thuế thu nhập hoàn lại</t>
  </si>
  <si>
    <t>261</t>
  </si>
  <si>
    <t>260</t>
  </si>
  <si>
    <t>255</t>
  </si>
  <si>
    <t>254</t>
  </si>
  <si>
    <t>4. Dự phòng đầu tư tài chính dài hạn</t>
  </si>
  <si>
    <t>253</t>
  </si>
  <si>
    <t>252</t>
  </si>
  <si>
    <t>251</t>
  </si>
  <si>
    <t>250</t>
  </si>
  <si>
    <t>242</t>
  </si>
  <si>
    <t>241</t>
  </si>
  <si>
    <t>1. Chi phí sản xuất, kinh doanh dở dang dài hạn</t>
  </si>
  <si>
    <t>240</t>
  </si>
  <si>
    <t>232</t>
  </si>
  <si>
    <t xml:space="preserve">    - Giá trị hao mòn lũy kế</t>
  </si>
  <si>
    <t>231</t>
  </si>
  <si>
    <t xml:space="preserve">    - Nguyên giá</t>
  </si>
  <si>
    <t>230</t>
  </si>
  <si>
    <t>229</t>
  </si>
  <si>
    <t>228</t>
  </si>
  <si>
    <t>227</t>
  </si>
  <si>
    <t>226</t>
  </si>
  <si>
    <t>225</t>
  </si>
  <si>
    <t>224</t>
  </si>
  <si>
    <t>223</t>
  </si>
  <si>
    <t>222</t>
  </si>
  <si>
    <t>221</t>
  </si>
  <si>
    <t>220</t>
  </si>
  <si>
    <t>II.Tài sản cố định</t>
  </si>
  <si>
    <t>219</t>
  </si>
  <si>
    <t>7. Dự phòng phải thu dài hạn khó đòi</t>
  </si>
  <si>
    <t>216</t>
  </si>
  <si>
    <t>6. Phải thu dài hạn khác</t>
  </si>
  <si>
    <t>215</t>
  </si>
  <si>
    <t>5. Phải thu về cho vay dài hạn</t>
  </si>
  <si>
    <t>214</t>
  </si>
  <si>
    <t>4. Phải thu nội bộ dài hạn</t>
  </si>
  <si>
    <t>213</t>
  </si>
  <si>
    <t>3. Vốn kinh doanh ở đơn vị trực thuộc</t>
  </si>
  <si>
    <t>212</t>
  </si>
  <si>
    <t>211</t>
  </si>
  <si>
    <t>1. Phải thu dài hạn của khách hàng</t>
  </si>
  <si>
    <t>210</t>
  </si>
  <si>
    <t>I. Các khoản phải thu dài hạn</t>
  </si>
  <si>
    <t>200</t>
  </si>
  <si>
    <t xml:space="preserve">B. TÀI SẢN DÀI HẠN </t>
  </si>
  <si>
    <t>155</t>
  </si>
  <si>
    <t>5. Tài sản ngắn hạn khác</t>
  </si>
  <si>
    <t>154</t>
  </si>
  <si>
    <t>4. Giao dịch mua bán lại trái phiếu Chính phủ</t>
  </si>
  <si>
    <t>153</t>
  </si>
  <si>
    <t>3. Thuế và các khoản khác phải thu Nhà nước</t>
  </si>
  <si>
    <t>152</t>
  </si>
  <si>
    <t>2. Thuế GTGT được khấu trừ</t>
  </si>
  <si>
    <t>VI.7</t>
  </si>
  <si>
    <t>151</t>
  </si>
  <si>
    <t>1. Chi phí trả trước ngắn hạn</t>
  </si>
  <si>
    <t>150</t>
  </si>
  <si>
    <t>V.Tài sản ngắn hạn khác</t>
  </si>
  <si>
    <t>149</t>
  </si>
  <si>
    <t>2. Dự phòng giảm giá hàng tồn kho</t>
  </si>
  <si>
    <t>1. Hàng tồn kho</t>
  </si>
  <si>
    <t>140</t>
  </si>
  <si>
    <t>139</t>
  </si>
  <si>
    <t>8. Tài sản Thiếu chờ xử lý</t>
  </si>
  <si>
    <t>137</t>
  </si>
  <si>
    <t>7. Dự phòng phải thu ngắn hạn khó đòi</t>
  </si>
  <si>
    <t>136</t>
  </si>
  <si>
    <t>135</t>
  </si>
  <si>
    <t>134</t>
  </si>
  <si>
    <t>4. Phải thu theo tiến độ kế hoạch hợp đồng xây dựng</t>
  </si>
  <si>
    <t>3. Phải thu nội bộ ngắn hạn</t>
  </si>
  <si>
    <t>132</t>
  </si>
  <si>
    <t>2. Trả trước cho người bán ngắn hạn</t>
  </si>
  <si>
    <t>1. Phải thu ngắn hạn của khách hàng</t>
  </si>
  <si>
    <t>130</t>
  </si>
  <si>
    <t>123</t>
  </si>
  <si>
    <t>122</t>
  </si>
  <si>
    <t>2. Dự phòng giảm giá chứng khoán kinh doanh</t>
  </si>
  <si>
    <t>121</t>
  </si>
  <si>
    <t>120</t>
  </si>
  <si>
    <t>II. Các khoản đầu tư tài chính ngắn hạn</t>
  </si>
  <si>
    <t>110</t>
  </si>
  <si>
    <t>100</t>
  </si>
  <si>
    <t>A- TÀI SẢN NGẮN HẠN</t>
  </si>
  <si>
    <t>Mã chỉ tiêu</t>
  </si>
  <si>
    <t>Chỉ tiêu</t>
  </si>
  <si>
    <t>DN - BẢNG CÂN ĐỐI KẾ TOÁN</t>
  </si>
  <si>
    <t>Mẫu số ......</t>
  </si>
  <si>
    <t>Tel: .............       Fax: .............</t>
  </si>
  <si>
    <t>Quý này năm nay</t>
  </si>
  <si>
    <t>Quý này năm trước</t>
  </si>
  <si>
    <t>Số lũy kế từ đầu năm đến cuối quý này (Năm nay)</t>
  </si>
  <si>
    <t>Số lũy kế từ đầu năm đến cuối quý này (Năm trước)</t>
  </si>
  <si>
    <t>1. Doanh thu bán hàng và cung cấp dịch vụ</t>
  </si>
  <si>
    <t>3. Doanh thu thuần về bán hàng và cung cấp dịch vụ (10 = 01 - 02)</t>
  </si>
  <si>
    <t>10</t>
  </si>
  <si>
    <t>11</t>
  </si>
  <si>
    <t>5. Lợi nhuận gộp về bán hàng và cung cấp dịch vụ(20=10-11)</t>
  </si>
  <si>
    <t>20</t>
  </si>
  <si>
    <t>21</t>
  </si>
  <si>
    <t xml:space="preserve">  - Trong đó: Chi phí lãi vay</t>
  </si>
  <si>
    <t>8. Phần lãi lỗ trong công ty liên doanh liên kết</t>
  </si>
  <si>
    <t xml:space="preserve">24 </t>
  </si>
  <si>
    <t>9. Chi phí bán hàng</t>
  </si>
  <si>
    <t>10. Chi phí quản lý doanh nghiệp</t>
  </si>
  <si>
    <t>26</t>
  </si>
  <si>
    <t>11. Lợi nhuận thuần từ hoạt động kinh doanh{30=20+(21-22)+24-(25+26)}</t>
  </si>
  <si>
    <t>30</t>
  </si>
  <si>
    <t>12. Thu nhập khác</t>
  </si>
  <si>
    <t>31</t>
  </si>
  <si>
    <t>13. Chi phí khác</t>
  </si>
  <si>
    <t>32</t>
  </si>
  <si>
    <t>14. Lợi nhuận khác(40=31-32)</t>
  </si>
  <si>
    <t>40</t>
  </si>
  <si>
    <t>15. Tổng lợi nhuận kế toán trước thuế(50=30+40)</t>
  </si>
  <si>
    <t>50</t>
  </si>
  <si>
    <t>16. Chi phí thuế TNDN hiện hành</t>
  </si>
  <si>
    <t>51</t>
  </si>
  <si>
    <t>17. Chi phí thuế TNDN hoãn lại</t>
  </si>
  <si>
    <t>52</t>
  </si>
  <si>
    <t>18. Lợi nhuận sau thuế thu nhập doanh nghiệp(60=50-51-52)</t>
  </si>
  <si>
    <t>60</t>
  </si>
  <si>
    <t>18.1 Lợi nhuận sau thuế của công ty mẹ</t>
  </si>
  <si>
    <t>61</t>
  </si>
  <si>
    <t>18.2 Lợi nhuận sau thuế của cổ đông không kiểm soát</t>
  </si>
  <si>
    <t>62</t>
  </si>
  <si>
    <t>19. Lãi cơ bản trên cổ phiếu(*)</t>
  </si>
  <si>
    <t>70</t>
  </si>
  <si>
    <t>20. Lãi suy giảm trên cổ phiếu</t>
  </si>
  <si>
    <t>71</t>
  </si>
  <si>
    <t>DN - BÁO CÁO KẾT QUẢ KINH DOANH - QUÝ 04</t>
  </si>
  <si>
    <t>Quý 04 năm 2015</t>
  </si>
  <si>
    <t>DN - BÁO CÁO LƯU CHUYỂN TIỀN TỆ - PPTT - QUÝ 04</t>
  </si>
  <si>
    <t>Lũy kế từ đầu năm đến cuối quý này(Năm nay)</t>
  </si>
  <si>
    <t>Lũy kế từ đầu năm đến cuối quý này(Năm trước)</t>
  </si>
  <si>
    <t>1. Tiền thu từ bán hàng, cung cấp dịch vụ và doanh thu khác</t>
  </si>
  <si>
    <t>2. Tiền chi trả cho người cung cấp hàng hóa và dịch vụ</t>
  </si>
  <si>
    <t>3. Tiền chi trả cho người lao động</t>
  </si>
  <si>
    <t>4. Tiền lãi vay đã trả</t>
  </si>
  <si>
    <t>5. Thuế thu nhập doanh nghiệp đã nộp</t>
  </si>
  <si>
    <t>6. Tiền thu khác từ hoạt động kinh doanh</t>
  </si>
  <si>
    <t>7. Tiền chi khác cho hoạt động kinh doanh</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</si>
  <si>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</si>
  <si>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</si>
  <si>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</si>
  <si>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</si>
  <si>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24</t>
  </si>
  <si>
    <t>5.Tiền chi đầu tư góp vốn vào đơn vị khác</t>
  </si>
  <si>
    <t>6.Tiền thu hồi đầu tư góp vốn vào đơn vị khác</t>
  </si>
  <si>
    <t>7.Tiền thu lãi cho vay, cổ tức và lợi nhuận được chia</t>
  </si>
  <si>
    <t>1.Tiền thu từ phát hành cổ phiếu, nhận vốn góp của chủ sở hữu</t>
  </si>
  <si>
    <t>2.Tiền chi trả vốn góp cho các chủ sở hữu, mua lại cổ phiếu của doanh nghiệp đã phát hành</t>
  </si>
  <si>
    <t>3.Tiền thu từ đi vay</t>
  </si>
  <si>
    <t>33</t>
  </si>
  <si>
    <t>4.Tiền chi trả nợ gốc vay</t>
  </si>
  <si>
    <t>34</t>
  </si>
  <si>
    <t>5.Tiền chi trả nợ thuê tài chính</t>
  </si>
  <si>
    <t>35</t>
  </si>
  <si>
    <t>6. Cổ tức, lợi nhuận đã trả cho chủ sở hữu</t>
  </si>
  <si>
    <t>Lưu chuyển tiền thuần trong kỳ (50 = 20+30+40)</t>
  </si>
  <si>
    <t>Tiền và tương đương tiền đầu kỳ</t>
  </si>
  <si>
    <t>Tiền và tương đương tiền cuối kỳ (70 = 50+60+61)</t>
  </si>
  <si>
    <t>(Cho kỳ kế toán quý 04 năm 2015)</t>
  </si>
  <si>
    <t>- Ngân hàng TMCP Sài Gòn - CN Cống Quỳnh</t>
  </si>
  <si>
    <t>- Tiền gửi tiết kiệm VND tại Ngân hàng TMCP Sài Gòn - CN Cống Quỳnh (Kỳ hạn 01 tháng)</t>
  </si>
  <si>
    <t>- Tiền gửi tiết kiệm VND tại Ngân hàng TMCP Sài Gòn - CN Cống Quỳnh (Kỳ hạn trên 3 tháng)</t>
  </si>
  <si>
    <t>- Dịch vụ khách sạn</t>
  </si>
  <si>
    <t>(Cho kỳ kế toán Quý 04 năm 2015)</t>
  </si>
  <si>
    <t xml:space="preserve">Nguyễn Thị Thanh Chi </t>
  </si>
  <si>
    <t>Kakazu Shogo</t>
  </si>
  <si>
    <t xml:space="preserve">  Lập, ngày 20 tháng 01 năm 2016</t>
  </si>
  <si>
    <t>b) Các khoản chi phí bán hàng phát sinh trong kỳ</t>
  </si>
  <si>
    <t>CHI PHÍ SẢN XUẤT, KINH DOANH THEO YẾU TỐ</t>
  </si>
  <si>
    <t>- Chi phí nguyên liệu, vật liệu</t>
  </si>
  <si>
    <t>- Chi phí nhân công</t>
  </si>
  <si>
    <t>- Chi phí khấu hao TSCĐ</t>
  </si>
  <si>
    <t>- Chi phí dịch vụ mua ngoài</t>
  </si>
  <si>
    <t>- Chi phí bằng tiền khác</t>
  </si>
  <si>
    <t>- Chi phí  quản lý</t>
  </si>
  <si>
    <t>- Chi phí bán hàng</t>
  </si>
  <si>
    <t>V.1</t>
  </si>
  <si>
    <t>V.2</t>
  </si>
  <si>
    <t>V.3</t>
  </si>
  <si>
    <t>V.5</t>
  </si>
  <si>
    <t>V.4</t>
  </si>
  <si>
    <t>V.7</t>
  </si>
  <si>
    <t>V.8</t>
  </si>
  <si>
    <t>V.9</t>
  </si>
  <si>
    <t>V.10</t>
  </si>
  <si>
    <t>V.11</t>
  </si>
  <si>
    <t>V.12</t>
  </si>
  <si>
    <t>V.13</t>
  </si>
  <si>
    <t>V.14</t>
  </si>
</sst>
</file>

<file path=xl/styles.xml><?xml version="1.0" encoding="utf-8"?>
<styleSheet xmlns="http://schemas.openxmlformats.org/spreadsheetml/2006/main">
  <numFmts count="37">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_-;\-* #,##0_-;_-* &quot;-&quot;??_-;_-@_-"/>
    <numFmt numFmtId="166" formatCode="##.##%"/>
    <numFmt numFmtId="167" formatCode="0.000%"/>
    <numFmt numFmtId="168" formatCode="#,##0\ &quot;DM&quot;;\-#,##0\ &quot;DM&quot;"/>
    <numFmt numFmtId="169" formatCode="_-* #,##0_-;\-* #,##0_-;_-* &quot;-&quot;_-;_-@_-"/>
    <numFmt numFmtId="170" formatCode="_-* #,##0.00_-;\-* #,##0.00_-;_-* &quot;-&quot;??_-;_-@_-"/>
    <numFmt numFmtId="171" formatCode="_ * #,##0_ ;_ * \-#,##0_ ;_ * &quot;-&quot;_ ;_ @_ "/>
    <numFmt numFmtId="172" formatCode="_ * #,##0.00_ ;_ * \-#,##0.00_ ;_ * &quot;-&quot;??_ ;_ @_ "/>
    <numFmt numFmtId="173" formatCode="##,###.##"/>
    <numFmt numFmtId="174" formatCode="#0.##"/>
    <numFmt numFmtId="175" formatCode="##,##0%"/>
    <numFmt numFmtId="176" formatCode="#,###%"/>
    <numFmt numFmtId="177" formatCode="##.##"/>
    <numFmt numFmtId="178" formatCode="###,###"/>
    <numFmt numFmtId="179" formatCode="###.###"/>
    <numFmt numFmtId="180" formatCode="##,###.####"/>
    <numFmt numFmtId="181" formatCode="\$#,##0\ ;\(\$#,##0\)"/>
    <numFmt numFmtId="182" formatCode="##,##0.##"/>
    <numFmt numFmtId="183" formatCode="_-* #,##0\ _D_M_-;\-* #,##0\ _D_M_-;_-* &quot;-&quot;\ _D_M_-;_-@_-"/>
    <numFmt numFmtId="184" formatCode="_-* #,##0.00\ _D_M_-;\-* #,##0.00\ _D_M_-;_-* &quot;-&quot;??\ _D_M_-;_-@_-"/>
    <numFmt numFmtId="185" formatCode="#."/>
    <numFmt numFmtId="186" formatCode="0.00_)"/>
    <numFmt numFmtId="187" formatCode="_-* #,##0\ &quot;DM&quot;_-;\-* #,##0\ &quot;DM&quot;_-;_-* &quot;-&quot;\ &quot;DM&quot;_-;_-@_-"/>
    <numFmt numFmtId="188" formatCode="_-* #,##0.00\ &quot;DM&quot;_-;\-* #,##0.00\ &quot;DM&quot;_-;_-* &quot;-&quot;??\ &quot;DM&quot;_-;_-@_-"/>
    <numFmt numFmtId="189" formatCode="&quot;\&quot;#,##0;[Red]&quot;\&quot;&quot;\&quot;\-#,##0"/>
    <numFmt numFmtId="190" formatCode="&quot;\&quot;#,##0.00;[Red]&quot;\&quot;&quot;\&quot;&quot;\&quot;&quot;\&quot;&quot;\&quot;&quot;\&quot;\-#,##0.00"/>
    <numFmt numFmtId="191" formatCode="&quot;\&quot;#,##0.00;[Red]&quot;\&quot;\-#,##0.00"/>
    <numFmt numFmtId="192" formatCode="&quot;\&quot;#,##0;[Red]&quot;\&quot;\-#,##0"/>
    <numFmt numFmtId="193" formatCode="_-&quot;$&quot;* #,##0_-;\-&quot;$&quot;* #,##0_-;_-&quot;$&quot;* &quot;-&quot;_-;_-@_-"/>
    <numFmt numFmtId="194" formatCode="_-&quot;$&quot;* #,##0.00_-;\-&quot;$&quot;* #,##0.00_-;_-&quot;$&quot;* &quot;-&quot;??_-;_-@_-"/>
    <numFmt numFmtId="195" formatCode="\ dd/mm/yyyy"/>
  </numFmts>
  <fonts count="79">
    <font>
      <sz val="12"/>
      <name val="VNI-Times"/>
    </font>
    <font>
      <sz val="12"/>
      <name val="VNI-Times"/>
    </font>
    <font>
      <b/>
      <sz val="11"/>
      <name val="Times New Roman"/>
      <family val="1"/>
    </font>
    <font>
      <sz val="11"/>
      <name val="VNI-Times"/>
    </font>
    <font>
      <sz val="11"/>
      <name val="UVnTime"/>
    </font>
    <font>
      <b/>
      <sz val="11"/>
      <name val="VNI-Times"/>
    </font>
    <font>
      <i/>
      <sz val="11"/>
      <name val="Times New Roman"/>
      <family val="1"/>
    </font>
    <font>
      <sz val="10"/>
      <name val="VNI-Helve-Condense"/>
    </font>
    <font>
      <b/>
      <sz val="16"/>
      <name val="Times New Roman"/>
      <family val="1"/>
    </font>
    <font>
      <sz val="11"/>
      <name val="Times New Roman"/>
      <family val="1"/>
    </font>
    <font>
      <b/>
      <i/>
      <sz val="11"/>
      <name val="Times New Roman"/>
      <family val="1"/>
    </font>
    <font>
      <sz val="10"/>
      <name val="Times New Roman"/>
      <family val="1"/>
    </font>
    <font>
      <sz val="12"/>
      <name val="Times New Roman"/>
      <family val="1"/>
    </font>
    <font>
      <b/>
      <u/>
      <sz val="11"/>
      <name val="Times New Roman"/>
      <family val="1"/>
    </font>
    <font>
      <sz val="10"/>
      <name val="Arial"/>
      <family val="2"/>
    </font>
    <font>
      <sz val="9"/>
      <name val="VNI-Helve-Condense"/>
    </font>
    <font>
      <sz val="11"/>
      <name val="VNI-Helve-Condense"/>
    </font>
    <font>
      <b/>
      <sz val="10"/>
      <name val="VNI-Helve-Condense"/>
    </font>
    <font>
      <sz val="10"/>
      <color indexed="10"/>
      <name val="VNI-Helve-Condense"/>
    </font>
    <font>
      <sz val="11"/>
      <color indexed="10"/>
      <name val="Times New Roman"/>
      <family val="1"/>
    </font>
    <font>
      <b/>
      <sz val="11"/>
      <color indexed="10"/>
      <name val="Times New Roman"/>
      <family val="1"/>
    </font>
    <font>
      <b/>
      <sz val="12"/>
      <name val="VNI-Times"/>
    </font>
    <font>
      <b/>
      <i/>
      <sz val="11"/>
      <color indexed="8"/>
      <name val="Times New Roman"/>
      <family val="1"/>
    </font>
    <font>
      <sz val="11"/>
      <color indexed="8"/>
      <name val="Times New Roman"/>
      <family val="1"/>
    </font>
    <font>
      <b/>
      <sz val="11"/>
      <color indexed="8"/>
      <name val="Times New Roman"/>
      <family val="1"/>
    </font>
    <font>
      <i/>
      <sz val="11"/>
      <color indexed="8"/>
      <name val="Times New Roman"/>
      <family val="1"/>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0"/>
      <name val="VNI-Centur"/>
    </font>
    <font>
      <sz val="10"/>
      <color indexed="8"/>
      <name val="Arial"/>
      <family val="2"/>
    </font>
    <font>
      <sz val="11"/>
      <name val="–¾’©"/>
      <family val="1"/>
      <charset val="128"/>
    </font>
    <font>
      <sz val="11"/>
      <color indexed="8"/>
      <name val="Calibri"/>
      <family val="2"/>
    </font>
    <font>
      <sz val="11"/>
      <color indexed="9"/>
      <name val="Calibri"/>
      <family val="2"/>
    </font>
    <font>
      <sz val="12"/>
      <name val="µ¸¿òÃ¼"/>
      <family val="3"/>
      <charset val="129"/>
    </font>
    <font>
      <sz val="12"/>
      <name val="¹ÙÅÁÃ¼"/>
      <family val="1"/>
      <charset val="129"/>
    </font>
    <font>
      <b/>
      <sz val="10"/>
      <name val="Helv"/>
      <family val="2"/>
    </font>
    <font>
      <b/>
      <sz val="8"/>
      <color indexed="12"/>
      <name val="Arial"/>
      <family val="2"/>
    </font>
    <font>
      <sz val="8"/>
      <color indexed="8"/>
      <name val="Arial"/>
      <family val="2"/>
    </font>
    <font>
      <sz val="8"/>
      <name val="SVNtimes new roman"/>
      <family val="2"/>
    </font>
    <font>
      <sz val="11"/>
      <name val="VNcentury Gothic"/>
    </font>
    <font>
      <b/>
      <sz val="15"/>
      <name val="VNcentury Gothic"/>
    </font>
    <font>
      <sz val="12"/>
      <name val="SVNtimes new roman"/>
      <family val="2"/>
    </font>
    <font>
      <sz val="10"/>
      <name val="SVNtimes new roman"/>
    </font>
    <font>
      <b/>
      <sz val="11"/>
      <color indexed="8"/>
      <name val="Calibri"/>
      <family val="2"/>
    </font>
    <font>
      <sz val="8"/>
      <name val="Arial"/>
      <family val="2"/>
    </font>
    <font>
      <b/>
      <sz val="12"/>
      <name val="Helv"/>
      <family val="2"/>
    </font>
    <font>
      <b/>
      <sz val="12"/>
      <name val="Arial"/>
      <family val="2"/>
    </font>
    <font>
      <b/>
      <sz val="1"/>
      <color indexed="8"/>
      <name val="Courier"/>
      <family val="3"/>
    </font>
    <font>
      <b/>
      <sz val="11"/>
      <name val="Helv"/>
      <family val="2"/>
    </font>
    <font>
      <sz val="12"/>
      <name val="Arial"/>
      <family val="2"/>
    </font>
    <font>
      <b/>
      <i/>
      <sz val="16"/>
      <name val="Helv"/>
    </font>
    <font>
      <sz val="10"/>
      <name val="MS Sans Serif"/>
      <family val="2"/>
    </font>
    <font>
      <b/>
      <sz val="18"/>
      <color indexed="62"/>
      <name val="Cambria"/>
      <family val="2"/>
    </font>
    <font>
      <sz val="10"/>
      <name val="Symbol"/>
      <family val="1"/>
      <charset val="2"/>
    </font>
    <font>
      <sz val="10"/>
      <name val="VNtimes new roman"/>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12"/>
      <name val="新細明體"/>
      <charset val="136"/>
    </font>
    <font>
      <sz val="10.75"/>
      <name val="Times New Roman"/>
      <family val="1"/>
    </font>
    <font>
      <b/>
      <sz val="10.75"/>
      <name val="Times New Roman"/>
      <family val="1"/>
    </font>
    <font>
      <b/>
      <sz val="10.75"/>
      <color indexed="8"/>
      <name val="Times New Roman"/>
      <family val="1"/>
    </font>
    <font>
      <sz val="10.75"/>
      <color indexed="8"/>
      <name val="Times New Roman"/>
      <family val="1"/>
    </font>
    <font>
      <i/>
      <sz val="10.75"/>
      <color indexed="8"/>
      <name val="Times New Roman"/>
      <family val="1"/>
    </font>
    <font>
      <i/>
      <sz val="11"/>
      <name val="Times New Roman"/>
      <family val="1"/>
      <charset val="163"/>
    </font>
    <font>
      <sz val="12"/>
      <color theme="1"/>
      <name val="Times New Roman"/>
      <family val="2"/>
    </font>
    <font>
      <sz val="11"/>
      <color rgb="FFFF0000"/>
      <name val="Times New Roman"/>
      <family val="1"/>
    </font>
    <font>
      <b/>
      <sz val="9"/>
      <name val="Arial"/>
      <family val="2"/>
    </font>
    <font>
      <sz val="9"/>
      <name val="Arial"/>
      <family val="2"/>
    </font>
    <font>
      <sz val="9"/>
      <name val="Arial"/>
    </font>
    <font>
      <b/>
      <sz val="9"/>
      <name val="Arial"/>
    </font>
  </fonts>
  <fills count="16">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26"/>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double">
        <color indexed="64"/>
      </bottom>
      <diagonal/>
    </border>
    <border>
      <left/>
      <right style="double">
        <color indexed="64"/>
      </right>
      <top/>
      <bottom/>
      <diagonal/>
    </border>
    <border>
      <left style="double">
        <color indexed="64"/>
      </left>
      <right/>
      <top/>
      <bottom/>
      <diagonal/>
    </border>
    <border>
      <left style="double">
        <color indexed="64"/>
      </left>
      <right/>
      <top style="double">
        <color indexed="64"/>
      </top>
      <bottom style="thin">
        <color indexed="64"/>
      </bottom>
      <diagonal/>
    </border>
    <border>
      <left style="double">
        <color indexed="64"/>
      </left>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style="thin">
        <color indexed="64"/>
      </left>
      <right style="double">
        <color indexed="64"/>
      </right>
      <top style="dashed">
        <color indexed="64"/>
      </top>
      <bottom style="dashed">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155">
    <xf numFmtId="0" fontId="0" fillId="0" borderId="0"/>
    <xf numFmtId="166" fontId="26" fillId="0" borderId="1">
      <alignment horizontal="center"/>
      <protection hidden="1"/>
    </xf>
    <xf numFmtId="167" fontId="27" fillId="0" borderId="0" applyFont="0" applyFill="0" applyBorder="0" applyAlignment="0" applyProtection="0"/>
    <xf numFmtId="0" fontId="28" fillId="0" borderId="0" applyFont="0" applyFill="0" applyBorder="0" applyAlignment="0" applyProtection="0"/>
    <xf numFmtId="168" fontId="27" fillId="0" borderId="0" applyFont="0" applyFill="0" applyBorder="0" applyAlignment="0" applyProtection="0"/>
    <xf numFmtId="0" fontId="14" fillId="0" borderId="0" applyNumberFormat="0" applyFill="0" applyBorder="0" applyAlignment="0" applyProtection="0"/>
    <xf numFmtId="43" fontId="14" fillId="0" borderId="0" applyFont="0" applyFill="0" applyBorder="0" applyAlignment="0" applyProtection="0"/>
    <xf numFmtId="42" fontId="29" fillId="0" borderId="0" applyFont="0" applyFill="0" applyBorder="0" applyAlignment="0" applyProtection="0"/>
    <xf numFmtId="44" fontId="29" fillId="0" borderId="0" applyFont="0" applyFill="0" applyBorder="0" applyAlignment="0" applyProtection="0"/>
    <xf numFmtId="41" fontId="14" fillId="0" borderId="0" applyFont="0" applyFill="0" applyBorder="0" applyAlignment="0" applyProtection="0"/>
    <xf numFmtId="169" fontId="30" fillId="0" borderId="0" applyFont="0" applyFill="0" applyBorder="0" applyAlignment="0" applyProtection="0"/>
    <xf numFmtId="170" fontId="30" fillId="0" borderId="0" applyFont="0" applyFill="0" applyBorder="0" applyAlignment="0" applyProtection="0"/>
    <xf numFmtId="6" fontId="31" fillId="0" borderId="0" applyFont="0" applyFill="0" applyBorder="0" applyAlignment="0" applyProtection="0"/>
    <xf numFmtId="0" fontId="32"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33" fillId="0" borderId="0"/>
    <xf numFmtId="0" fontId="14" fillId="0" borderId="0" applyNumberFormat="0" applyFill="0" applyBorder="0" applyAlignment="0" applyProtection="0"/>
    <xf numFmtId="0" fontId="34" fillId="0" borderId="0"/>
    <xf numFmtId="0" fontId="35" fillId="0" borderId="0">
      <alignment vertical="top"/>
    </xf>
    <xf numFmtId="0" fontId="35" fillId="0" borderId="0">
      <alignment vertical="top"/>
    </xf>
    <xf numFmtId="0" fontId="36" fillId="0" borderId="0"/>
    <xf numFmtId="0" fontId="36" fillId="0" borderId="0"/>
    <xf numFmtId="0" fontId="37" fillId="2" borderId="0" applyNumberFormat="0" applyBorder="0" applyAlignment="0" applyProtection="0"/>
    <xf numFmtId="0" fontId="37" fillId="2" borderId="0" applyNumberFormat="0" applyBorder="0" applyAlignment="0" applyProtection="0"/>
    <xf numFmtId="0" fontId="38"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8" fillId="6" borderId="0" applyNumberFormat="0" applyBorder="0" applyAlignment="0" applyProtection="0"/>
    <xf numFmtId="0" fontId="37" fillId="4" borderId="0" applyNumberFormat="0" applyBorder="0" applyAlignment="0" applyProtection="0"/>
    <xf numFmtId="0" fontId="37" fillId="7" borderId="0" applyNumberFormat="0" applyBorder="0" applyAlignment="0" applyProtection="0"/>
    <xf numFmtId="0" fontId="38" fillId="5" borderId="0" applyNumberFormat="0" applyBorder="0" applyAlignment="0" applyProtection="0"/>
    <xf numFmtId="0" fontId="37" fillId="2" borderId="0" applyNumberFormat="0" applyBorder="0" applyAlignment="0" applyProtection="0"/>
    <xf numFmtId="0" fontId="37" fillId="5" borderId="0" applyNumberFormat="0" applyBorder="0" applyAlignment="0" applyProtection="0"/>
    <xf numFmtId="0" fontId="38" fillId="5" borderId="0" applyNumberFormat="0" applyBorder="0" applyAlignment="0" applyProtection="0"/>
    <xf numFmtId="0" fontId="37" fillId="8" borderId="0" applyNumberFormat="0" applyBorder="0" applyAlignment="0" applyProtection="0"/>
    <xf numFmtId="0" fontId="37" fillId="2" borderId="0" applyNumberFormat="0" applyBorder="0" applyAlignment="0" applyProtection="0"/>
    <xf numFmtId="0" fontId="38" fillId="3" borderId="0" applyNumberFormat="0" applyBorder="0" applyAlignment="0" applyProtection="0"/>
    <xf numFmtId="0" fontId="37" fillId="4" borderId="0" applyNumberFormat="0" applyBorder="0" applyAlignment="0" applyProtection="0"/>
    <xf numFmtId="0" fontId="37" fillId="9" borderId="0" applyNumberFormat="0" applyBorder="0" applyAlignment="0" applyProtection="0"/>
    <xf numFmtId="0" fontId="38" fillId="9" borderId="0" applyNumberFormat="0" applyBorder="0" applyAlignment="0" applyProtection="0"/>
    <xf numFmtId="171" fontId="39" fillId="0" borderId="0" applyFont="0" applyFill="0" applyBorder="0" applyAlignment="0" applyProtection="0"/>
    <xf numFmtId="172" fontId="39" fillId="0" borderId="0" applyFont="0" applyFill="0" applyBorder="0" applyAlignment="0" applyProtection="0"/>
    <xf numFmtId="0" fontId="40" fillId="0" borderId="0"/>
    <xf numFmtId="0" fontId="41" fillId="0" borderId="0"/>
    <xf numFmtId="173" fontId="42" fillId="0" borderId="2" applyBorder="0"/>
    <xf numFmtId="173" fontId="43" fillId="0" borderId="3">
      <protection locked="0"/>
    </xf>
    <xf numFmtId="170" fontId="1" fillId="0" borderId="0" applyFont="0" applyFill="0" applyBorder="0" applyAlignment="0" applyProtection="0"/>
    <xf numFmtId="174" fontId="44" fillId="0" borderId="3"/>
    <xf numFmtId="43" fontId="4" fillId="0" borderId="0" applyFont="0" applyFill="0" applyBorder="0" applyAlignment="0" applyProtection="0"/>
    <xf numFmtId="41" fontId="14" fillId="0" borderId="0" applyFont="0" applyFill="0" applyBorder="0" applyAlignment="0" applyProtection="0"/>
    <xf numFmtId="43" fontId="73" fillId="0" borderId="0" applyFont="0" applyFill="0" applyBorder="0" applyAlignment="0" applyProtection="0"/>
    <xf numFmtId="43" fontId="14" fillId="0" borderId="0" applyFont="0" applyFill="0" applyBorder="0" applyAlignment="0" applyProtection="0"/>
    <xf numFmtId="3" fontId="14" fillId="0" borderId="0" applyFont="0" applyFill="0" applyBorder="0" applyAlignment="0" applyProtection="0"/>
    <xf numFmtId="175" fontId="45" fillId="0" borderId="0">
      <protection locked="0"/>
    </xf>
    <xf numFmtId="176" fontId="45" fillId="0" borderId="0">
      <protection locked="0"/>
    </xf>
    <xf numFmtId="177" fontId="46" fillId="0" borderId="5">
      <protection locked="0"/>
    </xf>
    <xf numFmtId="178" fontId="45" fillId="0" borderId="0">
      <protection locked="0"/>
    </xf>
    <xf numFmtId="179" fontId="45" fillId="0" borderId="0">
      <protection locked="0"/>
    </xf>
    <xf numFmtId="178" fontId="45" fillId="0" borderId="0" applyNumberFormat="0">
      <protection locked="0"/>
    </xf>
    <xf numFmtId="178" fontId="45" fillId="0" borderId="0">
      <protection locked="0"/>
    </xf>
    <xf numFmtId="173" fontId="47" fillId="0" borderId="1"/>
    <xf numFmtId="180" fontId="47" fillId="0" borderId="1"/>
    <xf numFmtId="181" fontId="14" fillId="0" borderId="0" applyFont="0" applyFill="0" applyBorder="0" applyAlignment="0" applyProtection="0"/>
    <xf numFmtId="173" fontId="26" fillId="0" borderId="1">
      <alignment horizontal="center"/>
      <protection hidden="1"/>
    </xf>
    <xf numFmtId="182" fontId="48" fillId="0" borderId="1">
      <alignment horizontal="center"/>
      <protection hidden="1"/>
    </xf>
    <xf numFmtId="2" fontId="26" fillId="0" borderId="1">
      <alignment horizontal="center"/>
      <protection hidden="1"/>
    </xf>
    <xf numFmtId="0" fontId="14"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49" fillId="10" borderId="0" applyNumberFormat="0" applyBorder="0" applyAlignment="0" applyProtection="0"/>
    <xf numFmtId="0" fontId="49" fillId="11" borderId="0" applyNumberFormat="0" applyBorder="0" applyAlignment="0" applyProtection="0"/>
    <xf numFmtId="0" fontId="49" fillId="12" borderId="0" applyNumberFormat="0" applyBorder="0" applyAlignment="0" applyProtection="0"/>
    <xf numFmtId="2" fontId="14" fillId="0" borderId="0" applyFont="0" applyFill="0" applyBorder="0" applyAlignment="0" applyProtection="0"/>
    <xf numFmtId="38" fontId="50" fillId="13" borderId="0" applyNumberFormat="0" applyBorder="0" applyAlignment="0" applyProtection="0"/>
    <xf numFmtId="0" fontId="51" fillId="0" borderId="0">
      <alignment horizontal="left"/>
    </xf>
    <xf numFmtId="0" fontId="52" fillId="0" borderId="6" applyNumberFormat="0" applyAlignment="0" applyProtection="0">
      <alignment horizontal="left" vertical="center"/>
    </xf>
    <xf numFmtId="0" fontId="52" fillId="0" borderId="7">
      <alignment horizontal="left" vertical="center"/>
    </xf>
    <xf numFmtId="185" fontId="53" fillId="0" borderId="0">
      <protection locked="0"/>
    </xf>
    <xf numFmtId="185" fontId="53" fillId="0" borderId="0">
      <protection locked="0"/>
    </xf>
    <xf numFmtId="10" fontId="50" fillId="13" borderId="4" applyNumberFormat="0" applyBorder="0" applyAlignment="0" applyProtection="0"/>
    <xf numFmtId="173" fontId="50" fillId="0" borderId="2" applyFont="0"/>
    <xf numFmtId="3" fontId="14" fillId="0" borderId="8"/>
    <xf numFmtId="3" fontId="14" fillId="0" borderId="8"/>
    <xf numFmtId="169" fontId="14" fillId="0" borderId="0" applyFont="0" applyFill="0" applyBorder="0" applyAlignment="0" applyProtection="0"/>
    <xf numFmtId="170" fontId="14" fillId="0" borderId="0" applyFont="0" applyFill="0" applyBorder="0" applyAlignment="0" applyProtection="0"/>
    <xf numFmtId="0" fontId="54" fillId="0" borderId="9"/>
    <xf numFmtId="0" fontId="14" fillId="0" borderId="0" applyFont="0" applyFill="0" applyBorder="0" applyAlignment="0" applyProtection="0"/>
    <xf numFmtId="0" fontId="14" fillId="0" borderId="0" applyFont="0" applyFill="0" applyBorder="0" applyAlignment="0" applyProtection="0"/>
    <xf numFmtId="0" fontId="55" fillId="0" borderId="0" applyNumberFormat="0" applyFont="0" applyFill="0" applyAlignment="0"/>
    <xf numFmtId="0" fontId="47" fillId="0" borderId="0">
      <alignment horizontal="justify" vertical="top"/>
    </xf>
    <xf numFmtId="186" fontId="56" fillId="0" borderId="0"/>
    <xf numFmtId="0" fontId="14" fillId="0" borderId="0"/>
    <xf numFmtId="0" fontId="73" fillId="0" borderId="0"/>
    <xf numFmtId="0" fontId="14" fillId="0" borderId="0"/>
    <xf numFmtId="0" fontId="14" fillId="0" borderId="0"/>
    <xf numFmtId="0" fontId="14" fillId="0" borderId="0"/>
    <xf numFmtId="0" fontId="14" fillId="0" borderId="0"/>
    <xf numFmtId="0" fontId="14" fillId="0" borderId="0"/>
    <xf numFmtId="0" fontId="57" fillId="0" borderId="0"/>
    <xf numFmtId="0" fontId="14" fillId="14" borderId="10" applyNumberFormat="0" applyFont="0" applyAlignment="0" applyProtection="0"/>
    <xf numFmtId="0" fontId="14" fillId="0" borderId="0" applyFont="0" applyFill="0" applyBorder="0" applyAlignment="0" applyProtection="0"/>
    <xf numFmtId="0" fontId="11" fillId="0" borderId="0"/>
    <xf numFmtId="9" fontId="14" fillId="0" borderId="0" applyFont="0" applyFill="0" applyBorder="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57" fillId="0" borderId="11" applyNumberFormat="0" applyBorder="0"/>
    <xf numFmtId="0" fontId="58" fillId="0" borderId="0" applyNumberFormat="0" applyFill="0" applyBorder="0" applyAlignment="0" applyProtection="0"/>
    <xf numFmtId="0" fontId="14" fillId="0" borderId="0"/>
    <xf numFmtId="0" fontId="14" fillId="0" borderId="0"/>
    <xf numFmtId="0" fontId="54" fillId="0" borderId="0"/>
    <xf numFmtId="0" fontId="59" fillId="0" borderId="0"/>
    <xf numFmtId="173" fontId="47" fillId="0" borderId="1">
      <protection hidden="1"/>
    </xf>
    <xf numFmtId="0" fontId="60" fillId="0" borderId="0"/>
    <xf numFmtId="0" fontId="60" fillId="0" borderId="0"/>
    <xf numFmtId="187" fontId="14" fillId="0" borderId="0" applyFont="0" applyFill="0" applyBorder="0" applyAlignment="0" applyProtection="0"/>
    <xf numFmtId="188" fontId="14" fillId="0" borderId="0" applyFont="0" applyFill="0" applyBorder="0" applyAlignment="0" applyProtection="0"/>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Font="0" applyFill="0" applyBorder="0" applyAlignment="0" applyProtection="0"/>
    <xf numFmtId="0" fontId="63" fillId="0" borderId="0"/>
    <xf numFmtId="189" fontId="14" fillId="0" borderId="0" applyFont="0" applyFill="0" applyBorder="0" applyAlignment="0" applyProtection="0"/>
    <xf numFmtId="190" fontId="14" fillId="0" borderId="0" applyFont="0" applyFill="0" applyBorder="0" applyAlignment="0" applyProtection="0"/>
    <xf numFmtId="191" fontId="64" fillId="0" borderId="0" applyFont="0" applyFill="0" applyBorder="0" applyAlignment="0" applyProtection="0"/>
    <xf numFmtId="192" fontId="64" fillId="0" borderId="0" applyFont="0" applyFill="0" applyBorder="0" applyAlignment="0" applyProtection="0"/>
    <xf numFmtId="0" fontId="65" fillId="0" borderId="0"/>
    <xf numFmtId="0" fontId="66" fillId="0" borderId="0"/>
    <xf numFmtId="169" fontId="66" fillId="0" borderId="0" applyFont="0" applyFill="0" applyBorder="0" applyAlignment="0" applyProtection="0"/>
    <xf numFmtId="170" fontId="66" fillId="0" borderId="0" applyFont="0" applyFill="0" applyBorder="0" applyAlignment="0" applyProtection="0"/>
    <xf numFmtId="193" fontId="66" fillId="0" borderId="0" applyFont="0" applyFill="0" applyBorder="0" applyAlignment="0" applyProtection="0"/>
    <xf numFmtId="194" fontId="66" fillId="0" borderId="0" applyFont="0" applyFill="0" applyBorder="0" applyAlignment="0" applyProtection="0"/>
  </cellStyleXfs>
  <cellXfs count="445">
    <xf numFmtId="0" fontId="0" fillId="0" borderId="0" xfId="0"/>
    <xf numFmtId="0" fontId="2" fillId="0" borderId="0" xfId="0" applyFont="1"/>
    <xf numFmtId="0" fontId="5" fillId="0" borderId="0" xfId="0" applyFont="1" applyAlignment="1">
      <alignment horizontal="right"/>
    </xf>
    <xf numFmtId="0" fontId="6" fillId="0" borderId="0" xfId="0" applyFont="1"/>
    <xf numFmtId="0" fontId="7" fillId="0" borderId="12" xfId="0" applyFont="1" applyBorder="1"/>
    <xf numFmtId="0" fontId="7" fillId="0" borderId="0" xfId="0" applyFont="1" applyBorder="1"/>
    <xf numFmtId="0" fontId="9" fillId="0" borderId="0" xfId="0" applyFont="1"/>
    <xf numFmtId="164" fontId="9" fillId="0" borderId="0" xfId="49" applyNumberFormat="1" applyFont="1"/>
    <xf numFmtId="164" fontId="9" fillId="15" borderId="0" xfId="49" applyNumberFormat="1" applyFont="1" applyFill="1"/>
    <xf numFmtId="164" fontId="9" fillId="0" borderId="0" xfId="49" applyNumberFormat="1" applyFont="1" applyBorder="1"/>
    <xf numFmtId="164" fontId="2" fillId="0" borderId="15" xfId="49" applyNumberFormat="1" applyFont="1" applyBorder="1"/>
    <xf numFmtId="164" fontId="0" fillId="0" borderId="0" xfId="49" applyNumberFormat="1" applyFont="1"/>
    <xf numFmtId="164" fontId="0" fillId="0" borderId="0" xfId="0" applyNumberFormat="1"/>
    <xf numFmtId="3" fontId="9" fillId="0" borderId="0" xfId="0" applyNumberFormat="1" applyFont="1"/>
    <xf numFmtId="164" fontId="2" fillId="0" borderId="0" xfId="49" applyNumberFormat="1" applyFont="1" applyAlignment="1"/>
    <xf numFmtId="164" fontId="9" fillId="15" borderId="0" xfId="49" applyNumberFormat="1" applyFont="1" applyFill="1" applyAlignment="1">
      <alignment horizontal="center"/>
    </xf>
    <xf numFmtId="0" fontId="2" fillId="0" borderId="0" xfId="0" applyFont="1" applyAlignment="1"/>
    <xf numFmtId="0" fontId="9" fillId="0" borderId="0" xfId="0" applyFont="1" applyBorder="1"/>
    <xf numFmtId="0" fontId="11" fillId="0" borderId="0" xfId="0" applyFont="1"/>
    <xf numFmtId="3" fontId="2" fillId="0" borderId="0" xfId="0" applyNumberFormat="1" applyFont="1" applyBorder="1" applyAlignment="1">
      <alignment horizontal="center" vertical="center"/>
    </xf>
    <xf numFmtId="164" fontId="9" fillId="0" borderId="15" xfId="49" applyNumberFormat="1" applyFont="1" applyBorder="1" applyAlignment="1">
      <alignment vertical="center"/>
    </xf>
    <xf numFmtId="3" fontId="9" fillId="0" borderId="0" xfId="0" applyNumberFormat="1" applyFont="1" applyBorder="1"/>
    <xf numFmtId="164" fontId="9" fillId="0" borderId="0" xfId="49" applyNumberFormat="1" applyFont="1" applyAlignment="1"/>
    <xf numFmtId="0" fontId="2" fillId="0" borderId="0" xfId="0" applyFont="1" applyBorder="1"/>
    <xf numFmtId="3" fontId="2" fillId="0" borderId="0" xfId="0" applyNumberFormat="1" applyFont="1" applyBorder="1"/>
    <xf numFmtId="3" fontId="2" fillId="0" borderId="0" xfId="0" applyNumberFormat="1" applyFont="1"/>
    <xf numFmtId="3" fontId="9" fillId="0" borderId="0" xfId="0" applyNumberFormat="1" applyFont="1" applyFill="1" applyBorder="1"/>
    <xf numFmtId="0" fontId="9" fillId="0" borderId="0" xfId="0" applyFont="1" applyFill="1"/>
    <xf numFmtId="3" fontId="9" fillId="0" borderId="0" xfId="0" applyNumberFormat="1" applyFont="1" applyFill="1"/>
    <xf numFmtId="0" fontId="2" fillId="0" borderId="0" xfId="0" applyFont="1" applyFill="1" applyBorder="1" applyAlignment="1">
      <alignment horizontal="center"/>
    </xf>
    <xf numFmtId="0" fontId="9" fillId="0" borderId="0" xfId="0" applyFont="1" applyFill="1" applyBorder="1"/>
    <xf numFmtId="0" fontId="7" fillId="0" borderId="0" xfId="0" applyFont="1"/>
    <xf numFmtId="3" fontId="2" fillId="0" borderId="0" xfId="0" applyNumberFormat="1" applyFont="1" applyBorder="1" applyAlignment="1"/>
    <xf numFmtId="0" fontId="16" fillId="0" borderId="0" xfId="0" applyFont="1"/>
    <xf numFmtId="3" fontId="15" fillId="0" borderId="0" xfId="0" applyNumberFormat="1" applyFont="1"/>
    <xf numFmtId="164" fontId="7" fillId="0" borderId="0" xfId="49" applyNumberFormat="1" applyFont="1"/>
    <xf numFmtId="3" fontId="15" fillId="0" borderId="12" xfId="0" applyNumberFormat="1" applyFont="1" applyBorder="1"/>
    <xf numFmtId="3" fontId="15" fillId="0" borderId="0" xfId="0" applyNumberFormat="1" applyFont="1" applyBorder="1"/>
    <xf numFmtId="0" fontId="5" fillId="0" borderId="0" xfId="0" applyFont="1" applyAlignment="1">
      <alignment horizontal="center"/>
    </xf>
    <xf numFmtId="3" fontId="16" fillId="0" borderId="0" xfId="0" applyNumberFormat="1" applyFont="1"/>
    <xf numFmtId="3" fontId="6" fillId="0" borderId="0" xfId="0" applyNumberFormat="1" applyFont="1" applyAlignment="1">
      <alignment horizontal="right"/>
    </xf>
    <xf numFmtId="3" fontId="13" fillId="0" borderId="0" xfId="0" applyNumberFormat="1" applyFont="1" applyAlignment="1">
      <alignment horizontal="center"/>
    </xf>
    <xf numFmtId="3" fontId="2" fillId="0" borderId="12" xfId="0" applyNumberFormat="1" applyFont="1" applyBorder="1" applyAlignment="1">
      <alignment horizontal="center"/>
    </xf>
    <xf numFmtId="3" fontId="2" fillId="0" borderId="0" xfId="0" applyNumberFormat="1" applyFont="1" applyBorder="1" applyAlignment="1">
      <alignment horizontal="center"/>
    </xf>
    <xf numFmtId="164" fontId="18" fillId="0" borderId="0" xfId="49" applyNumberFormat="1" applyFont="1"/>
    <xf numFmtId="0" fontId="18" fillId="0" borderId="0" xfId="0" applyFont="1"/>
    <xf numFmtId="3" fontId="2" fillId="0" borderId="25" xfId="0" applyNumberFormat="1" applyFont="1" applyBorder="1"/>
    <xf numFmtId="0" fontId="9" fillId="0" borderId="0" xfId="0" quotePrefix="1" applyFont="1" applyFill="1"/>
    <xf numFmtId="0" fontId="9" fillId="0" borderId="0" xfId="0" quotePrefix="1" applyFont="1" applyFill="1" applyBorder="1"/>
    <xf numFmtId="3" fontId="9" fillId="0" borderId="0" xfId="0" applyNumberFormat="1" applyFont="1" applyAlignment="1">
      <alignment horizontal="right"/>
    </xf>
    <xf numFmtId="49" fontId="9" fillId="0" borderId="0" xfId="0" quotePrefix="1" applyNumberFormat="1" applyFont="1" applyFill="1" applyBorder="1"/>
    <xf numFmtId="0" fontId="2" fillId="0" borderId="0" xfId="0" applyFont="1" applyFill="1" applyBorder="1"/>
    <xf numFmtId="0" fontId="2" fillId="0" borderId="0" xfId="0" applyFont="1" applyFill="1"/>
    <xf numFmtId="164" fontId="9" fillId="0" borderId="0" xfId="49" applyNumberFormat="1" applyFont="1" applyFill="1"/>
    <xf numFmtId="0" fontId="7" fillId="0" borderId="0" xfId="0" applyFont="1" applyFill="1"/>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7" xfId="0" applyFont="1" applyBorder="1" applyAlignment="1">
      <alignment vertical="center"/>
    </xf>
    <xf numFmtId="0" fontId="2" fillId="0" borderId="28" xfId="0" applyFont="1" applyBorder="1" applyAlignment="1">
      <alignment horizontal="center" vertical="center"/>
    </xf>
    <xf numFmtId="0" fontId="9" fillId="0" borderId="23" xfId="0" applyFont="1" applyBorder="1" applyAlignment="1">
      <alignment wrapText="1"/>
    </xf>
    <xf numFmtId="0" fontId="9" fillId="0" borderId="29" xfId="0" applyFont="1" applyBorder="1" applyAlignment="1">
      <alignment wrapText="1"/>
    </xf>
    <xf numFmtId="0" fontId="9" fillId="0" borderId="30" xfId="0" applyFont="1" applyBorder="1" applyAlignment="1">
      <alignment wrapText="1"/>
    </xf>
    <xf numFmtId="3" fontId="9" fillId="0" borderId="16" xfId="0" applyNumberFormat="1" applyFont="1" applyBorder="1" applyAlignment="1">
      <alignment wrapText="1"/>
    </xf>
    <xf numFmtId="164" fontId="9" fillId="0" borderId="15" xfId="49" applyNumberFormat="1" applyFont="1" applyBorder="1"/>
    <xf numFmtId="164" fontId="9" fillId="0" borderId="5" xfId="49" applyNumberFormat="1" applyFont="1" applyBorder="1"/>
    <xf numFmtId="164" fontId="9" fillId="0" borderId="31" xfId="49" applyNumberFormat="1" applyFont="1" applyBorder="1"/>
    <xf numFmtId="3" fontId="9" fillId="0" borderId="15" xfId="0" applyNumberFormat="1" applyFont="1" applyBorder="1"/>
    <xf numFmtId="3" fontId="9" fillId="0" borderId="5" xfId="0" applyNumberFormat="1" applyFont="1" applyBorder="1"/>
    <xf numFmtId="3" fontId="9" fillId="0" borderId="17" xfId="0" applyNumberFormat="1" applyFont="1" applyBorder="1" applyAlignment="1"/>
    <xf numFmtId="164" fontId="19" fillId="0" borderId="15" xfId="49" applyNumberFormat="1" applyFont="1" applyFill="1" applyBorder="1"/>
    <xf numFmtId="164" fontId="2" fillId="0" borderId="0" xfId="49" applyNumberFormat="1" applyFont="1" applyBorder="1"/>
    <xf numFmtId="3" fontId="9" fillId="0" borderId="15" xfId="0" applyNumberFormat="1" applyFont="1" applyBorder="1" applyAlignment="1"/>
    <xf numFmtId="3" fontId="9" fillId="0" borderId="17" xfId="0" applyNumberFormat="1" applyFont="1" applyBorder="1"/>
    <xf numFmtId="3" fontId="9" fillId="0" borderId="18" xfId="0" applyNumberFormat="1" applyFont="1" applyBorder="1"/>
    <xf numFmtId="3" fontId="9" fillId="0" borderId="32" xfId="0" applyNumberFormat="1" applyFont="1" applyBorder="1"/>
    <xf numFmtId="3" fontId="9" fillId="0" borderId="19" xfId="0" applyNumberFormat="1" applyFont="1" applyBorder="1"/>
    <xf numFmtId="164" fontId="2" fillId="0" borderId="0" xfId="49" applyNumberFormat="1" applyFont="1" applyFill="1" applyBorder="1"/>
    <xf numFmtId="3" fontId="2" fillId="0" borderId="0" xfId="0" applyNumberFormat="1" applyFont="1" applyFill="1" applyBorder="1"/>
    <xf numFmtId="164" fontId="9" fillId="0" borderId="0" xfId="49" applyNumberFormat="1" applyFont="1" applyFill="1" applyBorder="1"/>
    <xf numFmtId="0" fontId="12" fillId="0" borderId="0" xfId="0" applyFont="1" applyFill="1"/>
    <xf numFmtId="0" fontId="1" fillId="0" borderId="0" xfId="0" applyFont="1" applyFill="1"/>
    <xf numFmtId="0" fontId="7" fillId="0" borderId="0" xfId="0" applyFont="1" applyFill="1" applyBorder="1" applyAlignment="1">
      <alignment horizontal="left"/>
    </xf>
    <xf numFmtId="0" fontId="1" fillId="0" borderId="0" xfId="0" applyFont="1" applyFill="1" applyAlignment="1">
      <alignment vertical="center"/>
    </xf>
    <xf numFmtId="0" fontId="0" fillId="0" borderId="0" xfId="0" applyAlignment="1">
      <alignment vertical="center"/>
    </xf>
    <xf numFmtId="164" fontId="9" fillId="0" borderId="15" xfId="49" applyNumberFormat="1" applyFont="1" applyFill="1" applyBorder="1" applyAlignment="1">
      <alignment vertical="center"/>
    </xf>
    <xf numFmtId="164" fontId="2" fillId="0" borderId="15" xfId="49" applyNumberFormat="1" applyFont="1" applyFill="1" applyBorder="1" applyAlignment="1">
      <alignment vertical="center"/>
    </xf>
    <xf numFmtId="164" fontId="9" fillId="0" borderId="33" xfId="49" applyNumberFormat="1" applyFont="1" applyFill="1" applyBorder="1" applyAlignment="1">
      <alignment vertical="center"/>
    </xf>
    <xf numFmtId="164" fontId="9" fillId="0" borderId="15" xfId="49" quotePrefix="1" applyNumberFormat="1" applyFont="1" applyFill="1" applyBorder="1" applyAlignment="1">
      <alignment vertical="center"/>
    </xf>
    <xf numFmtId="164" fontId="2" fillId="0" borderId="33" xfId="49" applyNumberFormat="1" applyFont="1" applyFill="1" applyBorder="1" applyAlignment="1">
      <alignment vertical="center"/>
    </xf>
    <xf numFmtId="164" fontId="2" fillId="0" borderId="0" xfId="49" applyNumberFormat="1" applyFont="1" applyFill="1" applyBorder="1" applyAlignment="1">
      <alignment vertical="center"/>
    </xf>
    <xf numFmtId="164" fontId="1" fillId="0" borderId="0" xfId="0" applyNumberFormat="1" applyFont="1" applyFill="1" applyAlignment="1">
      <alignment vertical="center"/>
    </xf>
    <xf numFmtId="49" fontId="9" fillId="0" borderId="34" xfId="0" applyNumberFormat="1" applyFont="1" applyFill="1" applyBorder="1" applyAlignment="1">
      <alignment vertical="center"/>
    </xf>
    <xf numFmtId="49" fontId="9" fillId="0" borderId="31" xfId="0" applyNumberFormat="1" applyFont="1" applyFill="1" applyBorder="1" applyAlignment="1">
      <alignment vertical="center"/>
    </xf>
    <xf numFmtId="0" fontId="2" fillId="0" borderId="0" xfId="0" applyFont="1" applyFill="1" applyAlignment="1">
      <alignment horizontal="right"/>
    </xf>
    <xf numFmtId="0" fontId="6" fillId="0" borderId="12" xfId="0" applyFont="1" applyFill="1" applyBorder="1" applyAlignment="1">
      <alignment vertical="center"/>
    </xf>
    <xf numFmtId="0" fontId="9" fillId="0" borderId="12" xfId="0" applyFont="1" applyFill="1" applyBorder="1" applyAlignment="1">
      <alignment vertical="center"/>
    </xf>
    <xf numFmtId="3" fontId="9" fillId="0" borderId="12" xfId="0" applyNumberFormat="1" applyFont="1" applyFill="1" applyBorder="1" applyAlignment="1">
      <alignment vertical="center"/>
    </xf>
    <xf numFmtId="3" fontId="2" fillId="0" borderId="12" xfId="0" applyNumberFormat="1" applyFont="1" applyFill="1" applyBorder="1" applyAlignment="1">
      <alignment horizontal="center"/>
    </xf>
    <xf numFmtId="3" fontId="2" fillId="0" borderId="0" xfId="0" applyNumberFormat="1" applyFont="1" applyFill="1" applyBorder="1" applyAlignment="1">
      <alignment horizontal="center"/>
    </xf>
    <xf numFmtId="9" fontId="2" fillId="0" borderId="25" xfId="103" applyFont="1" applyFill="1" applyBorder="1" applyAlignment="1">
      <alignment horizontal="center"/>
    </xf>
    <xf numFmtId="3" fontId="2" fillId="0" borderId="25" xfId="0" applyNumberFormat="1" applyFont="1" applyFill="1" applyBorder="1"/>
    <xf numFmtId="164" fontId="2" fillId="0" borderId="0" xfId="49" applyNumberFormat="1" applyFont="1" applyFill="1"/>
    <xf numFmtId="3" fontId="2" fillId="0" borderId="0" xfId="0" applyNumberFormat="1" applyFont="1" applyFill="1"/>
    <xf numFmtId="3" fontId="9" fillId="0" borderId="0" xfId="0" applyNumberFormat="1" applyFont="1" applyFill="1" applyAlignment="1">
      <alignment horizontal="right"/>
    </xf>
    <xf numFmtId="3" fontId="9" fillId="0" borderId="0" xfId="0" applyNumberFormat="1" applyFont="1" applyFill="1" applyBorder="1" applyAlignment="1">
      <alignment horizontal="right"/>
    </xf>
    <xf numFmtId="3" fontId="13" fillId="0" borderId="0" xfId="0" applyNumberFormat="1" applyFont="1" applyFill="1" applyAlignment="1">
      <alignment horizontal="center"/>
    </xf>
    <xf numFmtId="3" fontId="13" fillId="0" borderId="0" xfId="0" applyNumberFormat="1" applyFont="1" applyFill="1" applyBorder="1" applyAlignment="1">
      <alignment horizontal="center"/>
    </xf>
    <xf numFmtId="164" fontId="2" fillId="0" borderId="25" xfId="49"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0" xfId="0" applyNumberFormat="1" applyFont="1" applyFill="1" applyAlignment="1">
      <alignment horizontal="right"/>
    </xf>
    <xf numFmtId="0" fontId="22" fillId="0" borderId="0" xfId="0" applyFont="1"/>
    <xf numFmtId="0" fontId="23" fillId="0" borderId="0" xfId="0" applyFont="1"/>
    <xf numFmtId="0" fontId="24" fillId="0" borderId="0" xfId="0" applyFont="1"/>
    <xf numFmtId="0" fontId="23" fillId="0" borderId="0" xfId="0" applyFont="1" applyAlignment="1">
      <alignment horizontal="justify" vertical="top" wrapText="1"/>
    </xf>
    <xf numFmtId="0" fontId="23" fillId="0" borderId="0" xfId="0" applyFont="1" applyAlignment="1">
      <alignment horizontal="justify" vertical="justify" wrapText="1"/>
    </xf>
    <xf numFmtId="0" fontId="9" fillId="0" borderId="0" xfId="0" applyFont="1" applyAlignment="1">
      <alignment horizontal="justify" vertical="justify" wrapText="1"/>
    </xf>
    <xf numFmtId="41" fontId="2" fillId="0" borderId="12" xfId="0" applyNumberFormat="1" applyFont="1" applyFill="1" applyBorder="1" applyAlignment="1">
      <alignment horizontal="center"/>
    </xf>
    <xf numFmtId="164" fontId="23" fillId="0" borderId="0" xfId="49" applyNumberFormat="1" applyFont="1"/>
    <xf numFmtId="164" fontId="24" fillId="0" borderId="0" xfId="49" applyNumberFormat="1" applyFont="1" applyAlignment="1">
      <alignment horizontal="right"/>
    </xf>
    <xf numFmtId="164" fontId="23" fillId="0" borderId="0" xfId="49" applyNumberFormat="1" applyFont="1" applyFill="1" applyBorder="1"/>
    <xf numFmtId="164" fontId="23" fillId="0" borderId="0" xfId="49" applyNumberFormat="1" applyFont="1" applyFill="1"/>
    <xf numFmtId="164" fontId="23" fillId="0" borderId="12" xfId="49" applyNumberFormat="1" applyFont="1" applyFill="1" applyBorder="1"/>
    <xf numFmtId="164" fontId="24" fillId="0" borderId="0" xfId="49" applyNumberFormat="1" applyFont="1"/>
    <xf numFmtId="164" fontId="23" fillId="0" borderId="0" xfId="49" applyNumberFormat="1" applyFont="1" applyBorder="1"/>
    <xf numFmtId="0" fontId="23" fillId="0" borderId="0" xfId="0" applyFont="1" applyAlignment="1">
      <alignment horizontal="center" vertical="top" wrapText="1"/>
    </xf>
    <xf numFmtId="0" fontId="23" fillId="0" borderId="0" xfId="0" applyFont="1" applyAlignment="1">
      <alignment horizontal="justify" vertical="justify"/>
    </xf>
    <xf numFmtId="0" fontId="24" fillId="0" borderId="12" xfId="0" applyFont="1" applyBorder="1" applyAlignment="1">
      <alignment horizontal="center"/>
    </xf>
    <xf numFmtId="0" fontId="24" fillId="0" borderId="0" xfId="0" applyFont="1" applyAlignment="1">
      <alignment horizontal="right"/>
    </xf>
    <xf numFmtId="14" fontId="24" fillId="0" borderId="0" xfId="0" applyNumberFormat="1" applyFont="1" applyAlignment="1">
      <alignment horizontal="left"/>
    </xf>
    <xf numFmtId="165" fontId="23" fillId="0" borderId="0" xfId="49" applyNumberFormat="1" applyFont="1" applyAlignment="1">
      <alignment horizontal="right"/>
    </xf>
    <xf numFmtId="165" fontId="23" fillId="0" borderId="0" xfId="0" applyNumberFormat="1" applyFont="1" applyAlignment="1">
      <alignment horizontal="right"/>
    </xf>
    <xf numFmtId="0" fontId="23" fillId="0" borderId="0" xfId="0" applyFont="1" applyAlignment="1">
      <alignment horizontal="left"/>
    </xf>
    <xf numFmtId="165" fontId="23" fillId="0" borderId="0" xfId="49" applyNumberFormat="1" applyFont="1" applyAlignment="1">
      <alignment horizontal="justify" vertical="top" wrapText="1"/>
    </xf>
    <xf numFmtId="0" fontId="24" fillId="0" borderId="0" xfId="0" applyFont="1" applyAlignment="1">
      <alignment horizontal="left"/>
    </xf>
    <xf numFmtId="0" fontId="24" fillId="0" borderId="0" xfId="0" applyFont="1" applyAlignment="1">
      <alignment horizontal="center"/>
    </xf>
    <xf numFmtId="165" fontId="24" fillId="0" borderId="0" xfId="49" applyNumberFormat="1" applyFont="1" applyAlignment="1">
      <alignment horizontal="justify" vertical="top" wrapText="1"/>
    </xf>
    <xf numFmtId="165" fontId="24" fillId="0" borderId="0" xfId="0" applyNumberFormat="1" applyFont="1" applyAlignment="1">
      <alignment horizontal="justify" vertical="top" wrapText="1"/>
    </xf>
    <xf numFmtId="0" fontId="25" fillId="0" borderId="0" xfId="0" applyFont="1"/>
    <xf numFmtId="0" fontId="74" fillId="0" borderId="0" xfId="0" applyFont="1"/>
    <xf numFmtId="0" fontId="25" fillId="0" borderId="0" xfId="0" quotePrefix="1" applyFont="1" applyAlignment="1">
      <alignment horizontal="justify" vertical="justify" wrapText="1"/>
    </xf>
    <xf numFmtId="0" fontId="9" fillId="0" borderId="0" xfId="0" applyNumberFormat="1" applyFont="1" applyFill="1" applyAlignment="1">
      <alignment horizontal="justify" vertical="justify" wrapText="1"/>
    </xf>
    <xf numFmtId="3" fontId="2" fillId="0" borderId="0" xfId="0" applyNumberFormat="1" applyFont="1" applyFill="1" applyAlignment="1">
      <alignment horizontal="center"/>
    </xf>
    <xf numFmtId="41" fontId="2" fillId="0" borderId="0" xfId="0" applyNumberFormat="1" applyFont="1" applyFill="1"/>
    <xf numFmtId="49" fontId="2" fillId="0" borderId="0" xfId="0" applyNumberFormat="1" applyFont="1" applyBorder="1"/>
    <xf numFmtId="49" fontId="7" fillId="0" borderId="0" xfId="0" applyNumberFormat="1" applyFont="1" applyBorder="1"/>
    <xf numFmtId="49" fontId="6" fillId="0" borderId="0" xfId="0" applyNumberFormat="1" applyFont="1" applyBorder="1"/>
    <xf numFmtId="49" fontId="7" fillId="0" borderId="12" xfId="0" applyNumberFormat="1" applyFont="1" applyBorder="1"/>
    <xf numFmtId="49" fontId="5" fillId="0" borderId="0" xfId="0" applyNumberFormat="1" applyFont="1" applyBorder="1" applyAlignment="1">
      <alignment horizontal="center"/>
    </xf>
    <xf numFmtId="49" fontId="16" fillId="0" borderId="0" xfId="0" applyNumberFormat="1" applyFont="1" applyBorder="1"/>
    <xf numFmtId="49" fontId="9" fillId="0" borderId="0" xfId="0" applyNumberFormat="1" applyFont="1" applyBorder="1"/>
    <xf numFmtId="49" fontId="9" fillId="0" borderId="0" xfId="0" quotePrefix="1" applyNumberFormat="1" applyFont="1" applyBorder="1"/>
    <xf numFmtId="49" fontId="2" fillId="0" borderId="0" xfId="0" applyNumberFormat="1" applyFont="1" applyFill="1" applyBorder="1"/>
    <xf numFmtId="49" fontId="9" fillId="0" borderId="0" xfId="0" applyNumberFormat="1" applyFont="1" applyFill="1" applyBorder="1"/>
    <xf numFmtId="49" fontId="2" fillId="0" borderId="35" xfId="0" applyNumberFormat="1" applyFont="1" applyBorder="1" applyAlignment="1">
      <alignment horizontal="center" vertical="center" wrapText="1"/>
    </xf>
    <xf numFmtId="49" fontId="2" fillId="0" borderId="34" xfId="0" applyNumberFormat="1" applyFont="1" applyBorder="1"/>
    <xf numFmtId="49" fontId="9" fillId="0" borderId="34" xfId="0" applyNumberFormat="1" applyFont="1" applyBorder="1"/>
    <xf numFmtId="49" fontId="9" fillId="0" borderId="36" xfId="0" applyNumberFormat="1" applyFont="1" applyBorder="1"/>
    <xf numFmtId="49" fontId="2" fillId="0" borderId="0" xfId="0" applyNumberFormat="1" applyFont="1" applyBorder="1" applyAlignment="1">
      <alignment horizontal="center"/>
    </xf>
    <xf numFmtId="0" fontId="17" fillId="0" borderId="0" xfId="0" applyFont="1"/>
    <xf numFmtId="49" fontId="2" fillId="0" borderId="0" xfId="0" quotePrefix="1" applyNumberFormat="1" applyFont="1" applyFill="1" applyBorder="1"/>
    <xf numFmtId="0" fontId="2" fillId="0" borderId="37" xfId="0" applyFont="1" applyBorder="1" applyAlignment="1">
      <alignment horizontal="center" vertical="center" wrapText="1"/>
    </xf>
    <xf numFmtId="3" fontId="9" fillId="0" borderId="5" xfId="0" applyNumberFormat="1" applyFont="1" applyBorder="1" applyAlignment="1"/>
    <xf numFmtId="3" fontId="9" fillId="0" borderId="38" xfId="0" applyNumberFormat="1" applyFont="1" applyBorder="1"/>
    <xf numFmtId="3" fontId="2" fillId="0" borderId="12" xfId="0" applyNumberFormat="1" applyFont="1" applyBorder="1" applyAlignment="1"/>
    <xf numFmtId="3" fontId="2" fillId="0" borderId="7" xfId="0" applyNumberFormat="1" applyFont="1" applyBorder="1" applyAlignment="1">
      <alignment horizontal="center"/>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164" fontId="19" fillId="0" borderId="5" xfId="49" applyNumberFormat="1" applyFont="1" applyFill="1" applyBorder="1"/>
    <xf numFmtId="3" fontId="9" fillId="0" borderId="0" xfId="0" applyNumberFormat="1" applyFont="1" applyBorder="1" applyAlignment="1"/>
    <xf numFmtId="49" fontId="2" fillId="0" borderId="41" xfId="0" applyNumberFormat="1" applyFont="1" applyBorder="1"/>
    <xf numFmtId="3" fontId="2" fillId="0" borderId="42" xfId="0" applyNumberFormat="1" applyFont="1" applyBorder="1" applyAlignment="1"/>
    <xf numFmtId="3" fontId="2" fillId="0" borderId="43" xfId="0" applyNumberFormat="1" applyFont="1" applyBorder="1" applyAlignment="1"/>
    <xf numFmtId="3" fontId="2" fillId="0" borderId="44" xfId="0" applyNumberFormat="1" applyFont="1" applyBorder="1" applyAlignment="1"/>
    <xf numFmtId="49" fontId="9" fillId="0" borderId="34" xfId="0" applyNumberFormat="1" applyFont="1" applyBorder="1" applyAlignment="1">
      <alignment wrapText="1"/>
    </xf>
    <xf numFmtId="49" fontId="17" fillId="0" borderId="0" xfId="0" applyNumberFormat="1" applyFont="1" applyBorder="1"/>
    <xf numFmtId="49" fontId="2" fillId="0" borderId="0" xfId="0" quotePrefix="1" applyNumberFormat="1" applyFont="1" applyBorder="1"/>
    <xf numFmtId="41" fontId="2" fillId="0" borderId="0" xfId="0" applyNumberFormat="1" applyFont="1"/>
    <xf numFmtId="41" fontId="2" fillId="0" borderId="0" xfId="0" applyNumberFormat="1" applyFont="1" applyBorder="1"/>
    <xf numFmtId="41" fontId="9" fillId="0" borderId="0" xfId="49" applyNumberFormat="1" applyFont="1"/>
    <xf numFmtId="41" fontId="9" fillId="0" borderId="0" xfId="0" applyNumberFormat="1" applyFont="1"/>
    <xf numFmtId="41" fontId="7" fillId="0" borderId="0" xfId="0" applyNumberFormat="1" applyFont="1"/>
    <xf numFmtId="41" fontId="17" fillId="0" borderId="0" xfId="49" applyNumberFormat="1" applyFont="1" applyBorder="1" applyAlignment="1"/>
    <xf numFmtId="41" fontId="7" fillId="0" borderId="0" xfId="49" applyNumberFormat="1" applyFont="1" applyBorder="1" applyAlignment="1"/>
    <xf numFmtId="41" fontId="19" fillId="0" borderId="0" xfId="49" applyNumberFormat="1" applyFont="1"/>
    <xf numFmtId="41" fontId="20" fillId="0" borderId="0" xfId="49" applyNumberFormat="1" applyFont="1"/>
    <xf numFmtId="41" fontId="18" fillId="0" borderId="0" xfId="49" applyNumberFormat="1" applyFont="1" applyBorder="1" applyAlignment="1"/>
    <xf numFmtId="41" fontId="2" fillId="0" borderId="0" xfId="49" applyNumberFormat="1" applyFont="1"/>
    <xf numFmtId="41" fontId="17" fillId="0" borderId="0" xfId="0" applyNumberFormat="1" applyFont="1"/>
    <xf numFmtId="41" fontId="9" fillId="0" borderId="0" xfId="49" applyNumberFormat="1" applyFont="1" applyFill="1"/>
    <xf numFmtId="41" fontId="9" fillId="0" borderId="0" xfId="0" applyNumberFormat="1" applyFont="1" applyFill="1"/>
    <xf numFmtId="41" fontId="7" fillId="0" borderId="0" xfId="0" applyNumberFormat="1" applyFont="1" applyFill="1"/>
    <xf numFmtId="41" fontId="9" fillId="0" borderId="0" xfId="0" applyNumberFormat="1" applyFont="1" applyBorder="1"/>
    <xf numFmtId="41" fontId="9" fillId="0" borderId="0" xfId="49" applyNumberFormat="1" applyFont="1" applyBorder="1"/>
    <xf numFmtId="49" fontId="2" fillId="0" borderId="0" xfId="0" applyNumberFormat="1" applyFont="1" applyFill="1" applyBorder="1" applyAlignment="1">
      <alignment horizontal="center"/>
    </xf>
    <xf numFmtId="0" fontId="2" fillId="0" borderId="15" xfId="0" applyFont="1" applyFill="1" applyBorder="1" applyAlignment="1">
      <alignment horizontal="center" vertical="center" wrapText="1"/>
    </xf>
    <xf numFmtId="3" fontId="2" fillId="0" borderId="15" xfId="0" applyNumberFormat="1"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0" xfId="0" applyFont="1" applyAlignment="1">
      <alignment horizontal="right"/>
    </xf>
    <xf numFmtId="49" fontId="9" fillId="0" borderId="12" xfId="0" applyNumberFormat="1" applyFont="1" applyBorder="1"/>
    <xf numFmtId="0" fontId="9" fillId="0" borderId="12" xfId="0" applyFont="1" applyBorder="1"/>
    <xf numFmtId="3" fontId="9" fillId="0" borderId="12" xfId="0" applyNumberFormat="1" applyFont="1" applyBorder="1"/>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xf numFmtId="3" fontId="2" fillId="0" borderId="12" xfId="0" applyNumberFormat="1" applyFont="1" applyBorder="1" applyAlignment="1">
      <alignment horizontal="center" vertical="center" wrapText="1"/>
    </xf>
    <xf numFmtId="164" fontId="2" fillId="0" borderId="0" xfId="49" applyNumberFormat="1" applyFont="1" applyBorder="1" applyAlignment="1">
      <alignment horizontal="center"/>
    </xf>
    <xf numFmtId="49" fontId="9" fillId="0" borderId="0" xfId="0" applyNumberFormat="1" applyFont="1"/>
    <xf numFmtId="49" fontId="2" fillId="0" borderId="0" xfId="0" applyNumberFormat="1" applyFont="1"/>
    <xf numFmtId="41" fontId="9" fillId="0" borderId="0" xfId="0" applyNumberFormat="1" applyFont="1" applyBorder="1" applyAlignment="1">
      <alignment horizontal="left"/>
    </xf>
    <xf numFmtId="49" fontId="2" fillId="0" borderId="25" xfId="0" applyNumberFormat="1" applyFont="1" applyBorder="1" applyAlignment="1">
      <alignment horizontal="center"/>
    </xf>
    <xf numFmtId="49" fontId="2" fillId="0" borderId="0" xfId="0" applyNumberFormat="1" applyFont="1" applyBorder="1" applyAlignment="1"/>
    <xf numFmtId="41" fontId="21" fillId="0" borderId="0" xfId="0" applyNumberFormat="1" applyFont="1" applyFill="1" applyAlignment="1"/>
    <xf numFmtId="164" fontId="1" fillId="0" borderId="0" xfId="0" applyNumberFormat="1" applyFont="1" applyFill="1" applyAlignment="1"/>
    <xf numFmtId="0" fontId="21" fillId="0" borderId="0" xfId="0" applyFont="1" applyAlignment="1"/>
    <xf numFmtId="164" fontId="2" fillId="0" borderId="4" xfId="49" applyNumberFormat="1" applyFont="1" applyFill="1" applyBorder="1" applyAlignment="1"/>
    <xf numFmtId="164" fontId="2" fillId="0" borderId="45" xfId="49" applyNumberFormat="1" applyFont="1" applyFill="1" applyBorder="1" applyAlignment="1"/>
    <xf numFmtId="0" fontId="2" fillId="0" borderId="0" xfId="0" applyFont="1" applyAlignment="1">
      <alignment vertical="center"/>
    </xf>
    <xf numFmtId="0" fontId="10" fillId="0" borderId="0" xfId="0" applyFont="1" applyAlignment="1"/>
    <xf numFmtId="41" fontId="2" fillId="0" borderId="0" xfId="0" applyNumberFormat="1" applyFont="1" applyBorder="1" applyAlignment="1">
      <alignment horizontal="center"/>
    </xf>
    <xf numFmtId="3" fontId="9" fillId="0" borderId="0" xfId="0" applyNumberFormat="1" applyFont="1" applyFill="1" applyAlignment="1"/>
    <xf numFmtId="3" fontId="9" fillId="0" borderId="0" xfId="0" applyNumberFormat="1" applyFont="1" applyAlignment="1"/>
    <xf numFmtId="3" fontId="2" fillId="0" borderId="25" xfId="0" applyNumberFormat="1" applyFont="1" applyBorder="1" applyAlignment="1"/>
    <xf numFmtId="3" fontId="2" fillId="0" borderId="0" xfId="0" applyNumberFormat="1" applyFont="1" applyAlignment="1"/>
    <xf numFmtId="3" fontId="2" fillId="0" borderId="12" xfId="0" applyNumberFormat="1" applyFont="1" applyBorder="1" applyAlignment="1">
      <alignment horizontal="center" vertical="center"/>
    </xf>
    <xf numFmtId="3" fontId="2" fillId="0" borderId="46" xfId="0" applyNumberFormat="1" applyFont="1" applyBorder="1" applyAlignment="1"/>
    <xf numFmtId="0" fontId="9" fillId="0" borderId="0" xfId="0" quotePrefix="1" applyFont="1"/>
    <xf numFmtId="0" fontId="11" fillId="0" borderId="0" xfId="0" applyFont="1" applyBorder="1"/>
    <xf numFmtId="3" fontId="9" fillId="0" borderId="0" xfId="0" applyNumberFormat="1" applyFont="1" applyBorder="1" applyAlignment="1">
      <alignment vertical="center"/>
    </xf>
    <xf numFmtId="0" fontId="2" fillId="0" borderId="0" xfId="99" applyFont="1"/>
    <xf numFmtId="0" fontId="9" fillId="0" borderId="0" xfId="99" applyFont="1"/>
    <xf numFmtId="0" fontId="2" fillId="0" borderId="0" xfId="99" applyFont="1" applyAlignment="1">
      <alignment horizontal="center"/>
    </xf>
    <xf numFmtId="0" fontId="13" fillId="0" borderId="0" xfId="0" applyFont="1" applyAlignment="1">
      <alignment horizontal="center" vertical="top"/>
    </xf>
    <xf numFmtId="0" fontId="2" fillId="0" borderId="4" xfId="99" applyFont="1" applyBorder="1"/>
    <xf numFmtId="0" fontId="9" fillId="0" borderId="4" xfId="99" applyFont="1" applyBorder="1"/>
    <xf numFmtId="0" fontId="2" fillId="0" borderId="14" xfId="99" applyFont="1" applyBorder="1" applyAlignment="1">
      <alignment horizontal="center"/>
    </xf>
    <xf numFmtId="0" fontId="9" fillId="0" borderId="23" xfId="99" applyFont="1" applyBorder="1" applyAlignment="1">
      <alignment horizontal="center"/>
    </xf>
    <xf numFmtId="0" fontId="2" fillId="0" borderId="23" xfId="99" applyFont="1" applyBorder="1" applyAlignment="1">
      <alignment horizontal="center"/>
    </xf>
    <xf numFmtId="0" fontId="13" fillId="0" borderId="23" xfId="99" applyFont="1" applyFill="1" applyBorder="1"/>
    <xf numFmtId="164" fontId="9" fillId="0" borderId="23" xfId="49" applyNumberFormat="1" applyFont="1" applyBorder="1" applyAlignment="1"/>
    <xf numFmtId="43" fontId="9" fillId="0" borderId="23" xfId="49" applyFont="1" applyBorder="1" applyAlignment="1"/>
    <xf numFmtId="0" fontId="9" fillId="0" borderId="15" xfId="99" applyFont="1" applyBorder="1" applyAlignment="1">
      <alignment horizontal="center"/>
    </xf>
    <xf numFmtId="0" fontId="2" fillId="0" borderId="15" xfId="99" applyFont="1" applyBorder="1"/>
    <xf numFmtId="164" fontId="2" fillId="0" borderId="15" xfId="49" applyNumberFormat="1" applyFont="1" applyBorder="1" applyAlignment="1"/>
    <xf numFmtId="0" fontId="2" fillId="0" borderId="15" xfId="99" applyFont="1" applyBorder="1" applyAlignment="1">
      <alignment horizontal="center"/>
    </xf>
    <xf numFmtId="43" fontId="9" fillId="0" borderId="15" xfId="49" applyFont="1" applyBorder="1" applyAlignment="1"/>
    <xf numFmtId="0" fontId="2" fillId="0" borderId="0" xfId="0" applyFont="1" applyAlignment="1">
      <alignment vertical="top"/>
    </xf>
    <xf numFmtId="195" fontId="24" fillId="0" borderId="15" xfId="0" applyNumberFormat="1" applyFont="1" applyBorder="1" applyAlignment="1">
      <alignment vertical="top"/>
    </xf>
    <xf numFmtId="0" fontId="24" fillId="0" borderId="15" xfId="0" applyFont="1" applyBorder="1" applyAlignment="1">
      <alignment vertical="top"/>
    </xf>
    <xf numFmtId="164" fontId="24" fillId="0" borderId="15" xfId="49" applyNumberFormat="1" applyFont="1" applyBorder="1" applyAlignment="1">
      <alignment vertical="top"/>
    </xf>
    <xf numFmtId="43" fontId="2" fillId="0" borderId="15" xfId="49" applyFont="1" applyBorder="1" applyAlignment="1"/>
    <xf numFmtId="0" fontId="23" fillId="0" borderId="15" xfId="0" applyFont="1" applyBorder="1" applyAlignment="1">
      <alignment horizontal="center" vertical="top"/>
    </xf>
    <xf numFmtId="0" fontId="25" fillId="0" borderId="15" xfId="0" applyFont="1" applyBorder="1" applyAlignment="1">
      <alignment horizontal="justify" vertical="justify" wrapText="1"/>
    </xf>
    <xf numFmtId="164" fontId="23" fillId="0" borderId="15" xfId="49" applyNumberFormat="1" applyFont="1" applyBorder="1" applyAlignment="1">
      <alignment vertical="top"/>
    </xf>
    <xf numFmtId="0" fontId="23" fillId="0" borderId="15" xfId="0" applyFont="1" applyBorder="1" applyAlignment="1">
      <alignment vertical="top"/>
    </xf>
    <xf numFmtId="43" fontId="9" fillId="0" borderId="15" xfId="49" quotePrefix="1" applyFont="1" applyBorder="1" applyAlignment="1"/>
    <xf numFmtId="164" fontId="9" fillId="0" borderId="0" xfId="99" applyNumberFormat="1" applyFont="1"/>
    <xf numFmtId="195" fontId="23" fillId="0" borderId="15" xfId="0" applyNumberFormat="1" applyFont="1" applyBorder="1" applyAlignment="1">
      <alignment vertical="top"/>
    </xf>
    <xf numFmtId="164" fontId="9" fillId="0" borderId="15" xfId="49" applyNumberFormat="1" applyFont="1" applyBorder="1" applyAlignment="1">
      <alignment vertical="top"/>
    </xf>
    <xf numFmtId="1" fontId="9" fillId="13" borderId="14" xfId="98" applyNumberFormat="1" applyFont="1" applyFill="1" applyBorder="1" applyAlignment="1">
      <alignment horizontal="center"/>
    </xf>
    <xf numFmtId="14" fontId="9" fillId="13" borderId="14" xfId="98" applyNumberFormat="1" applyFont="1" applyFill="1" applyBorder="1" applyAlignment="1">
      <alignment horizontal="center"/>
    </xf>
    <xf numFmtId="0" fontId="2" fillId="0" borderId="14" xfId="99" applyFont="1" applyBorder="1"/>
    <xf numFmtId="164" fontId="2" fillId="13" borderId="14" xfId="49" applyNumberFormat="1" applyFont="1" applyFill="1" applyBorder="1"/>
    <xf numFmtId="164" fontId="2" fillId="13" borderId="14" xfId="49" applyNumberFormat="1" applyFont="1" applyFill="1" applyBorder="1" applyAlignment="1">
      <alignment horizontal="center"/>
    </xf>
    <xf numFmtId="0" fontId="9" fillId="0" borderId="14" xfId="98" applyFont="1" applyBorder="1"/>
    <xf numFmtId="164" fontId="9" fillId="0" borderId="14" xfId="49" applyNumberFormat="1" applyFont="1" applyBorder="1" applyAlignment="1"/>
    <xf numFmtId="0" fontId="9" fillId="0" borderId="14" xfId="99" applyFont="1" applyBorder="1" applyAlignment="1">
      <alignment horizontal="center"/>
    </xf>
    <xf numFmtId="43" fontId="9" fillId="0" borderId="14" xfId="49" applyFont="1" applyBorder="1" applyAlignment="1"/>
    <xf numFmtId="164" fontId="9" fillId="0" borderId="0" xfId="49" applyNumberFormat="1" applyFont="1" applyAlignment="1">
      <alignment vertical="top"/>
    </xf>
    <xf numFmtId="0" fontId="9" fillId="0" borderId="0" xfId="0" applyFont="1" applyAlignment="1">
      <alignment vertical="center"/>
    </xf>
    <xf numFmtId="0" fontId="2" fillId="0" borderId="0" xfId="0" applyFont="1" applyBorder="1" applyAlignment="1">
      <alignment horizontal="left"/>
    </xf>
    <xf numFmtId="164" fontId="2" fillId="0" borderId="0" xfId="49" applyNumberFormat="1" applyFont="1" applyFill="1" applyBorder="1" applyAlignment="1">
      <alignment horizontal="center"/>
    </xf>
    <xf numFmtId="41" fontId="7" fillId="0" borderId="0" xfId="49" applyNumberFormat="1" applyFont="1" applyFill="1" applyBorder="1" applyAlignment="1"/>
    <xf numFmtId="164" fontId="18" fillId="0" borderId="0" xfId="49" applyNumberFormat="1" applyFont="1" applyFill="1"/>
    <xf numFmtId="0" fontId="18" fillId="0" borderId="0" xfId="0" applyFont="1" applyFill="1"/>
    <xf numFmtId="0" fontId="2" fillId="0" borderId="4" xfId="0" applyFont="1" applyFill="1" applyBorder="1" applyAlignment="1">
      <alignment horizontal="center" vertical="center"/>
    </xf>
    <xf numFmtId="0" fontId="2" fillId="0" borderId="45" xfId="0" applyFont="1" applyFill="1" applyBorder="1" applyAlignment="1">
      <alignment horizontal="center" vertical="center"/>
    </xf>
    <xf numFmtId="164" fontId="2" fillId="0" borderId="24" xfId="49" applyNumberFormat="1" applyFont="1" applyFill="1" applyBorder="1" applyAlignment="1">
      <alignment vertical="center"/>
    </xf>
    <xf numFmtId="164" fontId="2" fillId="0" borderId="47" xfId="49" applyNumberFormat="1" applyFont="1" applyFill="1" applyBorder="1" applyAlignment="1">
      <alignment vertical="center"/>
    </xf>
    <xf numFmtId="3" fontId="2" fillId="0" borderId="42" xfId="0" applyNumberFormat="1" applyFont="1" applyBorder="1"/>
    <xf numFmtId="3" fontId="2" fillId="0" borderId="43" xfId="0" applyNumberFormat="1" applyFont="1" applyBorder="1"/>
    <xf numFmtId="3" fontId="2" fillId="0" borderId="44" xfId="0" applyNumberFormat="1" applyFont="1" applyBorder="1"/>
    <xf numFmtId="164" fontId="2" fillId="0" borderId="44" xfId="49" applyNumberFormat="1" applyFont="1" applyBorder="1"/>
    <xf numFmtId="49" fontId="2" fillId="0" borderId="0" xfId="0" applyNumberFormat="1" applyFont="1" applyBorder="1" applyAlignment="1">
      <alignment vertical="center"/>
    </xf>
    <xf numFmtId="49" fontId="2" fillId="0" borderId="25" xfId="0" applyNumberFormat="1" applyFont="1" applyBorder="1" applyAlignment="1">
      <alignment horizontal="center" vertical="center"/>
    </xf>
    <xf numFmtId="3" fontId="2" fillId="0" borderId="0" xfId="0" applyNumberFormat="1" applyFont="1" applyBorder="1" applyAlignment="1">
      <alignment vertical="center"/>
    </xf>
    <xf numFmtId="3" fontId="9" fillId="0" borderId="0" xfId="0" applyNumberFormat="1" applyFont="1" applyAlignment="1">
      <alignment vertical="center"/>
    </xf>
    <xf numFmtId="3" fontId="2" fillId="0" borderId="25" xfId="0" applyNumberFormat="1" applyFont="1" applyBorder="1" applyAlignment="1">
      <alignment vertical="center"/>
    </xf>
    <xf numFmtId="41" fontId="2" fillId="0" borderId="0" xfId="49" applyNumberFormat="1" applyFont="1" applyAlignment="1">
      <alignment vertical="center"/>
    </xf>
    <xf numFmtId="41" fontId="9" fillId="0" borderId="0" xfId="0" applyNumberFormat="1" applyFont="1" applyAlignment="1">
      <alignment vertical="center"/>
    </xf>
    <xf numFmtId="41" fontId="9" fillId="0" borderId="0" xfId="49" applyNumberFormat="1" applyFont="1" applyAlignment="1">
      <alignment vertical="center"/>
    </xf>
    <xf numFmtId="41" fontId="7" fillId="0" borderId="0" xfId="0" applyNumberFormat="1" applyFont="1" applyAlignment="1">
      <alignment vertical="center"/>
    </xf>
    <xf numFmtId="0" fontId="7" fillId="0" borderId="0" xfId="0" applyFont="1" applyAlignment="1">
      <alignment vertical="center"/>
    </xf>
    <xf numFmtId="49" fontId="9" fillId="0" borderId="0" xfId="0" quotePrefix="1" applyNumberFormat="1" applyFont="1"/>
    <xf numFmtId="49" fontId="9" fillId="0" borderId="0" xfId="0" quotePrefix="1" applyNumberFormat="1" applyFont="1" applyBorder="1" applyAlignment="1">
      <alignment vertical="top"/>
    </xf>
    <xf numFmtId="3" fontId="9" fillId="0" borderId="0" xfId="0" applyNumberFormat="1" applyFont="1" applyAlignment="1">
      <alignment vertical="top"/>
    </xf>
    <xf numFmtId="3" fontId="9" fillId="0" borderId="0" xfId="0" applyNumberFormat="1" applyFont="1" applyBorder="1" applyAlignment="1">
      <alignment vertical="top"/>
    </xf>
    <xf numFmtId="41" fontId="9" fillId="0" borderId="0" xfId="49" applyNumberFormat="1" applyFont="1" applyAlignment="1">
      <alignment vertical="top"/>
    </xf>
    <xf numFmtId="41" fontId="7" fillId="0" borderId="0" xfId="49" applyNumberFormat="1" applyFont="1" applyBorder="1" applyAlignment="1">
      <alignment vertical="top"/>
    </xf>
    <xf numFmtId="0" fontId="7" fillId="0" borderId="0" xfId="0" applyFont="1" applyAlignment="1">
      <alignment vertical="top"/>
    </xf>
    <xf numFmtId="164" fontId="9" fillId="0" borderId="0" xfId="49" applyNumberFormat="1" applyFont="1" applyBorder="1" applyAlignment="1">
      <alignment horizontal="center"/>
    </xf>
    <xf numFmtId="10" fontId="9" fillId="0" borderId="0" xfId="103" applyNumberFormat="1" applyFont="1" applyFill="1" applyAlignment="1">
      <alignment horizontal="center"/>
    </xf>
    <xf numFmtId="0" fontId="67" fillId="0" borderId="0" xfId="0" applyFont="1" applyAlignment="1">
      <alignment horizontal="left"/>
    </xf>
    <xf numFmtId="0" fontId="67" fillId="0" borderId="0" xfId="0" quotePrefix="1" applyFont="1" applyAlignment="1">
      <alignment horizontal="left"/>
    </xf>
    <xf numFmtId="0" fontId="70" fillId="0" borderId="0" xfId="0" applyFont="1" applyFill="1" applyAlignment="1">
      <alignment horizontal="justify" wrapText="1"/>
    </xf>
    <xf numFmtId="0" fontId="69" fillId="0" borderId="0" xfId="0" applyFont="1" applyFill="1" applyAlignment="1">
      <alignment horizontal="justify" wrapText="1"/>
    </xf>
    <xf numFmtId="0" fontId="68" fillId="0" borderId="0" xfId="0" applyFont="1" applyFill="1" applyAlignment="1">
      <alignment horizontal="justify" wrapText="1"/>
    </xf>
    <xf numFmtId="164" fontId="67" fillId="0" borderId="0" xfId="49" applyNumberFormat="1" applyFont="1" applyAlignment="1">
      <alignment horizontal="center"/>
    </xf>
    <xf numFmtId="0" fontId="67" fillId="0" borderId="0" xfId="0" applyFont="1" applyAlignment="1">
      <alignment horizontal="justify" vertical="center" wrapText="1"/>
    </xf>
    <xf numFmtId="0" fontId="9" fillId="0" borderId="0" xfId="0" quotePrefix="1" applyNumberFormat="1" applyFont="1" applyFill="1" applyBorder="1"/>
    <xf numFmtId="0" fontId="72" fillId="0" borderId="0" xfId="0" quotePrefix="1" applyFont="1" applyAlignment="1">
      <alignment vertical="top" wrapText="1"/>
    </xf>
    <xf numFmtId="0" fontId="21" fillId="0" borderId="0" xfId="0" applyFont="1"/>
    <xf numFmtId="164" fontId="21" fillId="0" borderId="0" xfId="49" applyNumberFormat="1" applyFont="1"/>
    <xf numFmtId="0" fontId="21" fillId="0" borderId="0" xfId="0" applyFont="1" applyAlignment="1">
      <alignment horizontal="center"/>
    </xf>
    <xf numFmtId="164" fontId="21" fillId="0" borderId="0" xfId="49" applyNumberFormat="1" applyFont="1" applyAlignment="1">
      <alignment horizontal="center"/>
    </xf>
    <xf numFmtId="0" fontId="0" fillId="0" borderId="0" xfId="0" quotePrefix="1"/>
    <xf numFmtId="164" fontId="21" fillId="0" borderId="0" xfId="0" applyNumberFormat="1" applyFont="1"/>
    <xf numFmtId="164" fontId="9" fillId="0" borderId="0" xfId="49" applyNumberFormat="1" applyFont="1" applyAlignment="1">
      <alignment horizontal="center"/>
    </xf>
    <xf numFmtId="164" fontId="69" fillId="0" borderId="0" xfId="49" applyNumberFormat="1" applyFont="1" applyAlignment="1">
      <alignment horizontal="center"/>
    </xf>
    <xf numFmtId="164" fontId="70" fillId="0" borderId="0" xfId="49" applyNumberFormat="1" applyFont="1" applyAlignment="1">
      <alignment horizontal="center"/>
    </xf>
    <xf numFmtId="0" fontId="23" fillId="0" borderId="0" xfId="0" applyFont="1" applyAlignment="1">
      <alignment horizontal="justify" vertical="justify" wrapText="1"/>
    </xf>
    <xf numFmtId="164" fontId="69" fillId="0" borderId="0" xfId="49" applyNumberFormat="1" applyFont="1" applyAlignment="1">
      <alignment horizontal="center"/>
    </xf>
    <xf numFmtId="164" fontId="68" fillId="0" borderId="0" xfId="49" applyNumberFormat="1" applyFont="1" applyAlignment="1">
      <alignment horizontal="center"/>
    </xf>
    <xf numFmtId="164" fontId="70" fillId="0" borderId="0" xfId="49" applyNumberFormat="1" applyFont="1" applyAlignment="1">
      <alignment horizontal="center"/>
    </xf>
    <xf numFmtId="164" fontId="71" fillId="0" borderId="0" xfId="49" applyNumberFormat="1" applyFont="1" applyAlignment="1">
      <alignment horizontal="center"/>
    </xf>
    <xf numFmtId="0" fontId="75" fillId="0" borderId="0" xfId="0" applyFont="1"/>
    <xf numFmtId="3" fontId="75" fillId="0" borderId="0" xfId="0" applyNumberFormat="1" applyFont="1"/>
    <xf numFmtId="3" fontId="75" fillId="0" borderId="52" xfId="0" applyNumberFormat="1" applyFont="1" applyBorder="1"/>
    <xf numFmtId="0" fontId="75" fillId="0" borderId="52" xfId="0" applyFont="1" applyBorder="1"/>
    <xf numFmtId="0" fontId="75" fillId="0" borderId="53" xfId="0" applyFont="1" applyBorder="1"/>
    <xf numFmtId="0" fontId="76" fillId="0" borderId="4" xfId="0" applyFont="1" applyBorder="1"/>
    <xf numFmtId="0" fontId="76" fillId="0" borderId="53" xfId="0" applyFont="1" applyBorder="1"/>
    <xf numFmtId="0" fontId="75" fillId="0" borderId="4" xfId="0" applyFont="1" applyBorder="1"/>
    <xf numFmtId="0" fontId="76" fillId="0" borderId="4" xfId="0" applyFont="1" applyFill="1" applyBorder="1"/>
    <xf numFmtId="3" fontId="76" fillId="0" borderId="4" xfId="0" applyNumberFormat="1" applyFont="1" applyFill="1" applyBorder="1"/>
    <xf numFmtId="0" fontId="75" fillId="0" borderId="4" xfId="0" applyFont="1" applyFill="1" applyBorder="1"/>
    <xf numFmtId="0" fontId="76" fillId="0" borderId="54" xfId="0" applyFont="1" applyFill="1" applyBorder="1"/>
    <xf numFmtId="0" fontId="76" fillId="0" borderId="54" xfId="0" applyFont="1" applyBorder="1"/>
    <xf numFmtId="3" fontId="76" fillId="0" borderId="53" xfId="0" applyNumberFormat="1" applyFont="1" applyFill="1" applyBorder="1"/>
    <xf numFmtId="0" fontId="76" fillId="0" borderId="53" xfId="0" applyFont="1" applyFill="1" applyBorder="1"/>
    <xf numFmtId="3" fontId="75" fillId="0" borderId="53" xfId="0" applyNumberFormat="1" applyFont="1" applyFill="1" applyBorder="1"/>
    <xf numFmtId="3" fontId="75" fillId="0" borderId="53" xfId="0" applyNumberFormat="1" applyFont="1" applyBorder="1"/>
    <xf numFmtId="164" fontId="76" fillId="0" borderId="53" xfId="52" applyNumberFormat="1" applyFont="1" applyBorder="1"/>
    <xf numFmtId="164" fontId="75" fillId="0" borderId="53" xfId="52" applyNumberFormat="1" applyFont="1" applyBorder="1"/>
    <xf numFmtId="164" fontId="75" fillId="0" borderId="53" xfId="0" applyNumberFormat="1" applyFont="1" applyBorder="1"/>
    <xf numFmtId="49" fontId="75" fillId="0" borderId="53" xfId="0" applyNumberFormat="1" applyFont="1" applyBorder="1"/>
    <xf numFmtId="0" fontId="75" fillId="0" borderId="0" xfId="0" applyFont="1" applyAlignment="1">
      <alignment horizontal="center" vertical="center"/>
    </xf>
    <xf numFmtId="0" fontId="75" fillId="0" borderId="4" xfId="0" applyFont="1" applyBorder="1" applyAlignment="1">
      <alignment horizontal="center" vertical="center" wrapText="1"/>
    </xf>
    <xf numFmtId="0" fontId="75" fillId="0" borderId="0" xfId="0" applyFont="1" applyAlignment="1">
      <alignment wrapText="1"/>
    </xf>
    <xf numFmtId="3" fontId="75" fillId="0" borderId="4" xfId="0" applyNumberFormat="1" applyFont="1" applyFill="1" applyBorder="1"/>
    <xf numFmtId="0" fontId="75" fillId="0" borderId="0" xfId="0" applyFont="1" applyAlignment="1">
      <alignment horizontal="right"/>
    </xf>
    <xf numFmtId="0" fontId="78" fillId="0" borderId="0" xfId="0" applyFont="1"/>
    <xf numFmtId="0" fontId="78" fillId="0" borderId="4" xfId="0" applyFont="1" applyBorder="1" applyAlignment="1">
      <alignment horizontal="center" vertical="center" wrapText="1"/>
    </xf>
    <xf numFmtId="0" fontId="78" fillId="0" borderId="4" xfId="0" applyFont="1" applyBorder="1" applyAlignment="1">
      <alignment wrapText="1"/>
    </xf>
    <xf numFmtId="49" fontId="78" fillId="0" borderId="4" xfId="0" applyNumberFormat="1" applyFont="1" applyBorder="1" applyAlignment="1">
      <alignment wrapText="1"/>
    </xf>
    <xf numFmtId="0" fontId="9" fillId="0" borderId="4" xfId="0" applyFont="1" applyFill="1" applyBorder="1" applyAlignment="1">
      <alignment vertical="center"/>
    </xf>
    <xf numFmtId="0" fontId="77" fillId="0" borderId="4" xfId="0" applyFont="1" applyBorder="1" applyAlignment="1">
      <alignment wrapText="1"/>
    </xf>
    <xf numFmtId="164" fontId="9" fillId="0" borderId="4" xfId="49" applyNumberFormat="1" applyFont="1" applyBorder="1" applyAlignment="1">
      <alignment horizontal="center" vertical="top"/>
    </xf>
    <xf numFmtId="164" fontId="9" fillId="0" borderId="4" xfId="49" applyNumberFormat="1" applyFont="1" applyFill="1" applyBorder="1" applyAlignment="1">
      <alignment vertical="top"/>
    </xf>
    <xf numFmtId="164" fontId="9" fillId="0" borderId="4" xfId="49" applyNumberFormat="1" applyFont="1" applyFill="1" applyBorder="1" applyAlignment="1">
      <alignment vertical="center"/>
    </xf>
    <xf numFmtId="0" fontId="77" fillId="0" borderId="4" xfId="0" applyFont="1" applyBorder="1"/>
    <xf numFmtId="0" fontId="78" fillId="0" borderId="4" xfId="0" applyFont="1" applyBorder="1"/>
    <xf numFmtId="164" fontId="10" fillId="0" borderId="4" xfId="49" applyNumberFormat="1" applyFont="1" applyBorder="1" applyAlignment="1">
      <alignment vertical="center"/>
    </xf>
    <xf numFmtId="164" fontId="9" fillId="0" borderId="4" xfId="49" applyNumberFormat="1" applyFont="1" applyFill="1" applyBorder="1"/>
    <xf numFmtId="164" fontId="2" fillId="0" borderId="4" xfId="49" applyNumberFormat="1" applyFont="1" applyBorder="1" applyAlignment="1">
      <alignment vertical="center"/>
    </xf>
    <xf numFmtId="164" fontId="9" fillId="0" borderId="0" xfId="49" applyNumberFormat="1" applyFont="1" applyFill="1" applyAlignment="1">
      <alignment horizontal="center"/>
    </xf>
    <xf numFmtId="164" fontId="9" fillId="0" borderId="0" xfId="0" applyNumberFormat="1" applyFont="1"/>
    <xf numFmtId="9" fontId="2" fillId="0" borderId="0" xfId="103" applyFont="1" applyFill="1"/>
    <xf numFmtId="0" fontId="13" fillId="0" borderId="0" xfId="0" applyFont="1" applyFill="1"/>
    <xf numFmtId="164" fontId="9" fillId="0" borderId="0" xfId="0" applyNumberFormat="1" applyFont="1" applyFill="1"/>
    <xf numFmtId="3" fontId="2" fillId="0" borderId="25" xfId="0" applyNumberFormat="1" applyFont="1" applyFill="1" applyBorder="1" applyAlignment="1">
      <alignment horizontal="right"/>
    </xf>
    <xf numFmtId="164" fontId="2" fillId="0" borderId="0" xfId="0" applyNumberFormat="1" applyFont="1" applyFill="1"/>
    <xf numFmtId="3" fontId="78" fillId="0" borderId="0" xfId="0" applyNumberFormat="1" applyFont="1"/>
    <xf numFmtId="164" fontId="78" fillId="0" borderId="0" xfId="0" applyNumberFormat="1" applyFont="1"/>
    <xf numFmtId="4" fontId="2" fillId="0" borderId="23" xfId="99" applyNumberFormat="1" applyFont="1" applyBorder="1" applyAlignment="1">
      <alignment horizontal="center" vertical="center"/>
    </xf>
    <xf numFmtId="0" fontId="9" fillId="0" borderId="14" xfId="99" applyFont="1" applyBorder="1" applyAlignment="1">
      <alignment horizontal="center" vertical="center"/>
    </xf>
    <xf numFmtId="4" fontId="2" fillId="0" borderId="4" xfId="99" applyNumberFormat="1" applyFont="1" applyBorder="1" applyAlignment="1">
      <alignment horizontal="center"/>
    </xf>
    <xf numFmtId="43" fontId="2" fillId="0" borderId="23" xfId="49" applyFont="1" applyBorder="1" applyAlignment="1">
      <alignment horizontal="center" vertical="center" wrapText="1"/>
    </xf>
    <xf numFmtId="43" fontId="2" fillId="0" borderId="15" xfId="49" applyFont="1" applyBorder="1" applyAlignment="1">
      <alignment horizontal="center" vertical="center" wrapText="1"/>
    </xf>
    <xf numFmtId="43" fontId="2" fillId="0" borderId="14" xfId="49" applyFont="1" applyBorder="1" applyAlignment="1">
      <alignment horizontal="center" vertical="center" wrapText="1"/>
    </xf>
    <xf numFmtId="0" fontId="2" fillId="0" borderId="4" xfId="99" applyFont="1" applyBorder="1" applyAlignment="1">
      <alignment horizontal="center"/>
    </xf>
    <xf numFmtId="0" fontId="8" fillId="0" borderId="0" xfId="99" applyFont="1" applyAlignment="1">
      <alignment horizontal="center"/>
    </xf>
    <xf numFmtId="0" fontId="2" fillId="0" borderId="0" xfId="99" applyFont="1" applyAlignment="1">
      <alignment horizontal="center"/>
    </xf>
    <xf numFmtId="0" fontId="2" fillId="0" borderId="23" xfId="99" applyFont="1" applyBorder="1" applyAlignment="1">
      <alignment horizontal="center" vertical="center" wrapText="1"/>
    </xf>
    <xf numFmtId="0" fontId="2" fillId="0" borderId="15" xfId="99" applyFont="1" applyBorder="1" applyAlignment="1">
      <alignment horizontal="center" vertical="center" wrapText="1"/>
    </xf>
    <xf numFmtId="0" fontId="2" fillId="0" borderId="14" xfId="99" applyFont="1" applyBorder="1" applyAlignment="1">
      <alignment horizontal="center" vertical="center" wrapText="1"/>
    </xf>
    <xf numFmtId="0" fontId="2" fillId="0" borderId="23" xfId="99" applyFont="1" applyBorder="1" applyAlignment="1">
      <alignment horizontal="center" vertical="center"/>
    </xf>
    <xf numFmtId="0" fontId="2" fillId="0" borderId="15" xfId="99" applyFont="1" applyBorder="1" applyAlignment="1">
      <alignment horizontal="center" vertical="center"/>
    </xf>
    <xf numFmtId="0" fontId="2" fillId="0" borderId="14" xfId="99" applyFont="1" applyBorder="1" applyAlignment="1">
      <alignment horizontal="center" vertical="center"/>
    </xf>
    <xf numFmtId="164" fontId="2" fillId="0" borderId="23" xfId="49" applyNumberFormat="1" applyFont="1" applyBorder="1" applyAlignment="1">
      <alignment horizontal="center" vertical="center"/>
    </xf>
    <xf numFmtId="164" fontId="2" fillId="0" borderId="15" xfId="49" applyNumberFormat="1" applyFont="1" applyBorder="1" applyAlignment="1">
      <alignment horizontal="center" vertical="center"/>
    </xf>
    <xf numFmtId="164" fontId="2" fillId="0" borderId="14" xfId="49" applyNumberFormat="1"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center"/>
    </xf>
    <xf numFmtId="0" fontId="9" fillId="0" borderId="0" xfId="0" applyFont="1" applyAlignment="1">
      <alignment horizontal="center"/>
    </xf>
    <xf numFmtId="0" fontId="75" fillId="0" borderId="0" xfId="0" applyFont="1"/>
    <xf numFmtId="0" fontId="75" fillId="0" borderId="0" xfId="0" applyFont="1" applyAlignment="1">
      <alignment horizontal="center" vertical="center"/>
    </xf>
    <xf numFmtId="164" fontId="6" fillId="0" borderId="0" xfId="49" applyNumberFormat="1" applyFont="1" applyAlignment="1">
      <alignment horizontal="center"/>
    </xf>
    <xf numFmtId="164" fontId="9" fillId="0" borderId="0" xfId="49" applyNumberFormat="1" applyFont="1" applyAlignment="1">
      <alignment horizontal="center"/>
    </xf>
    <xf numFmtId="0" fontId="78" fillId="0" borderId="0" xfId="0" applyFont="1"/>
    <xf numFmtId="0" fontId="78" fillId="0" borderId="0" xfId="0" applyFont="1" applyAlignment="1">
      <alignment horizontal="center" vertical="center"/>
    </xf>
    <xf numFmtId="3" fontId="2" fillId="0" borderId="12" xfId="0" applyNumberFormat="1" applyFont="1" applyBorder="1" applyAlignment="1">
      <alignment horizontal="center"/>
    </xf>
    <xf numFmtId="0" fontId="8" fillId="0" borderId="0" xfId="0" applyFont="1" applyAlignment="1">
      <alignment horizontal="center"/>
    </xf>
    <xf numFmtId="0" fontId="10" fillId="0" borderId="0" xfId="0" applyFont="1" applyAlignment="1">
      <alignment horizontal="center"/>
    </xf>
    <xf numFmtId="0" fontId="2" fillId="0" borderId="0" xfId="0" applyFont="1" applyAlignment="1">
      <alignment horizontal="left" wrapText="1"/>
    </xf>
    <xf numFmtId="49" fontId="9" fillId="0" borderId="0" xfId="0" quotePrefix="1" applyNumberFormat="1" applyFont="1" applyBorder="1" applyAlignment="1">
      <alignment horizontal="left" vertical="top" wrapText="1"/>
    </xf>
    <xf numFmtId="0" fontId="72" fillId="0" borderId="0" xfId="0" quotePrefix="1" applyFont="1" applyAlignment="1">
      <alignment horizontal="left" vertical="top" wrapText="1"/>
    </xf>
    <xf numFmtId="0" fontId="3" fillId="0" borderId="0" xfId="0" applyFont="1" applyAlignment="1">
      <alignment horizontal="left" vertical="top" wrapText="1"/>
    </xf>
    <xf numFmtId="41" fontId="2" fillId="0" borderId="0" xfId="0" applyNumberFormat="1" applyFont="1" applyBorder="1" applyAlignment="1">
      <alignment horizontal="center"/>
    </xf>
    <xf numFmtId="41" fontId="9" fillId="0" borderId="0" xfId="0" applyNumberFormat="1" applyFont="1" applyFill="1" applyBorder="1" applyAlignment="1">
      <alignment horizontal="center"/>
    </xf>
    <xf numFmtId="3" fontId="2" fillId="0" borderId="0" xfId="0" applyNumberFormat="1" applyFont="1" applyBorder="1" applyAlignment="1">
      <alignment horizontal="center"/>
    </xf>
    <xf numFmtId="0" fontId="2" fillId="0" borderId="0" xfId="0" applyFont="1" applyBorder="1" applyAlignment="1">
      <alignment horizontal="center"/>
    </xf>
    <xf numFmtId="41" fontId="9" fillId="0" borderId="0" xfId="0" applyNumberFormat="1" applyFont="1" applyBorder="1" applyAlignment="1">
      <alignment horizontal="center"/>
    </xf>
    <xf numFmtId="0" fontId="6" fillId="0" borderId="0" xfId="0" applyFont="1" applyBorder="1" applyAlignment="1">
      <alignment horizontal="left" wrapText="1"/>
    </xf>
    <xf numFmtId="41" fontId="9" fillId="0" borderId="0" xfId="0" applyNumberFormat="1" applyFont="1" applyBorder="1" applyAlignment="1">
      <alignment horizontal="left"/>
    </xf>
    <xf numFmtId="49" fontId="2" fillId="0" borderId="51" xfId="0" applyNumberFormat="1" applyFont="1" applyFill="1" applyBorder="1" applyAlignment="1">
      <alignment horizontal="left"/>
    </xf>
    <xf numFmtId="49" fontId="2" fillId="0" borderId="13" xfId="0" applyNumberFormat="1" applyFont="1" applyFill="1" applyBorder="1" applyAlignment="1">
      <alignment horizontal="left"/>
    </xf>
    <xf numFmtId="49" fontId="9" fillId="0" borderId="34" xfId="0" applyNumberFormat="1" applyFont="1" applyFill="1" applyBorder="1" applyAlignment="1">
      <alignment horizontal="left" vertical="center"/>
    </xf>
    <xf numFmtId="49" fontId="9" fillId="0" borderId="31" xfId="0" applyNumberFormat="1" applyFont="1" applyFill="1" applyBorder="1" applyAlignment="1">
      <alignment horizontal="left" vertical="center"/>
    </xf>
    <xf numFmtId="0" fontId="7" fillId="0" borderId="12" xfId="0" applyFont="1" applyFill="1" applyBorder="1" applyAlignment="1">
      <alignment horizontal="left"/>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13" xfId="0" applyFont="1" applyFill="1" applyBorder="1" applyAlignment="1">
      <alignment horizontal="center" vertical="center"/>
    </xf>
    <xf numFmtId="49" fontId="2" fillId="0" borderId="34" xfId="0" applyNumberFormat="1" applyFont="1" applyFill="1" applyBorder="1" applyAlignment="1">
      <alignment horizontal="left" vertical="center"/>
    </xf>
    <xf numFmtId="49" fontId="2" fillId="0" borderId="31" xfId="0" applyNumberFormat="1" applyFont="1" applyFill="1" applyBorder="1" applyAlignment="1">
      <alignment horizontal="left" vertical="center"/>
    </xf>
    <xf numFmtId="0" fontId="2" fillId="0" borderId="22"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0" xfId="0" applyFont="1" applyFill="1" applyBorder="1" applyAlignment="1">
      <alignment horizontal="center"/>
    </xf>
    <xf numFmtId="0" fontId="2" fillId="0" borderId="21" xfId="0" applyFont="1" applyFill="1" applyBorder="1" applyAlignment="1">
      <alignment horizontal="center"/>
    </xf>
    <xf numFmtId="49" fontId="9" fillId="0" borderId="34" xfId="0" quotePrefix="1" applyNumberFormat="1" applyFont="1" applyFill="1" applyBorder="1" applyAlignment="1">
      <alignment horizontal="left" vertical="center"/>
    </xf>
    <xf numFmtId="49" fontId="2" fillId="0" borderId="49" xfId="0" applyNumberFormat="1" applyFont="1" applyFill="1" applyBorder="1" applyAlignment="1">
      <alignment horizontal="left" vertical="center"/>
    </xf>
    <xf numFmtId="49" fontId="2" fillId="0" borderId="50" xfId="0" applyNumberFormat="1" applyFont="1" applyFill="1" applyBorder="1" applyAlignment="1">
      <alignment horizontal="left" vertical="center"/>
    </xf>
    <xf numFmtId="0" fontId="2" fillId="0" borderId="0" xfId="0" applyFont="1" applyFill="1" applyBorder="1" applyAlignment="1">
      <alignment horizontal="left" wrapText="1"/>
    </xf>
    <xf numFmtId="0" fontId="2" fillId="0" borderId="0" xfId="0" applyFont="1" applyBorder="1" applyAlignment="1">
      <alignment horizontal="justify"/>
    </xf>
    <xf numFmtId="0" fontId="67" fillId="0" borderId="0" xfId="0" applyFont="1" applyAlignment="1">
      <alignment horizontal="left" wrapText="1"/>
    </xf>
    <xf numFmtId="0" fontId="24" fillId="0" borderId="0" xfId="0" applyFont="1" applyAlignment="1">
      <alignment horizontal="center"/>
    </xf>
    <xf numFmtId="0" fontId="23" fillId="0" borderId="0" xfId="0" applyFont="1" applyAlignment="1">
      <alignment horizontal="justify" vertical="justify" wrapText="1"/>
    </xf>
    <xf numFmtId="0" fontId="23" fillId="0" borderId="0" xfId="0" applyFont="1" applyAlignment="1">
      <alignment horizontal="left" vertical="justify" wrapText="1"/>
    </xf>
    <xf numFmtId="0" fontId="23" fillId="0" borderId="0" xfId="0" applyFont="1" applyAlignment="1">
      <alignment horizontal="left" vertical="top" wrapText="1"/>
    </xf>
    <xf numFmtId="0" fontId="9" fillId="0" borderId="0" xfId="0" applyFont="1" applyAlignment="1">
      <alignment horizontal="justify" vertical="justify" wrapText="1"/>
    </xf>
    <xf numFmtId="0" fontId="25" fillId="0" borderId="0" xfId="0" applyFont="1" applyAlignment="1">
      <alignment horizontal="justify" vertical="justify" wrapText="1"/>
    </xf>
    <xf numFmtId="0" fontId="23" fillId="0" borderId="0" xfId="0" applyFont="1" applyAlignment="1">
      <alignment horizontal="justify" vertical="justify"/>
    </xf>
    <xf numFmtId="0" fontId="23" fillId="0" borderId="0" xfId="0" applyFont="1" applyFill="1" applyAlignment="1">
      <alignment horizontal="justify" vertical="justify" wrapText="1"/>
    </xf>
    <xf numFmtId="0" fontId="25" fillId="0" borderId="0" xfId="0" quotePrefix="1" applyFont="1" applyAlignment="1">
      <alignment horizontal="left" vertical="justify" wrapText="1"/>
    </xf>
  </cellXfs>
  <cellStyles count="155">
    <cellStyle name="%" xfId="1"/>
    <cellStyle name="??" xfId="2"/>
    <cellStyle name="?? [0.00]_ Att. 1- Cover" xfId="3"/>
    <cellStyle name="?? [0]" xfId="4"/>
    <cellStyle name="?_x001d_??%U©÷u&amp;H©÷9_x0008_? s&#10;_x0007__x0001__x0001_" xfId="5"/>
    <cellStyle name="???? [0.00]_BE-BQ" xfId="6"/>
    <cellStyle name="??????????????????? [0]_FTC_OFFER" xfId="7"/>
    <cellStyle name="???????????????????_FTC_OFFER" xfId="8"/>
    <cellStyle name="????_BE-BQ" xfId="9"/>
    <cellStyle name="???[0]_?? DI" xfId="10"/>
    <cellStyle name="???_?? DI" xfId="11"/>
    <cellStyle name="??[0]_BRE" xfId="12"/>
    <cellStyle name="??_ ??? ???? " xfId="13"/>
    <cellStyle name="??A? [0]_laroux_1_¢¬???¢â? " xfId="14"/>
    <cellStyle name="??A?_laroux_1_¢¬???¢â? " xfId="15"/>
    <cellStyle name="?¡±¢¥?_?¨ù??¢´¢¥_¢¬???¢â? " xfId="16"/>
    <cellStyle name="?ðÇ%U?&amp;H?_x0008_?s&#10;_x0007__x0001__x0001_" xfId="17"/>
    <cellStyle name="]_x000d_&#10;Zoomed=1_x000d_&#10;Row=0_x000d_&#10;Column=0_x000d_&#10;Height=0_x000d_&#10;Width=0_x000d_&#10;FontName=FoxFont_x000d_&#10;FontStyle=0_x000d_&#10;FontSize=9_x000d_&#10;PrtFontName=FoxPrin" xfId="18"/>
    <cellStyle name="_DSSH SD11 Sao Viet" xfId="19"/>
    <cellStyle name="_Ma so nhan vien den nam  2008" xfId="20"/>
    <cellStyle name="•W?_Format" xfId="21"/>
    <cellStyle name="•W€_Format" xfId="22"/>
    <cellStyle name="Accent1 - 20%" xfId="23"/>
    <cellStyle name="Accent1 - 40%" xfId="24"/>
    <cellStyle name="Accent1 - 60%" xfId="25"/>
    <cellStyle name="Accent2 - 20%" xfId="26"/>
    <cellStyle name="Accent2 - 40%" xfId="27"/>
    <cellStyle name="Accent2 - 60%" xfId="28"/>
    <cellStyle name="Accent3 - 20%" xfId="29"/>
    <cellStyle name="Accent3 - 40%" xfId="30"/>
    <cellStyle name="Accent3 - 60%" xfId="31"/>
    <cellStyle name="Accent4 - 20%" xfId="32"/>
    <cellStyle name="Accent4 - 40%" xfId="33"/>
    <cellStyle name="Accent4 - 60%" xfId="34"/>
    <cellStyle name="Accent5 - 20%" xfId="35"/>
    <cellStyle name="Accent5 - 40%" xfId="36"/>
    <cellStyle name="Accent5 - 60%" xfId="37"/>
    <cellStyle name="Accent6 - 20%" xfId="38"/>
    <cellStyle name="Accent6 - 40%" xfId="39"/>
    <cellStyle name="Accent6 - 60%" xfId="40"/>
    <cellStyle name="ÄÞ¸¶ [0]_1" xfId="41"/>
    <cellStyle name="ÄÞ¸¶_1" xfId="42"/>
    <cellStyle name="Ç¥ÁØ_laroux_4_ÃÑÇÕ°è " xfId="43"/>
    <cellStyle name="category" xfId="44"/>
    <cellStyle name="CC1" xfId="45"/>
    <cellStyle name="CC2" xfId="46"/>
    <cellStyle name="Change A&amp;ll_BCKT 2011-Bia SG-Binh Tay(12.03)" xfId="47"/>
    <cellStyle name="chchuyen" xfId="48"/>
    <cellStyle name="Comma" xfId="49" builtinId="3"/>
    <cellStyle name="Comma [0] 2" xfId="50"/>
    <cellStyle name="Comma 2" xfId="51"/>
    <cellStyle name="Comma 3" xfId="52"/>
    <cellStyle name="Comma0" xfId="53"/>
    <cellStyle name="CT1" xfId="54"/>
    <cellStyle name="CT2" xfId="55"/>
    <cellStyle name="CT4" xfId="56"/>
    <cellStyle name="CT5" xfId="57"/>
    <cellStyle name="ct7" xfId="58"/>
    <cellStyle name="ct8" xfId="59"/>
    <cellStyle name="cth1" xfId="60"/>
    <cellStyle name="Cthuc" xfId="61"/>
    <cellStyle name="Cthuc1" xfId="62"/>
    <cellStyle name="Currency0" xfId="63"/>
    <cellStyle name="d" xfId="64"/>
    <cellStyle name="d%" xfId="65"/>
    <cellStyle name="d1" xfId="66"/>
    <cellStyle name="Date" xfId="67"/>
    <cellStyle name="Dezimal [0]_UXO VII" xfId="68"/>
    <cellStyle name="Dezimal_UXO VII" xfId="69"/>
    <cellStyle name="Emphasis 1" xfId="70"/>
    <cellStyle name="Emphasis 2" xfId="71"/>
    <cellStyle name="Emphasis 3" xfId="72"/>
    <cellStyle name="Fixed" xfId="73"/>
    <cellStyle name="Grey" xfId="74"/>
    <cellStyle name="HEADER" xfId="75"/>
    <cellStyle name="Header1" xfId="76"/>
    <cellStyle name="Header2" xfId="77"/>
    <cellStyle name="Heading1" xfId="78"/>
    <cellStyle name="Heading2" xfId="79"/>
    <cellStyle name="Input [yellow]" xfId="80"/>
    <cellStyle name="luc" xfId="81"/>
    <cellStyle name="luc2" xfId="82"/>
    <cellStyle name="luc2 2" xfId="83"/>
    <cellStyle name="Milliers [0]_      " xfId="84"/>
    <cellStyle name="Milliers_      " xfId="85"/>
    <cellStyle name="Model" xfId="86"/>
    <cellStyle name="Monétaire [0]_      " xfId="87"/>
    <cellStyle name="Monétaire_      " xfId="88"/>
    <cellStyle name="n" xfId="89"/>
    <cellStyle name="n1" xfId="90"/>
    <cellStyle name="Normal" xfId="0" builtinId="0"/>
    <cellStyle name="Normal - Style1" xfId="91"/>
    <cellStyle name="Normal 19" xfId="92"/>
    <cellStyle name="Normal 2" xfId="93"/>
    <cellStyle name="Normal 3" xfId="94"/>
    <cellStyle name="Normal 4" xfId="95"/>
    <cellStyle name="Normal 5" xfId="96"/>
    <cellStyle name="Normal 6" xfId="97"/>
    <cellStyle name="Normal_642-07" xfId="98"/>
    <cellStyle name="Normal_Sheet1_BUT TOÁN ĐIỀU CHỈNH" xfId="99"/>
    <cellStyle name="Note 2" xfId="100"/>
    <cellStyle name="omma [0]_Mktg Prog" xfId="101"/>
    <cellStyle name="ormal_Sheet1_1" xfId="102"/>
    <cellStyle name="Percent" xfId="103" builtinId="5"/>
    <cellStyle name="Percent [2]" xfId="104"/>
    <cellStyle name="Percent 10" xfId="105"/>
    <cellStyle name="Percent 11" xfId="106"/>
    <cellStyle name="Percent 12" xfId="107"/>
    <cellStyle name="Percent 13" xfId="108"/>
    <cellStyle name="Percent 14" xfId="109"/>
    <cellStyle name="Percent 15" xfId="110"/>
    <cellStyle name="Percent 16" xfId="111"/>
    <cellStyle name="Percent 17" xfId="112"/>
    <cellStyle name="Percent 18" xfId="113"/>
    <cellStyle name="Percent 19" xfId="114"/>
    <cellStyle name="Percent 2" xfId="115"/>
    <cellStyle name="Percent 20" xfId="116"/>
    <cellStyle name="Percent 21" xfId="117"/>
    <cellStyle name="Percent 22" xfId="118"/>
    <cellStyle name="Percent 23" xfId="119"/>
    <cellStyle name="Percent 24" xfId="120"/>
    <cellStyle name="Percent 3" xfId="121"/>
    <cellStyle name="Percent 4" xfId="122"/>
    <cellStyle name="Percent 5" xfId="123"/>
    <cellStyle name="Percent 6" xfId="124"/>
    <cellStyle name="Percent 7" xfId="125"/>
    <cellStyle name="Percent 8" xfId="126"/>
    <cellStyle name="Percent 9" xfId="127"/>
    <cellStyle name="PERCENTAGE" xfId="128"/>
    <cellStyle name="Sheet Title" xfId="129"/>
    <cellStyle name="Style 1" xfId="130"/>
    <cellStyle name="Style 1 2" xfId="131"/>
    <cellStyle name="subhead" xfId="132"/>
    <cellStyle name="symbol" xfId="133"/>
    <cellStyle name="tde" xfId="134"/>
    <cellStyle name="VN new romanNormal" xfId="135"/>
    <cellStyle name="VN time new roman" xfId="136"/>
    <cellStyle name="Währung [0]_UXO VII" xfId="137"/>
    <cellStyle name="Währung_UXO VII" xfId="138"/>
    <cellStyle name="똿뗦먛귟 [0.00]_PRODUCT DETAIL Q1" xfId="139"/>
    <cellStyle name="똿뗦먛귟_PRODUCT DETAIL Q1" xfId="140"/>
    <cellStyle name="믅됞 [0.00]_PRODUCT DETAIL Q1" xfId="141"/>
    <cellStyle name="믅됞_PRODUCT DETAIL Q1" xfId="142"/>
    <cellStyle name="백분율_95" xfId="143"/>
    <cellStyle name="뷭?_BOOKSHIP" xfId="144"/>
    <cellStyle name="콤마 [0]_1202" xfId="145"/>
    <cellStyle name="콤마_1202" xfId="146"/>
    <cellStyle name="통화 [0]_1202" xfId="147"/>
    <cellStyle name="통화_1202" xfId="148"/>
    <cellStyle name="표준_(정보부문)월별인원계획" xfId="149"/>
    <cellStyle name="一般_Book1" xfId="150"/>
    <cellStyle name="千分位[0]_Book1" xfId="151"/>
    <cellStyle name="千分位_Book1" xfId="152"/>
    <cellStyle name="貨幣 [0]_Book1" xfId="153"/>
    <cellStyle name="貨幣_Book1" xfId="154"/>
  </cellStyles>
  <dxfs count="27">
    <dxf>
      <font>
        <color theme="0"/>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4</xdr:col>
      <xdr:colOff>0</xdr:colOff>
      <xdr:row>1</xdr:row>
      <xdr:rowOff>0</xdr:rowOff>
    </xdr:to>
    <xdr:sp macro="" textlink="">
      <xdr:nvSpPr>
        <xdr:cNvPr id="2" name="Rectangle 1"/>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3" name="Rectangle 2"/>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4" name="Rectangle 3"/>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5" name="Rectangle 4"/>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6" name="Rectangle 5"/>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7" name="Rectangle 6"/>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8" name="Rectangle 7"/>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9" name="Rectangle 8"/>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0" name="Rectangle 9"/>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1" name="Rectangle 10"/>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2" name="Rectangle 11"/>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3" name="Rectangle 12"/>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4" name="Rectangle 13"/>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5" name="Rectangle 14"/>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6" name="Rectangle 15"/>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7" name="Rectangle 16"/>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8" name="Rectangle 17"/>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9" name="Rectangle 18"/>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20" name="Rectangle 19"/>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21" name="Rectangle 20"/>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22" name="Rectangle 21"/>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1</xdr:col>
      <xdr:colOff>114300</xdr:colOff>
      <xdr:row>0</xdr:row>
      <xdr:rowOff>38100</xdr:rowOff>
    </xdr:from>
    <xdr:to>
      <xdr:col>2</xdr:col>
      <xdr:colOff>447675</xdr:colOff>
      <xdr:row>2</xdr:row>
      <xdr:rowOff>0</xdr:rowOff>
    </xdr:to>
    <xdr:pic>
      <xdr:nvPicPr>
        <xdr:cNvPr id="9534" name="Picture 22" descr="logo 18-6"/>
        <xdr:cNvPicPr>
          <a:picLocks noChangeAspect="1" noChangeArrowheads="1"/>
        </xdr:cNvPicPr>
      </xdr:nvPicPr>
      <xdr:blipFill>
        <a:blip xmlns:r="http://schemas.openxmlformats.org/officeDocument/2006/relationships" r:embed="rId1"/>
        <a:srcRect/>
        <a:stretch>
          <a:fillRect/>
        </a:stretch>
      </xdr:blipFill>
      <xdr:spPr bwMode="auto">
        <a:xfrm>
          <a:off x="428625" y="38100"/>
          <a:ext cx="733425" cy="409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0</xdr:row>
      <xdr:rowOff>0</xdr:rowOff>
    </xdr:from>
    <xdr:to>
      <xdr:col>10</xdr:col>
      <xdr:colOff>0</xdr:colOff>
      <xdr:row>0</xdr:row>
      <xdr:rowOff>0</xdr:rowOff>
    </xdr:to>
    <xdr:sp macro="" textlink="">
      <xdr:nvSpPr>
        <xdr:cNvPr id="2" name="Text Box 1"/>
        <xdr:cNvSpPr txBox="1">
          <a:spLocks noChangeArrowheads="1"/>
        </xdr:cNvSpPr>
      </xdr:nvSpPr>
      <xdr:spPr bwMode="auto">
        <a:xfrm>
          <a:off x="4067175" y="0"/>
          <a:ext cx="2962275" cy="0"/>
        </a:xfrm>
        <a:prstGeom prst="rect">
          <a:avLst/>
        </a:prstGeom>
        <a:solidFill>
          <a:srgbClr val="FFFFFF"/>
        </a:solidFill>
        <a:ln w="9525">
          <a:noFill/>
          <a:miter lim="800000"/>
          <a:headEnd/>
          <a:tailEnd/>
        </a:ln>
      </xdr:spPr>
      <xdr:txBody>
        <a:bodyPr vertOverflow="clip" wrap="square" lIns="27432" tIns="27432" rIns="27432" bIns="0" anchor="t" upright="1"/>
        <a:lstStyle/>
        <a:p>
          <a:pPr algn="ctr" rtl="0">
            <a:defRPr sz="1000"/>
          </a:pPr>
          <a:r>
            <a:rPr lang="en-US" sz="1000" b="0" i="1" u="none" strike="noStrike" baseline="0">
              <a:solidFill>
                <a:srgbClr val="000000"/>
              </a:solidFill>
              <a:latin typeface="VNI-Times"/>
            </a:rPr>
            <a:t>(Ban haønh theo QÑ soá 15/2006/QÑ-BTC</a:t>
          </a:r>
        </a:p>
        <a:p>
          <a:pPr algn="ctr" rtl="0">
            <a:defRPr sz="1000"/>
          </a:pPr>
          <a:r>
            <a:rPr lang="en-US" sz="1000" b="0" i="1" u="none" strike="noStrike" baseline="0">
              <a:solidFill>
                <a:srgbClr val="000000"/>
              </a:solidFill>
              <a:latin typeface="VNI-Times"/>
            </a:rPr>
            <a:t>ngaøy 20/3/2006 cuûa Boä tröôûng Boä Taøi chính)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0</xdr:row>
      <xdr:rowOff>0</xdr:rowOff>
    </xdr:from>
    <xdr:to>
      <xdr:col>10</xdr:col>
      <xdr:colOff>0</xdr:colOff>
      <xdr:row>0</xdr:row>
      <xdr:rowOff>0</xdr:rowOff>
    </xdr:to>
    <xdr:sp macro="" textlink="">
      <xdr:nvSpPr>
        <xdr:cNvPr id="2" name="Text Box 1"/>
        <xdr:cNvSpPr txBox="1">
          <a:spLocks noChangeArrowheads="1"/>
        </xdr:cNvSpPr>
      </xdr:nvSpPr>
      <xdr:spPr bwMode="auto">
        <a:xfrm>
          <a:off x="3876675" y="0"/>
          <a:ext cx="3086100" cy="0"/>
        </a:xfrm>
        <a:prstGeom prst="rect">
          <a:avLst/>
        </a:prstGeom>
        <a:solidFill>
          <a:srgbClr val="FFFFFF"/>
        </a:solidFill>
        <a:ln w="9525">
          <a:noFill/>
          <a:miter lim="800000"/>
          <a:headEnd/>
          <a:tailEnd/>
        </a:ln>
      </xdr:spPr>
      <xdr:txBody>
        <a:bodyPr vertOverflow="clip" wrap="square" lIns="27432" tIns="27432" rIns="27432" bIns="0" anchor="t" upright="1"/>
        <a:lstStyle/>
        <a:p>
          <a:pPr algn="ctr" rtl="0">
            <a:defRPr sz="1000"/>
          </a:pPr>
          <a:r>
            <a:rPr lang="en-US" sz="1000" b="0" i="1" u="none" strike="noStrike" baseline="0">
              <a:solidFill>
                <a:srgbClr val="000000"/>
              </a:solidFill>
              <a:latin typeface="VNI-Times"/>
            </a:rPr>
            <a:t>(Ban haønh theo QÑ soá 15/2006/QÑ-BTC</a:t>
          </a:r>
        </a:p>
        <a:p>
          <a:pPr algn="ctr" rtl="0">
            <a:defRPr sz="1000"/>
          </a:pPr>
          <a:r>
            <a:rPr lang="en-US" sz="1000" b="0" i="1" u="none" strike="noStrike" baseline="0">
              <a:solidFill>
                <a:srgbClr val="000000"/>
              </a:solidFill>
              <a:latin typeface="VNI-Times"/>
            </a:rPr>
            <a:t>ngaøy 20/3/2006 cuûa Boä tröôûng Boä Taøi chính)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R29"/>
  <sheetViews>
    <sheetView workbookViewId="0">
      <selection activeCell="F14" sqref="F14"/>
    </sheetView>
  </sheetViews>
  <sheetFormatPr defaultRowHeight="15"/>
  <cols>
    <col min="1" max="1" width="4.125" style="201" customWidth="1"/>
    <col min="2" max="2" width="5.25" style="202" customWidth="1"/>
    <col min="3" max="3" width="8" style="202" customWidth="1"/>
    <col min="4" max="4" width="53.875" style="202" customWidth="1"/>
    <col min="5" max="5" width="14.75" style="202" bestFit="1" customWidth="1"/>
    <col min="6" max="6" width="15.25" style="202" customWidth="1"/>
    <col min="7" max="7" width="14.75" style="202" customWidth="1"/>
    <col min="8" max="15" width="9" style="202" customWidth="1"/>
    <col min="16" max="16" width="15" style="202" bestFit="1" customWidth="1"/>
    <col min="17" max="17" width="12.375" style="202" bestFit="1" customWidth="1"/>
    <col min="18" max="16384" width="9" style="202"/>
  </cols>
  <sheetData>
    <row r="1" spans="1:18">
      <c r="B1" s="228"/>
      <c r="C1" s="229"/>
      <c r="D1" s="229"/>
      <c r="E1" s="229"/>
      <c r="F1" s="229"/>
      <c r="G1" s="229"/>
      <c r="H1" s="229"/>
      <c r="I1" s="229"/>
      <c r="J1" s="229"/>
      <c r="K1" s="229"/>
      <c r="L1" s="229"/>
      <c r="M1" s="229"/>
      <c r="N1" s="229"/>
      <c r="O1" s="229"/>
      <c r="P1" s="229"/>
      <c r="Q1" s="229"/>
      <c r="R1" s="229"/>
    </row>
    <row r="2" spans="1:18" ht="20.25">
      <c r="A2" s="380" t="s">
        <v>165</v>
      </c>
      <c r="B2" s="380"/>
      <c r="C2" s="380"/>
      <c r="D2" s="380"/>
      <c r="E2" s="380"/>
      <c r="F2" s="380"/>
      <c r="G2" s="380"/>
      <c r="H2" s="380"/>
      <c r="I2" s="380"/>
      <c r="J2" s="380"/>
      <c r="K2" s="380"/>
      <c r="L2" s="380"/>
      <c r="M2" s="380"/>
      <c r="N2" s="380"/>
      <c r="O2" s="229"/>
      <c r="P2" s="229"/>
      <c r="Q2" s="229"/>
      <c r="R2" s="229"/>
    </row>
    <row r="3" spans="1:18">
      <c r="A3" s="381" t="s">
        <v>164</v>
      </c>
      <c r="B3" s="381"/>
      <c r="C3" s="381"/>
      <c r="D3" s="381"/>
      <c r="E3" s="381"/>
      <c r="F3" s="381"/>
      <c r="G3" s="381"/>
      <c r="H3" s="381"/>
      <c r="I3" s="381"/>
      <c r="J3" s="381"/>
      <c r="K3" s="381"/>
      <c r="L3" s="381"/>
      <c r="M3" s="381"/>
      <c r="N3" s="381"/>
      <c r="O3" s="229"/>
      <c r="P3" s="229"/>
      <c r="Q3" s="229"/>
      <c r="R3" s="229"/>
    </row>
    <row r="4" spans="1:18">
      <c r="B4" s="229"/>
      <c r="C4" s="229"/>
      <c r="D4" s="230"/>
      <c r="E4" s="229"/>
      <c r="F4" s="229"/>
      <c r="G4" s="229"/>
      <c r="H4" s="229"/>
      <c r="I4" s="229"/>
      <c r="J4" s="229"/>
      <c r="K4" s="229"/>
      <c r="L4" s="229"/>
      <c r="M4" s="229"/>
      <c r="N4" s="229"/>
      <c r="O4" s="229"/>
      <c r="P4" s="229"/>
      <c r="Q4" s="229"/>
      <c r="R4" s="229"/>
    </row>
    <row r="5" spans="1:18">
      <c r="A5" s="231"/>
      <c r="B5" s="229"/>
      <c r="C5" s="229"/>
      <c r="D5" s="230"/>
      <c r="E5" s="229"/>
      <c r="F5" s="229"/>
      <c r="G5" s="229"/>
      <c r="H5" s="229"/>
      <c r="I5" s="229"/>
      <c r="J5" s="229"/>
      <c r="K5" s="229"/>
      <c r="L5" s="229"/>
      <c r="M5" s="229"/>
      <c r="N5" s="229"/>
      <c r="O5" s="229"/>
      <c r="P5" s="229"/>
      <c r="Q5" s="229"/>
      <c r="R5" s="229"/>
    </row>
    <row r="6" spans="1:18">
      <c r="B6" s="229"/>
      <c r="C6" s="229"/>
      <c r="D6" s="229"/>
      <c r="E6" s="229"/>
      <c r="F6" s="229"/>
      <c r="G6" s="229"/>
      <c r="H6" s="229"/>
      <c r="I6" s="229"/>
      <c r="J6" s="228" t="s">
        <v>166</v>
      </c>
      <c r="K6" s="229" t="s">
        <v>167</v>
      </c>
      <c r="L6" s="229"/>
      <c r="M6" s="229"/>
      <c r="N6" s="229"/>
      <c r="O6" s="229"/>
      <c r="P6" s="229"/>
      <c r="Q6" s="229"/>
      <c r="R6" s="229"/>
    </row>
    <row r="7" spans="1:18">
      <c r="B7" s="229"/>
      <c r="C7" s="229"/>
      <c r="D7" s="229"/>
      <c r="E7" s="229"/>
      <c r="F7" s="229"/>
      <c r="G7" s="229"/>
      <c r="H7" s="229"/>
      <c r="I7" s="229"/>
      <c r="J7" s="229"/>
      <c r="K7" s="229"/>
      <c r="L7" s="229"/>
      <c r="M7" s="229"/>
      <c r="N7" s="229"/>
      <c r="O7" s="229"/>
      <c r="P7" s="229"/>
      <c r="Q7" s="229"/>
      <c r="R7" s="229"/>
    </row>
    <row r="8" spans="1:18">
      <c r="A8" s="382" t="s">
        <v>168</v>
      </c>
      <c r="B8" s="382" t="s">
        <v>169</v>
      </c>
      <c r="C8" s="382"/>
      <c r="D8" s="385" t="s">
        <v>170</v>
      </c>
      <c r="E8" s="388" t="s">
        <v>171</v>
      </c>
      <c r="F8" s="388" t="s">
        <v>172</v>
      </c>
      <c r="G8" s="388" t="s">
        <v>173</v>
      </c>
      <c r="H8" s="373" t="s">
        <v>174</v>
      </c>
      <c r="I8" s="373"/>
      <c r="J8" s="375" t="s">
        <v>175</v>
      </c>
      <c r="K8" s="375"/>
      <c r="L8" s="375"/>
      <c r="M8" s="375"/>
      <c r="N8" s="376" t="s">
        <v>176</v>
      </c>
      <c r="O8" s="22"/>
      <c r="P8" s="229"/>
      <c r="Q8" s="229"/>
      <c r="R8" s="229"/>
    </row>
    <row r="9" spans="1:18">
      <c r="A9" s="383"/>
      <c r="B9" s="384"/>
      <c r="C9" s="384"/>
      <c r="D9" s="386"/>
      <c r="E9" s="389"/>
      <c r="F9" s="389"/>
      <c r="G9" s="389"/>
      <c r="H9" s="374"/>
      <c r="I9" s="374"/>
      <c r="J9" s="379" t="s">
        <v>177</v>
      </c>
      <c r="K9" s="379"/>
      <c r="L9" s="232" t="s">
        <v>178</v>
      </c>
      <c r="M9" s="233"/>
      <c r="N9" s="377"/>
      <c r="O9" s="22"/>
      <c r="P9" s="229"/>
      <c r="Q9" s="229"/>
      <c r="R9" s="229"/>
    </row>
    <row r="10" spans="1:18">
      <c r="A10" s="384"/>
      <c r="B10" s="234" t="s">
        <v>179</v>
      </c>
      <c r="C10" s="234" t="s">
        <v>180</v>
      </c>
      <c r="D10" s="387"/>
      <c r="E10" s="390"/>
      <c r="F10" s="390"/>
      <c r="G10" s="390"/>
      <c r="H10" s="234" t="s">
        <v>181</v>
      </c>
      <c r="I10" s="234" t="s">
        <v>182</v>
      </c>
      <c r="J10" s="234" t="s">
        <v>181</v>
      </c>
      <c r="K10" s="234" t="s">
        <v>182</v>
      </c>
      <c r="L10" s="234" t="s">
        <v>128</v>
      </c>
      <c r="M10" s="234" t="s">
        <v>129</v>
      </c>
      <c r="N10" s="378"/>
      <c r="O10" s="22"/>
      <c r="P10" s="229"/>
      <c r="Q10" s="229"/>
      <c r="R10" s="229"/>
    </row>
    <row r="11" spans="1:18">
      <c r="A11" s="235"/>
      <c r="B11" s="236"/>
      <c r="C11" s="236"/>
      <c r="D11" s="237" t="s">
        <v>183</v>
      </c>
      <c r="E11" s="238"/>
      <c r="F11" s="238"/>
      <c r="G11" s="238"/>
      <c r="H11" s="236"/>
      <c r="I11" s="236"/>
      <c r="J11" s="236"/>
      <c r="K11" s="236"/>
      <c r="L11" s="236"/>
      <c r="M11" s="236"/>
      <c r="N11" s="239"/>
      <c r="O11" s="22"/>
      <c r="P11" s="229"/>
      <c r="Q11" s="229"/>
      <c r="R11" s="229"/>
    </row>
    <row r="12" spans="1:18">
      <c r="A12" s="250"/>
      <c r="B12" s="246"/>
      <c r="C12" s="247"/>
      <c r="D12" s="251"/>
      <c r="E12" s="248"/>
      <c r="F12" s="252"/>
      <c r="G12" s="252"/>
      <c r="H12" s="253"/>
      <c r="I12" s="253"/>
      <c r="J12" s="253"/>
      <c r="K12" s="240"/>
      <c r="L12" s="240"/>
      <c r="M12" s="244"/>
      <c r="N12" s="244"/>
      <c r="P12" s="22"/>
      <c r="Q12" s="229"/>
      <c r="R12" s="229"/>
    </row>
    <row r="13" spans="1:18">
      <c r="A13" s="250"/>
      <c r="B13" s="246"/>
      <c r="C13" s="247"/>
      <c r="D13" s="251"/>
      <c r="E13" s="252"/>
      <c r="F13" s="252"/>
      <c r="G13" s="252"/>
      <c r="H13" s="253"/>
      <c r="I13" s="253"/>
      <c r="J13" s="253"/>
      <c r="K13" s="240"/>
      <c r="L13" s="240"/>
      <c r="M13" s="254"/>
      <c r="N13" s="244"/>
      <c r="P13" s="22"/>
      <c r="Q13" s="255"/>
      <c r="R13" s="229"/>
    </row>
    <row r="14" spans="1:18" s="245" customFormat="1" ht="14.25">
      <c r="A14" s="243"/>
      <c r="B14" s="241"/>
      <c r="C14" s="241"/>
      <c r="D14" s="242" t="s">
        <v>184</v>
      </c>
      <c r="E14" s="242" t="e">
        <f>#REF!</f>
        <v>#REF!</v>
      </c>
      <c r="F14" s="242"/>
      <c r="G14" s="10" t="e">
        <f>F14-E14</f>
        <v>#REF!</v>
      </c>
      <c r="H14" s="241"/>
      <c r="I14" s="243"/>
      <c r="J14" s="243">
        <v>421</v>
      </c>
      <c r="K14" s="243">
        <v>3334</v>
      </c>
      <c r="L14" s="243">
        <v>821</v>
      </c>
      <c r="M14" s="249"/>
      <c r="N14" s="249" t="s">
        <v>190</v>
      </c>
      <c r="P14" s="14"/>
      <c r="Q14" s="228"/>
      <c r="R14" s="228"/>
    </row>
    <row r="15" spans="1:18">
      <c r="A15" s="250"/>
      <c r="B15" s="253"/>
      <c r="C15" s="256"/>
      <c r="D15" s="253"/>
      <c r="E15" s="252"/>
      <c r="F15" s="257"/>
      <c r="G15" s="252"/>
      <c r="H15" s="247"/>
      <c r="I15" s="243"/>
      <c r="J15" s="243"/>
      <c r="K15" s="243"/>
      <c r="L15" s="243"/>
      <c r="M15" s="249"/>
      <c r="N15" s="244"/>
      <c r="P15" s="22"/>
      <c r="Q15" s="229"/>
      <c r="R15" s="229"/>
    </row>
    <row r="16" spans="1:18">
      <c r="A16" s="250"/>
      <c r="B16" s="253"/>
      <c r="C16" s="256"/>
      <c r="D16" s="247"/>
      <c r="E16" s="248"/>
      <c r="F16" s="257"/>
      <c r="G16" s="248"/>
      <c r="H16" s="253"/>
      <c r="I16" s="243"/>
      <c r="J16" s="243"/>
      <c r="K16" s="243"/>
      <c r="L16" s="243"/>
      <c r="M16" s="244"/>
      <c r="N16" s="244"/>
      <c r="P16" s="22"/>
      <c r="Q16" s="229"/>
      <c r="R16" s="229"/>
    </row>
    <row r="17" spans="1:18">
      <c r="A17" s="250"/>
      <c r="B17" s="253"/>
      <c r="C17" s="256"/>
      <c r="D17" s="253"/>
      <c r="E17" s="252"/>
      <c r="F17" s="252"/>
      <c r="G17" s="257"/>
      <c r="H17" s="253"/>
      <c r="I17" s="243"/>
      <c r="J17" s="243"/>
      <c r="K17" s="243"/>
      <c r="L17" s="243"/>
      <c r="M17" s="244"/>
      <c r="N17" s="244"/>
      <c r="P17" s="22"/>
      <c r="Q17" s="229"/>
      <c r="R17" s="229"/>
    </row>
    <row r="18" spans="1:18">
      <c r="A18" s="250"/>
      <c r="B18" s="253"/>
      <c r="C18" s="256"/>
      <c r="D18" s="253"/>
      <c r="E18" s="252"/>
      <c r="F18" s="252"/>
      <c r="G18" s="257"/>
      <c r="H18" s="253"/>
      <c r="I18" s="243"/>
      <c r="J18" s="243"/>
      <c r="K18" s="243"/>
      <c r="L18" s="243"/>
      <c r="M18" s="244"/>
      <c r="N18" s="244"/>
      <c r="P18" s="22"/>
      <c r="Q18" s="229"/>
      <c r="R18" s="229"/>
    </row>
    <row r="19" spans="1:18">
      <c r="A19" s="250"/>
      <c r="B19" s="253"/>
      <c r="C19" s="256"/>
      <c r="D19" s="253"/>
      <c r="E19" s="252"/>
      <c r="F19" s="252"/>
      <c r="G19" s="257"/>
      <c r="H19" s="253"/>
      <c r="I19" s="243"/>
      <c r="J19" s="243"/>
      <c r="K19" s="243"/>
      <c r="L19" s="243"/>
      <c r="M19" s="244"/>
      <c r="N19" s="244"/>
      <c r="P19" s="22"/>
      <c r="Q19" s="229"/>
      <c r="R19" s="229"/>
    </row>
    <row r="20" spans="1:18">
      <c r="A20" s="250"/>
      <c r="B20" s="253"/>
      <c r="C20" s="256"/>
      <c r="D20" s="253"/>
      <c r="E20" s="252"/>
      <c r="F20" s="252"/>
      <c r="G20" s="257"/>
      <c r="H20" s="253"/>
      <c r="I20" s="243"/>
      <c r="J20" s="243"/>
      <c r="K20" s="243"/>
      <c r="L20" s="243"/>
      <c r="M20" s="244"/>
      <c r="N20" s="244"/>
      <c r="P20" s="22"/>
      <c r="Q20" s="229"/>
      <c r="R20" s="229"/>
    </row>
    <row r="21" spans="1:18">
      <c r="A21" s="234"/>
      <c r="B21" s="258"/>
      <c r="C21" s="259"/>
      <c r="D21" s="260"/>
      <c r="E21" s="261"/>
      <c r="F21" s="261"/>
      <c r="G21" s="262"/>
      <c r="H21" s="263"/>
      <c r="I21" s="263"/>
      <c r="J21" s="264"/>
      <c r="K21" s="263"/>
      <c r="L21" s="265"/>
      <c r="M21" s="265"/>
      <c r="N21" s="266"/>
      <c r="O21" s="22"/>
      <c r="P21" s="229"/>
      <c r="Q21" s="229"/>
      <c r="R21" s="229"/>
    </row>
    <row r="22" spans="1:18">
      <c r="E22" s="267"/>
      <c r="F22" s="267"/>
      <c r="G22" s="267"/>
    </row>
    <row r="23" spans="1:18">
      <c r="E23" s="267"/>
      <c r="F23" s="267"/>
      <c r="G23" s="267"/>
    </row>
    <row r="24" spans="1:18">
      <c r="E24" s="267"/>
      <c r="F24" s="267"/>
      <c r="G24" s="267"/>
    </row>
    <row r="25" spans="1:18">
      <c r="E25" s="267"/>
      <c r="F25" s="267"/>
      <c r="G25" s="267"/>
    </row>
    <row r="26" spans="1:18">
      <c r="E26" s="267"/>
      <c r="F26" s="267"/>
      <c r="G26" s="267"/>
    </row>
    <row r="27" spans="1:18">
      <c r="E27" s="267"/>
      <c r="F27" s="267"/>
      <c r="G27" s="267"/>
    </row>
    <row r="28" spans="1:18">
      <c r="E28" s="267"/>
      <c r="F28" s="267"/>
      <c r="G28" s="267"/>
    </row>
    <row r="29" spans="1:18">
      <c r="E29" s="267"/>
      <c r="F29" s="267"/>
      <c r="G29" s="267"/>
    </row>
  </sheetData>
  <mergeCells count="12">
    <mergeCell ref="H8:I9"/>
    <mergeCell ref="J8:M8"/>
    <mergeCell ref="N8:N10"/>
    <mergeCell ref="J9:K9"/>
    <mergeCell ref="A2:N2"/>
    <mergeCell ref="A3:N3"/>
    <mergeCell ref="A8:A10"/>
    <mergeCell ref="B8:C9"/>
    <mergeCell ref="D8:D10"/>
    <mergeCell ref="E8:E10"/>
    <mergeCell ref="F8:F10"/>
    <mergeCell ref="G8:G1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V224"/>
  <sheetViews>
    <sheetView showGridLines="0" view="pageBreakPreview" topLeftCell="A84" zoomScaleSheetLayoutView="100" workbookViewId="0">
      <selection activeCell="F91" sqref="F91"/>
    </sheetView>
  </sheetViews>
  <sheetFormatPr defaultRowHeight="15"/>
  <cols>
    <col min="1" max="1" width="3" style="27" customWidth="1"/>
    <col min="2" max="2" width="24.375" style="27" customWidth="1"/>
    <col min="3" max="3" width="12.75" style="27" customWidth="1"/>
    <col min="4" max="4" width="10.75" style="27" customWidth="1"/>
    <col min="5" max="5" width="6.375" style="27" customWidth="1"/>
    <col min="6" max="6" width="14.75" style="28" customWidth="1"/>
    <col min="7" max="7" width="0.375" style="28" customWidth="1"/>
    <col min="8" max="8" width="14.625" style="28" customWidth="1"/>
    <col min="9" max="9" width="16.125" style="27" customWidth="1"/>
    <col min="10" max="10" width="15.375" style="53" bestFit="1" customWidth="1"/>
    <col min="11" max="11" width="11.75" style="27" bestFit="1" customWidth="1"/>
    <col min="12" max="15" width="9" style="27"/>
    <col min="16" max="16" width="14.75" style="27" bestFit="1" customWidth="1"/>
    <col min="17" max="16384" width="9" style="27"/>
  </cols>
  <sheetData>
    <row r="1" spans="1:8" ht="17.25" customHeight="1">
      <c r="A1" s="52" t="str">
        <f>'TM1'!A1</f>
        <v>CÔNG TY CỔ PHẦN TAXI GAS SÀI GÒN PETROLIMEX</v>
      </c>
      <c r="H1" s="93"/>
    </row>
    <row r="2" spans="1:8" ht="17.25" customHeight="1">
      <c r="A2" s="94" t="str">
        <f>'TM1'!A2</f>
        <v>Địa chỉ: 178/6 Điện Biên Phủ, Phường 21, Quận Bình Thạnh, TP.HCM.</v>
      </c>
      <c r="B2" s="95"/>
      <c r="C2" s="95"/>
      <c r="D2" s="95"/>
      <c r="E2" s="95"/>
      <c r="F2" s="96"/>
      <c r="G2" s="96"/>
      <c r="H2" s="96"/>
    </row>
    <row r="3" spans="1:8" ht="3.75" customHeight="1">
      <c r="A3" s="30"/>
      <c r="B3" s="30"/>
      <c r="C3" s="30"/>
      <c r="D3" s="30"/>
      <c r="E3" s="30"/>
      <c r="F3" s="26"/>
      <c r="G3" s="26"/>
      <c r="H3" s="26"/>
    </row>
    <row r="4" spans="1:8" ht="8.25" customHeight="1">
      <c r="A4" s="30"/>
      <c r="B4" s="30"/>
      <c r="C4" s="30"/>
      <c r="D4" s="30"/>
      <c r="E4" s="30"/>
      <c r="F4" s="26"/>
      <c r="G4" s="26"/>
      <c r="H4" s="26"/>
    </row>
    <row r="5" spans="1:8" ht="21" customHeight="1">
      <c r="A5" s="401" t="s">
        <v>61</v>
      </c>
      <c r="B5" s="401"/>
      <c r="C5" s="401"/>
      <c r="D5" s="401"/>
      <c r="E5" s="401"/>
      <c r="F5" s="401"/>
      <c r="G5" s="401"/>
      <c r="H5" s="401"/>
    </row>
    <row r="6" spans="1:8" ht="16.5" customHeight="1">
      <c r="A6" s="402" t="str">
        <f>'TM5'!A6:H6</f>
        <v>(Cho kỳ kế toán Quý 04 năm 2015)</v>
      </c>
      <c r="B6" s="402"/>
      <c r="C6" s="402"/>
      <c r="D6" s="402"/>
      <c r="E6" s="402"/>
      <c r="F6" s="402"/>
      <c r="G6" s="402"/>
      <c r="H6" s="402"/>
    </row>
    <row r="7" spans="1:8" ht="8.25" customHeight="1">
      <c r="A7" s="30"/>
      <c r="B7" s="30"/>
      <c r="C7" s="30"/>
      <c r="D7" s="30"/>
      <c r="E7" s="30"/>
      <c r="F7" s="26"/>
      <c r="G7" s="26"/>
      <c r="H7" s="26"/>
    </row>
    <row r="8" spans="1:8" ht="16.5" customHeight="1">
      <c r="A8" s="51" t="s">
        <v>96</v>
      </c>
      <c r="C8" s="28"/>
      <c r="D8" s="97" t="s">
        <v>97</v>
      </c>
      <c r="F8" s="97" t="s">
        <v>22</v>
      </c>
      <c r="G8" s="98"/>
      <c r="H8" s="97" t="s">
        <v>23</v>
      </c>
    </row>
    <row r="9" spans="1:8" ht="16.5" customHeight="1">
      <c r="A9" s="48" t="s">
        <v>226</v>
      </c>
      <c r="B9" s="27" t="s">
        <v>332</v>
      </c>
      <c r="D9" s="300"/>
      <c r="G9" s="26"/>
      <c r="H9" s="28">
        <v>21380380000</v>
      </c>
    </row>
    <row r="10" spans="1:8" ht="16.5" customHeight="1">
      <c r="A10" s="48" t="s">
        <v>226</v>
      </c>
      <c r="B10" s="27" t="s">
        <v>333</v>
      </c>
      <c r="D10" s="300"/>
      <c r="G10" s="26"/>
      <c r="H10" s="28">
        <v>11688780000</v>
      </c>
    </row>
    <row r="11" spans="1:8" ht="16.5" customHeight="1">
      <c r="A11" s="48" t="s">
        <v>226</v>
      </c>
      <c r="B11" s="27" t="s">
        <v>334</v>
      </c>
      <c r="D11" s="300"/>
      <c r="G11" s="26"/>
      <c r="H11" s="28">
        <v>6994050000</v>
      </c>
    </row>
    <row r="12" spans="1:8" ht="16.5" customHeight="1">
      <c r="A12" s="48" t="s">
        <v>226</v>
      </c>
      <c r="B12" s="27" t="s">
        <v>335</v>
      </c>
      <c r="D12" s="300"/>
      <c r="G12" s="26"/>
      <c r="H12" s="28">
        <v>6021030000</v>
      </c>
    </row>
    <row r="13" spans="1:8" ht="16.5" customHeight="1">
      <c r="A13" s="48" t="s">
        <v>226</v>
      </c>
      <c r="B13" s="27" t="s">
        <v>221</v>
      </c>
      <c r="D13" s="300">
        <f t="shared" ref="D13:D18" si="0">F13/$F$19</f>
        <v>0.15705380369042787</v>
      </c>
      <c r="F13" s="28">
        <v>14514600000</v>
      </c>
      <c r="G13" s="26"/>
    </row>
    <row r="14" spans="1:8" ht="16.5" customHeight="1">
      <c r="A14" s="48" t="s">
        <v>226</v>
      </c>
      <c r="B14" s="27" t="s">
        <v>222</v>
      </c>
      <c r="D14" s="300">
        <f t="shared" si="0"/>
        <v>0.12647729592965701</v>
      </c>
      <c r="F14" s="28">
        <v>11688780000</v>
      </c>
      <c r="G14" s="26"/>
    </row>
    <row r="15" spans="1:8" ht="16.5" customHeight="1">
      <c r="A15" s="48" t="s">
        <v>226</v>
      </c>
      <c r="B15" s="27" t="s">
        <v>322</v>
      </c>
      <c r="D15" s="300">
        <f t="shared" si="0"/>
        <v>0.10044276002047653</v>
      </c>
      <c r="F15" s="28">
        <v>9282720000</v>
      </c>
      <c r="G15" s="26"/>
    </row>
    <row r="16" spans="1:8" ht="16.5" customHeight="1">
      <c r="A16" s="48" t="s">
        <v>226</v>
      </c>
      <c r="B16" s="27" t="s">
        <v>223</v>
      </c>
      <c r="D16" s="300">
        <f t="shared" si="0"/>
        <v>6.5149963735423436E-2</v>
      </c>
      <c r="F16" s="28">
        <v>6021030000</v>
      </c>
      <c r="G16" s="26"/>
    </row>
    <row r="17" spans="1:8" ht="16.5" customHeight="1">
      <c r="A17" s="48" t="s">
        <v>226</v>
      </c>
      <c r="B17" s="27" t="s">
        <v>224</v>
      </c>
      <c r="D17" s="300">
        <f t="shared" si="0"/>
        <v>4.9526169195809343E-2</v>
      </c>
      <c r="F17" s="28">
        <v>4577110000</v>
      </c>
      <c r="G17" s="26"/>
    </row>
    <row r="18" spans="1:8" ht="16.5" customHeight="1">
      <c r="A18" s="48" t="s">
        <v>226</v>
      </c>
      <c r="B18" s="27" t="s">
        <v>225</v>
      </c>
      <c r="D18" s="300">
        <f t="shared" si="0"/>
        <v>0.50135000742820579</v>
      </c>
      <c r="F18" s="28">
        <v>46333770000</v>
      </c>
      <c r="G18" s="26"/>
      <c r="H18" s="28">
        <v>46333770000</v>
      </c>
    </row>
    <row r="19" spans="1:8" ht="15.75" thickBot="1">
      <c r="A19" s="210"/>
      <c r="B19" s="209" t="s">
        <v>65</v>
      </c>
      <c r="C19" s="30"/>
      <c r="D19" s="99">
        <f>SUM(D9:D18)</f>
        <v>1</v>
      </c>
      <c r="F19" s="100">
        <f>SUM(F9:F18)</f>
        <v>92418010000</v>
      </c>
      <c r="G19" s="77"/>
      <c r="H19" s="100">
        <f>SUM(H9:H18)</f>
        <v>92418010000</v>
      </c>
    </row>
    <row r="20" spans="1:8" ht="15.75" thickTop="1">
      <c r="A20" s="51"/>
      <c r="B20" s="30"/>
      <c r="C20" s="30"/>
      <c r="F20" s="77"/>
      <c r="G20" s="77"/>
      <c r="H20" s="77"/>
    </row>
    <row r="21" spans="1:8" ht="30.75" customHeight="1">
      <c r="A21" s="433" t="s">
        <v>98</v>
      </c>
      <c r="B21" s="433"/>
      <c r="C21" s="433"/>
      <c r="D21" s="433"/>
      <c r="F21" s="97" t="s">
        <v>99</v>
      </c>
      <c r="G21" s="98"/>
      <c r="H21" s="97" t="s">
        <v>100</v>
      </c>
    </row>
    <row r="22" spans="1:8" ht="16.5" customHeight="1">
      <c r="A22" s="30" t="s">
        <v>131</v>
      </c>
      <c r="B22" s="30"/>
      <c r="C22" s="30"/>
      <c r="F22" s="77"/>
      <c r="G22" s="77"/>
    </row>
    <row r="23" spans="1:8" ht="16.5" customHeight="1">
      <c r="B23" s="30" t="s">
        <v>140</v>
      </c>
      <c r="C23" s="30"/>
      <c r="F23" s="26">
        <f>H26</f>
        <v>92418010000</v>
      </c>
      <c r="G23" s="26"/>
      <c r="H23" s="26">
        <f>H19</f>
        <v>92418010000</v>
      </c>
    </row>
    <row r="24" spans="1:8" ht="16.5" customHeight="1">
      <c r="B24" s="30" t="s">
        <v>141</v>
      </c>
      <c r="C24" s="30"/>
      <c r="F24" s="26"/>
      <c r="G24" s="78"/>
      <c r="H24" s="26"/>
    </row>
    <row r="25" spans="1:8" ht="16.5" customHeight="1">
      <c r="B25" s="30" t="s">
        <v>142</v>
      </c>
      <c r="F25" s="53"/>
      <c r="G25" s="78"/>
      <c r="H25" s="53"/>
    </row>
    <row r="26" spans="1:8" ht="16.5" customHeight="1">
      <c r="B26" s="30" t="s">
        <v>143</v>
      </c>
      <c r="F26" s="28">
        <f>F23+F24-F25</f>
        <v>92418010000</v>
      </c>
      <c r="G26" s="26"/>
      <c r="H26" s="28">
        <f>H23+H24-H25</f>
        <v>92418010000</v>
      </c>
    </row>
    <row r="27" spans="1:8">
      <c r="A27" s="51" t="s">
        <v>132</v>
      </c>
      <c r="F27" s="102"/>
      <c r="G27" s="26"/>
      <c r="H27" s="102"/>
    </row>
    <row r="28" spans="1:8" ht="16.5" customHeight="1">
      <c r="A28" s="51" t="s">
        <v>101</v>
      </c>
      <c r="F28" s="97" t="s">
        <v>22</v>
      </c>
      <c r="G28" s="98"/>
      <c r="H28" s="97" t="s">
        <v>23</v>
      </c>
    </row>
    <row r="29" spans="1:8" ht="16.5" customHeight="1">
      <c r="A29" s="51" t="s">
        <v>135</v>
      </c>
      <c r="B29" s="52"/>
      <c r="C29" s="52"/>
      <c r="D29" s="52"/>
      <c r="E29" s="52"/>
      <c r="F29" s="102">
        <f>F26/10000</f>
        <v>9241801</v>
      </c>
      <c r="G29" s="77"/>
      <c r="H29" s="102">
        <f>H26/10000</f>
        <v>9241801</v>
      </c>
    </row>
    <row r="30" spans="1:8" ht="16.5" customHeight="1">
      <c r="A30" s="51" t="s">
        <v>136</v>
      </c>
      <c r="B30" s="52"/>
      <c r="C30" s="52"/>
      <c r="D30" s="52"/>
      <c r="E30" s="52"/>
      <c r="F30" s="102"/>
      <c r="G30" s="77"/>
      <c r="H30" s="102"/>
    </row>
    <row r="31" spans="1:8" ht="16.5" customHeight="1">
      <c r="A31" s="30" t="s">
        <v>144</v>
      </c>
      <c r="G31" s="26"/>
    </row>
    <row r="32" spans="1:8" ht="16.5" customHeight="1">
      <c r="A32" s="30" t="s">
        <v>145</v>
      </c>
      <c r="G32" s="26"/>
    </row>
    <row r="33" spans="1:10" ht="16.5" customHeight="1">
      <c r="A33" s="51" t="s">
        <v>137</v>
      </c>
      <c r="G33" s="26"/>
    </row>
    <row r="34" spans="1:10" ht="16.5" customHeight="1">
      <c r="A34" s="30" t="s">
        <v>144</v>
      </c>
      <c r="G34" s="26"/>
    </row>
    <row r="35" spans="1:10" ht="16.5" customHeight="1">
      <c r="A35" s="30" t="s">
        <v>145</v>
      </c>
      <c r="G35" s="26"/>
    </row>
    <row r="36" spans="1:10" ht="16.5" customHeight="1">
      <c r="A36" s="51" t="s">
        <v>138</v>
      </c>
      <c r="F36" s="102">
        <f>F37</f>
        <v>9241801</v>
      </c>
      <c r="G36" s="77"/>
      <c r="H36" s="102">
        <f>H37</f>
        <v>9241801</v>
      </c>
    </row>
    <row r="37" spans="1:10" ht="16.5" customHeight="1">
      <c r="A37" s="30" t="s">
        <v>144</v>
      </c>
      <c r="F37" s="28">
        <f>F29</f>
        <v>9241801</v>
      </c>
      <c r="G37" s="26"/>
      <c r="H37" s="28">
        <f>H29</f>
        <v>9241801</v>
      </c>
    </row>
    <row r="38" spans="1:10" ht="16.5" customHeight="1">
      <c r="A38" s="30" t="s">
        <v>145</v>
      </c>
      <c r="G38" s="26"/>
    </row>
    <row r="39" spans="1:10" ht="16.5" customHeight="1">
      <c r="A39" s="30" t="s">
        <v>102</v>
      </c>
      <c r="C39" s="103"/>
      <c r="G39" s="104"/>
      <c r="H39" s="103"/>
    </row>
    <row r="40" spans="1:10" s="52" customFormat="1" ht="16.5" hidden="1" customHeight="1">
      <c r="A40" s="51" t="s">
        <v>148</v>
      </c>
      <c r="C40" s="109"/>
      <c r="F40" s="102"/>
      <c r="G40" s="108"/>
      <c r="H40" s="109"/>
      <c r="J40" s="101"/>
    </row>
    <row r="41" spans="1:10" s="52" customFormat="1" ht="16.5" hidden="1" customHeight="1">
      <c r="A41" s="51" t="s">
        <v>133</v>
      </c>
      <c r="C41" s="109"/>
      <c r="F41" s="102"/>
      <c r="G41" s="108"/>
      <c r="H41" s="109"/>
      <c r="J41" s="101"/>
    </row>
    <row r="42" spans="1:10" ht="16.5" hidden="1" customHeight="1">
      <c r="A42" s="30"/>
      <c r="B42" s="152" t="s">
        <v>149</v>
      </c>
      <c r="C42" s="103"/>
      <c r="G42" s="104"/>
      <c r="H42" s="103"/>
    </row>
    <row r="43" spans="1:10" ht="16.5" hidden="1" customHeight="1">
      <c r="A43" s="30"/>
      <c r="B43" s="152" t="s">
        <v>150</v>
      </c>
      <c r="C43" s="103"/>
      <c r="G43" s="104"/>
      <c r="H43" s="103"/>
    </row>
    <row r="44" spans="1:10" s="52" customFormat="1" ht="16.5" hidden="1" customHeight="1">
      <c r="A44" s="51" t="s">
        <v>134</v>
      </c>
      <c r="C44" s="109"/>
      <c r="F44" s="102"/>
      <c r="G44" s="108"/>
      <c r="H44" s="109"/>
      <c r="J44" s="101"/>
    </row>
    <row r="45" spans="1:10" ht="16.5" customHeight="1">
      <c r="A45" s="51" t="s">
        <v>103</v>
      </c>
      <c r="F45" s="142">
        <f>SUM(F46:F46)</f>
        <v>591892544</v>
      </c>
      <c r="G45" s="77"/>
      <c r="H45" s="102">
        <f>SUM(H46:H46)</f>
        <v>591892544</v>
      </c>
    </row>
    <row r="46" spans="1:10" ht="16.5" customHeight="1">
      <c r="A46" s="30" t="s">
        <v>139</v>
      </c>
      <c r="F46" s="28">
        <v>591892544</v>
      </c>
      <c r="G46" s="26"/>
      <c r="H46" s="28">
        <v>591892544</v>
      </c>
    </row>
    <row r="47" spans="1:10" ht="16.5" hidden="1" customHeight="1">
      <c r="A47" s="30" t="s">
        <v>146</v>
      </c>
      <c r="G47" s="26"/>
    </row>
    <row r="48" spans="1:10" ht="16.5" hidden="1" customHeight="1">
      <c r="A48" s="30" t="s">
        <v>147</v>
      </c>
      <c r="G48" s="26"/>
    </row>
    <row r="49" spans="1:16" ht="11.25" customHeight="1">
      <c r="A49" s="30"/>
      <c r="G49" s="26"/>
    </row>
    <row r="50" spans="1:16" ht="30.75" customHeight="1">
      <c r="A50" s="434" t="s">
        <v>186</v>
      </c>
      <c r="B50" s="434"/>
      <c r="C50" s="434"/>
      <c r="D50" s="434"/>
      <c r="E50" s="434"/>
      <c r="F50" s="434"/>
      <c r="G50" s="434"/>
      <c r="H50" s="434"/>
    </row>
    <row r="51" spans="1:16" ht="8.25" customHeight="1">
      <c r="A51" s="23"/>
      <c r="G51" s="26"/>
    </row>
    <row r="52" spans="1:16" ht="16.5" customHeight="1">
      <c r="A52" s="51" t="s">
        <v>187</v>
      </c>
      <c r="F52" s="97" t="s">
        <v>99</v>
      </c>
      <c r="G52" s="98"/>
      <c r="H52" s="97" t="s">
        <v>100</v>
      </c>
    </row>
    <row r="53" spans="1:16" ht="16.5" customHeight="1">
      <c r="B53" s="47" t="s">
        <v>104</v>
      </c>
      <c r="C53" s="105"/>
      <c r="F53" s="103">
        <v>865816583</v>
      </c>
      <c r="G53" s="104"/>
      <c r="H53" s="28">
        <v>4932072827</v>
      </c>
    </row>
    <row r="54" spans="1:16" ht="16.5" customHeight="1" thickBot="1">
      <c r="A54" s="210"/>
      <c r="B54" s="209" t="s">
        <v>65</v>
      </c>
      <c r="C54" s="77"/>
      <c r="F54" s="100">
        <f>F53</f>
        <v>865816583</v>
      </c>
      <c r="G54" s="77"/>
      <c r="H54" s="100">
        <f>H53</f>
        <v>4932072827</v>
      </c>
    </row>
    <row r="55" spans="1:16" ht="13.5" customHeight="1" thickTop="1">
      <c r="A55" s="51"/>
      <c r="B55" s="51"/>
      <c r="C55" s="77"/>
      <c r="F55" s="77"/>
      <c r="G55" s="77"/>
      <c r="H55" s="77"/>
    </row>
    <row r="56" spans="1:16" ht="16.5" hidden="1" customHeight="1">
      <c r="A56" s="52" t="s">
        <v>163</v>
      </c>
      <c r="C56" s="102"/>
      <c r="F56" s="97" t="e">
        <f>#REF!</f>
        <v>#REF!</v>
      </c>
      <c r="G56" s="98"/>
      <c r="H56" s="97" t="e">
        <f>#REF!</f>
        <v>#REF!</v>
      </c>
    </row>
    <row r="57" spans="1:16" s="53" customFormat="1" ht="16.5" hidden="1" customHeight="1">
      <c r="B57" s="47" t="s">
        <v>162</v>
      </c>
      <c r="C57" s="28"/>
      <c r="D57" s="27"/>
      <c r="E57" s="27"/>
      <c r="F57" s="28" t="e">
        <f>F53-#REF!</f>
        <v>#REF!</v>
      </c>
      <c r="G57" s="26"/>
      <c r="H57" s="28" t="e">
        <f>H53-#REF!</f>
        <v>#REF!</v>
      </c>
      <c r="I57" s="27"/>
      <c r="K57" s="27"/>
      <c r="L57" s="27"/>
      <c r="M57" s="27"/>
      <c r="N57" s="27"/>
      <c r="O57" s="27"/>
      <c r="P57" s="27"/>
    </row>
    <row r="58" spans="1:16" s="53" customFormat="1" ht="16.5" hidden="1" customHeight="1" thickBot="1">
      <c r="A58" s="210"/>
      <c r="B58" s="209" t="s">
        <v>65</v>
      </c>
      <c r="C58" s="77"/>
      <c r="D58" s="27"/>
      <c r="E58" s="27"/>
      <c r="F58" s="100" t="e">
        <f>SUM(F57:F57)</f>
        <v>#REF!</v>
      </c>
      <c r="G58" s="77"/>
      <c r="H58" s="100" t="e">
        <f>SUM(H57:H57)</f>
        <v>#REF!</v>
      </c>
      <c r="I58" s="27"/>
      <c r="K58" s="27"/>
      <c r="L58" s="27"/>
      <c r="M58" s="27"/>
      <c r="N58" s="27"/>
      <c r="O58" s="27"/>
      <c r="P58" s="27"/>
    </row>
    <row r="59" spans="1:16" s="53" customFormat="1" ht="15" hidden="1" customHeight="1" thickTop="1">
      <c r="A59" s="27"/>
      <c r="B59" s="27"/>
      <c r="C59" s="28"/>
      <c r="D59" s="27"/>
      <c r="E59" s="27"/>
      <c r="F59" s="28"/>
      <c r="G59" s="26"/>
      <c r="H59" s="28"/>
      <c r="I59" s="27"/>
      <c r="K59" s="27"/>
      <c r="L59" s="27"/>
      <c r="M59" s="27"/>
      <c r="N59" s="27"/>
      <c r="O59" s="27"/>
      <c r="P59" s="27"/>
    </row>
    <row r="60" spans="1:16" s="53" customFormat="1" ht="16.5" customHeight="1">
      <c r="A60" s="52" t="s">
        <v>259</v>
      </c>
      <c r="B60" s="52" t="s">
        <v>323</v>
      </c>
      <c r="C60" s="28"/>
      <c r="D60" s="27"/>
      <c r="E60" s="27"/>
      <c r="F60" s="97" t="str">
        <f>F52</f>
        <v>Kỳ này</v>
      </c>
      <c r="G60" s="98"/>
      <c r="H60" s="97" t="str">
        <f>H52</f>
        <v>Kỳ trước</v>
      </c>
      <c r="I60" s="27"/>
      <c r="K60" s="27"/>
      <c r="L60" s="27"/>
      <c r="M60" s="27"/>
      <c r="N60" s="27"/>
      <c r="O60" s="27"/>
      <c r="P60" s="27"/>
    </row>
    <row r="61" spans="1:16" s="53" customFormat="1" ht="16.5" customHeight="1">
      <c r="B61" s="47" t="s">
        <v>329</v>
      </c>
      <c r="C61" s="28"/>
      <c r="D61" s="28"/>
      <c r="E61" s="27"/>
      <c r="F61" s="28">
        <v>901109734</v>
      </c>
      <c r="G61" s="26"/>
      <c r="H61" s="28">
        <v>4812468081</v>
      </c>
      <c r="I61" s="27"/>
      <c r="K61" s="27"/>
      <c r="L61" s="27"/>
      <c r="M61" s="27"/>
      <c r="N61" s="27"/>
      <c r="O61" s="27"/>
      <c r="P61" s="27"/>
    </row>
    <row r="62" spans="1:16" s="53" customFormat="1" ht="16.5" customHeight="1" thickBot="1">
      <c r="A62" s="210"/>
      <c r="B62" s="209" t="s">
        <v>65</v>
      </c>
      <c r="C62" s="77"/>
      <c r="D62" s="28"/>
      <c r="E62" s="27"/>
      <c r="F62" s="100">
        <f>F61</f>
        <v>901109734</v>
      </c>
      <c r="G62" s="77"/>
      <c r="H62" s="100">
        <f>H61</f>
        <v>4812468081</v>
      </c>
      <c r="I62" s="28">
        <f>F62-KQKD!D12</f>
        <v>0</v>
      </c>
      <c r="K62" s="27"/>
      <c r="L62" s="27"/>
      <c r="M62" s="27"/>
      <c r="N62" s="27"/>
      <c r="O62" s="27"/>
      <c r="P62" s="27"/>
    </row>
    <row r="63" spans="1:16" s="53" customFormat="1" ht="16.5" customHeight="1" thickTop="1">
      <c r="A63" s="27"/>
      <c r="B63" s="27"/>
      <c r="C63" s="28"/>
      <c r="D63" s="27"/>
      <c r="E63" s="27"/>
      <c r="F63" s="28"/>
      <c r="G63" s="26"/>
      <c r="H63" s="28"/>
      <c r="I63" s="27"/>
      <c r="K63" s="27"/>
      <c r="L63" s="27"/>
      <c r="M63" s="27"/>
      <c r="N63" s="27"/>
      <c r="O63" s="27"/>
      <c r="P63" s="27"/>
    </row>
    <row r="64" spans="1:16" s="53" customFormat="1" ht="16.5" customHeight="1">
      <c r="A64" s="51" t="s">
        <v>236</v>
      </c>
      <c r="B64" s="51" t="s">
        <v>324</v>
      </c>
      <c r="C64" s="77"/>
      <c r="D64" s="30"/>
      <c r="E64" s="30"/>
      <c r="F64" s="97" t="str">
        <f>F60</f>
        <v>Kỳ này</v>
      </c>
      <c r="G64" s="98"/>
      <c r="H64" s="97" t="str">
        <f>H60</f>
        <v>Kỳ trước</v>
      </c>
      <c r="I64" s="27"/>
      <c r="K64" s="27"/>
      <c r="L64" s="27"/>
      <c r="M64" s="27"/>
      <c r="N64" s="27"/>
      <c r="O64" s="27"/>
      <c r="P64" s="27"/>
    </row>
    <row r="65" spans="1:16" s="53" customFormat="1" ht="16.5" customHeight="1">
      <c r="B65" s="48" t="s">
        <v>105</v>
      </c>
      <c r="C65" s="26"/>
      <c r="D65" s="78"/>
      <c r="E65" s="30"/>
      <c r="F65" s="28">
        <v>673353729</v>
      </c>
      <c r="G65" s="26"/>
      <c r="H65" s="26">
        <v>862483071</v>
      </c>
      <c r="I65" s="27"/>
      <c r="K65" s="27"/>
      <c r="L65" s="27"/>
      <c r="M65" s="27"/>
      <c r="N65" s="27"/>
      <c r="O65" s="27"/>
      <c r="P65" s="27"/>
    </row>
    <row r="66" spans="1:16" s="53" customFormat="1" hidden="1">
      <c r="B66" s="48" t="s">
        <v>106</v>
      </c>
      <c r="C66" s="26"/>
      <c r="D66" s="30"/>
      <c r="E66" s="30"/>
      <c r="F66" s="28"/>
      <c r="G66" s="26"/>
      <c r="H66" s="26"/>
      <c r="I66" s="27"/>
      <c r="K66" s="27"/>
      <c r="L66" s="27"/>
      <c r="M66" s="27"/>
      <c r="N66" s="27"/>
      <c r="O66" s="27"/>
      <c r="P66" s="27"/>
    </row>
    <row r="67" spans="1:16" s="53" customFormat="1" hidden="1">
      <c r="B67" s="48" t="s">
        <v>107</v>
      </c>
      <c r="C67" s="77"/>
      <c r="D67" s="30"/>
      <c r="E67" s="30"/>
      <c r="F67" s="28"/>
      <c r="G67" s="26"/>
      <c r="H67" s="26"/>
      <c r="I67" s="27"/>
      <c r="K67" s="27"/>
      <c r="L67" s="27"/>
      <c r="M67" s="27"/>
      <c r="N67" s="27"/>
      <c r="O67" s="27"/>
      <c r="P67" s="27"/>
    </row>
    <row r="68" spans="1:16" s="53" customFormat="1" ht="16.5" hidden="1" customHeight="1">
      <c r="B68" s="48" t="s">
        <v>108</v>
      </c>
      <c r="C68" s="106"/>
      <c r="D68" s="30"/>
      <c r="E68" s="30"/>
      <c r="F68" s="28"/>
      <c r="G68" s="26"/>
      <c r="H68" s="26"/>
      <c r="I68" s="27"/>
      <c r="K68" s="27"/>
      <c r="L68" s="27"/>
      <c r="M68" s="27"/>
      <c r="N68" s="27"/>
      <c r="O68" s="27"/>
      <c r="P68" s="27"/>
    </row>
    <row r="69" spans="1:16" s="53" customFormat="1" ht="16.5" customHeight="1" thickBot="1">
      <c r="A69" s="210"/>
      <c r="B69" s="209" t="s">
        <v>65</v>
      </c>
      <c r="C69" s="26"/>
      <c r="D69" s="30"/>
      <c r="E69" s="30"/>
      <c r="F69" s="100">
        <f>SUM(F65:F68)</f>
        <v>673353729</v>
      </c>
      <c r="G69" s="77"/>
      <c r="H69" s="100">
        <f>SUM(H65:H68)</f>
        <v>862483071</v>
      </c>
      <c r="I69" s="28">
        <f>F69-KQKD!D14</f>
        <v>0</v>
      </c>
      <c r="K69" s="27"/>
      <c r="L69" s="27"/>
      <c r="M69" s="27"/>
      <c r="N69" s="27"/>
      <c r="O69" s="27"/>
      <c r="P69" s="27"/>
    </row>
    <row r="70" spans="1:16" s="53" customFormat="1" ht="14.25" customHeight="1" thickTop="1">
      <c r="A70" s="30"/>
      <c r="B70" s="30"/>
      <c r="C70" s="26"/>
      <c r="D70" s="30"/>
      <c r="E70" s="30"/>
      <c r="F70" s="26"/>
      <c r="G70" s="26"/>
      <c r="H70" s="26"/>
      <c r="I70" s="27"/>
      <c r="K70" s="27"/>
      <c r="L70" s="27"/>
      <c r="M70" s="27"/>
      <c r="N70" s="27"/>
      <c r="O70" s="27"/>
      <c r="P70" s="27"/>
    </row>
    <row r="71" spans="1:16" s="53" customFormat="1" ht="16.5" hidden="1" customHeight="1">
      <c r="A71" s="51" t="s">
        <v>188</v>
      </c>
      <c r="B71" s="30"/>
      <c r="C71" s="26"/>
      <c r="D71" s="30"/>
      <c r="E71" s="30"/>
      <c r="F71" s="97" t="str">
        <f>F64</f>
        <v>Kỳ này</v>
      </c>
      <c r="G71" s="98"/>
      <c r="H71" s="97" t="str">
        <f>H64</f>
        <v>Kỳ trước</v>
      </c>
      <c r="I71" s="27"/>
      <c r="K71" s="27"/>
      <c r="L71" s="27"/>
      <c r="M71" s="27"/>
      <c r="N71" s="27"/>
      <c r="O71" s="27"/>
      <c r="P71" s="27"/>
    </row>
    <row r="72" spans="1:16" ht="16.5" hidden="1" customHeight="1">
      <c r="B72" s="48" t="s">
        <v>109</v>
      </c>
      <c r="C72" s="26"/>
      <c r="D72" s="30"/>
      <c r="E72" s="30"/>
      <c r="F72" s="104"/>
      <c r="G72" s="98"/>
      <c r="H72" s="104"/>
    </row>
    <row r="73" spans="1:16" ht="16.5" hidden="1" customHeight="1">
      <c r="B73" s="48" t="s">
        <v>110</v>
      </c>
      <c r="C73" s="26"/>
      <c r="D73" s="30"/>
      <c r="E73" s="30"/>
      <c r="F73" s="104"/>
      <c r="G73" s="26"/>
      <c r="H73" s="104"/>
    </row>
    <row r="74" spans="1:16" ht="16.5" hidden="1" customHeight="1" thickBot="1">
      <c r="A74" s="210"/>
      <c r="B74" s="209" t="s">
        <v>65</v>
      </c>
      <c r="C74" s="77"/>
      <c r="F74" s="107">
        <f>SUM(F72:F73)</f>
        <v>0</v>
      </c>
      <c r="G74" s="76"/>
      <c r="H74" s="107">
        <f>SUM(H72:H73)</f>
        <v>0</v>
      </c>
    </row>
    <row r="75" spans="1:16" ht="16.5" customHeight="1">
      <c r="A75" s="29"/>
      <c r="B75" s="29"/>
      <c r="C75" s="77"/>
      <c r="F75" s="77"/>
      <c r="G75" s="76"/>
      <c r="H75" s="77"/>
    </row>
    <row r="76" spans="1:16" ht="16.5" customHeight="1">
      <c r="A76" s="52">
        <v>4</v>
      </c>
      <c r="B76" s="52" t="s">
        <v>326</v>
      </c>
      <c r="C76" s="77"/>
      <c r="F76" s="77"/>
      <c r="G76" s="76"/>
      <c r="H76" s="77"/>
      <c r="I76" s="101"/>
      <c r="J76" s="101"/>
      <c r="L76" s="53"/>
      <c r="P76" s="53"/>
    </row>
    <row r="77" spans="1:16" ht="16.5" customHeight="1">
      <c r="B77" s="269" t="s">
        <v>189</v>
      </c>
      <c r="C77" s="77"/>
      <c r="F77" s="97" t="s">
        <v>99</v>
      </c>
      <c r="G77" s="270"/>
      <c r="H77" s="97" t="s">
        <v>100</v>
      </c>
      <c r="I77" s="101"/>
      <c r="J77" s="101"/>
      <c r="L77" s="53"/>
      <c r="P77" s="53"/>
    </row>
    <row r="78" spans="1:16" ht="16.5" customHeight="1">
      <c r="B78" s="47" t="s">
        <v>620</v>
      </c>
      <c r="C78" s="77"/>
      <c r="F78" s="26">
        <f>KQKD!D19</f>
        <v>832859759</v>
      </c>
      <c r="G78" s="76"/>
      <c r="H78" s="26">
        <v>441576328</v>
      </c>
      <c r="I78" s="101"/>
      <c r="J78" s="101"/>
      <c r="L78" s="53"/>
      <c r="P78" s="53"/>
    </row>
    <row r="79" spans="1:16" ht="16.5" customHeight="1" thickBot="1">
      <c r="A79" s="29"/>
      <c r="B79" s="209" t="s">
        <v>65</v>
      </c>
      <c r="C79" s="77"/>
      <c r="F79" s="100">
        <f>SUM(F78:F78)</f>
        <v>832859759</v>
      </c>
      <c r="G79" s="76"/>
      <c r="H79" s="100">
        <f>SUM(H78:H78)</f>
        <v>441576328</v>
      </c>
      <c r="I79" s="101">
        <f>KQKD!D19-F79</f>
        <v>0</v>
      </c>
      <c r="J79" s="101"/>
      <c r="L79" s="53"/>
      <c r="P79" s="53"/>
    </row>
    <row r="80" spans="1:16" ht="11.25" customHeight="1" thickTop="1">
      <c r="A80" s="29"/>
      <c r="B80" s="29"/>
      <c r="C80" s="77"/>
      <c r="F80" s="77"/>
      <c r="G80" s="76"/>
      <c r="H80" s="77"/>
      <c r="I80" s="53"/>
      <c r="L80" s="53"/>
      <c r="P80" s="53"/>
    </row>
    <row r="81" spans="1:22" ht="16.5" customHeight="1">
      <c r="B81" s="269" t="s">
        <v>613</v>
      </c>
      <c r="C81" s="77"/>
      <c r="F81" s="97" t="s">
        <v>99</v>
      </c>
      <c r="G81" s="270"/>
      <c r="H81" s="97" t="s">
        <v>100</v>
      </c>
      <c r="I81" s="101"/>
      <c r="J81" s="101"/>
      <c r="L81" s="53"/>
      <c r="P81" s="53"/>
    </row>
    <row r="82" spans="1:22" ht="16.5" customHeight="1">
      <c r="B82" s="47" t="s">
        <v>621</v>
      </c>
      <c r="C82" s="77"/>
      <c r="F82" s="26">
        <f>KQKD!D18</f>
        <v>0</v>
      </c>
      <c r="G82" s="76"/>
      <c r="H82" s="26">
        <f>KQKD!E18</f>
        <v>158578784</v>
      </c>
      <c r="I82" s="366"/>
      <c r="J82" s="101"/>
      <c r="L82" s="53"/>
      <c r="P82" s="53"/>
    </row>
    <row r="83" spans="1:22" ht="16.5" customHeight="1" thickBot="1">
      <c r="A83" s="29"/>
      <c r="B83" s="209" t="s">
        <v>65</v>
      </c>
      <c r="C83" s="77"/>
      <c r="F83" s="100">
        <f>SUM(F82:F82)</f>
        <v>0</v>
      </c>
      <c r="G83" s="76"/>
      <c r="H83" s="100">
        <f>SUM(H82:H82)</f>
        <v>158578784</v>
      </c>
      <c r="I83" s="101"/>
      <c r="J83" s="101"/>
      <c r="L83" s="53"/>
      <c r="P83" s="53"/>
    </row>
    <row r="84" spans="1:22" ht="15" customHeight="1" thickTop="1">
      <c r="A84" s="29"/>
      <c r="B84" s="29"/>
      <c r="C84" s="77"/>
      <c r="F84" s="77"/>
      <c r="G84" s="76"/>
      <c r="H84" s="77"/>
      <c r="I84" s="53"/>
      <c r="L84" s="53"/>
      <c r="P84" s="53"/>
    </row>
    <row r="85" spans="1:22" ht="16.5" customHeight="1">
      <c r="A85" s="52">
        <v>5</v>
      </c>
      <c r="B85" s="52" t="s">
        <v>614</v>
      </c>
      <c r="C85" s="28"/>
      <c r="F85" s="97" t="str">
        <f>F81</f>
        <v>Kỳ này</v>
      </c>
      <c r="G85" s="98"/>
      <c r="H85" s="97" t="str">
        <f>H81</f>
        <v>Kỳ trước</v>
      </c>
      <c r="I85" s="53"/>
      <c r="L85" s="53"/>
      <c r="O85" s="367"/>
      <c r="P85" s="53"/>
    </row>
    <row r="86" spans="1:22" ht="16.5" customHeight="1">
      <c r="B86" s="47" t="s">
        <v>615</v>
      </c>
      <c r="C86" s="28"/>
      <c r="G86" s="104"/>
      <c r="H86" s="28">
        <v>58194507</v>
      </c>
      <c r="I86" s="53"/>
      <c r="K86" s="53"/>
      <c r="L86" s="53"/>
      <c r="M86" s="53"/>
      <c r="N86" s="368"/>
      <c r="O86" s="53"/>
      <c r="P86" s="53"/>
      <c r="V86" s="53"/>
    </row>
    <row r="87" spans="1:22" ht="16.5" customHeight="1">
      <c r="B87" s="47" t="s">
        <v>616</v>
      </c>
      <c r="C87" s="28"/>
      <c r="F87" s="28">
        <v>368864384</v>
      </c>
      <c r="G87" s="104"/>
      <c r="H87" s="28">
        <v>593336729</v>
      </c>
      <c r="I87" s="53"/>
      <c r="K87" s="53"/>
      <c r="L87" s="53"/>
      <c r="M87" s="53"/>
      <c r="N87" s="368"/>
      <c r="O87" s="53"/>
      <c r="P87" s="53"/>
      <c r="V87" s="53"/>
    </row>
    <row r="88" spans="1:22" ht="16.5" customHeight="1">
      <c r="B88" s="47" t="s">
        <v>617</v>
      </c>
      <c r="C88" s="28"/>
      <c r="D88" s="28"/>
      <c r="G88" s="104"/>
      <c r="H88" s="28">
        <v>705489322</v>
      </c>
      <c r="I88" s="53"/>
      <c r="K88" s="53"/>
      <c r="L88" s="53"/>
      <c r="M88" s="53"/>
      <c r="N88" s="368"/>
      <c r="O88" s="53"/>
      <c r="P88" s="53"/>
      <c r="Q88" s="28"/>
      <c r="V88" s="53"/>
    </row>
    <row r="89" spans="1:22" ht="16.5" customHeight="1">
      <c r="B89" s="47" t="s">
        <v>618</v>
      </c>
      <c r="C89" s="28"/>
      <c r="F89" s="28">
        <v>486594062</v>
      </c>
      <c r="G89" s="104"/>
      <c r="H89" s="28">
        <v>1289312646</v>
      </c>
      <c r="I89" s="53"/>
      <c r="K89" s="53"/>
      <c r="L89" s="53"/>
      <c r="M89" s="53"/>
      <c r="N89" s="368"/>
      <c r="O89" s="53"/>
      <c r="P89" s="53"/>
      <c r="V89" s="53"/>
    </row>
    <row r="90" spans="1:22" ht="16.5" customHeight="1">
      <c r="B90" s="47" t="s">
        <v>619</v>
      </c>
      <c r="C90" s="28"/>
      <c r="G90" s="104"/>
      <c r="H90" s="28">
        <v>2516203236</v>
      </c>
      <c r="I90" s="53"/>
      <c r="L90" s="53"/>
      <c r="M90" s="53"/>
      <c r="N90" s="368"/>
      <c r="O90" s="53"/>
      <c r="P90" s="53"/>
      <c r="V90" s="53"/>
    </row>
    <row r="91" spans="1:22" ht="16.5" customHeight="1" thickBot="1">
      <c r="A91" s="210"/>
      <c r="B91" s="209" t="s">
        <v>65</v>
      </c>
      <c r="C91" s="26"/>
      <c r="F91" s="369">
        <f>SUM(F86:F90)</f>
        <v>855458446</v>
      </c>
      <c r="G91" s="103"/>
      <c r="H91" s="369">
        <f>SUM(H86:H90)</f>
        <v>5162536440</v>
      </c>
      <c r="I91" s="53"/>
      <c r="L91" s="53"/>
      <c r="N91" s="370"/>
      <c r="O91" s="370"/>
      <c r="P91" s="101"/>
      <c r="V91" s="53"/>
    </row>
    <row r="92" spans="1:22" ht="16.5" customHeight="1" thickTop="1">
      <c r="A92" s="29"/>
      <c r="B92" s="157"/>
      <c r="C92" s="77"/>
      <c r="F92" s="77"/>
      <c r="G92" s="76"/>
      <c r="H92" s="77"/>
    </row>
    <row r="93" spans="1:22" ht="15.75" customHeight="1">
      <c r="A93" s="51">
        <v>6</v>
      </c>
      <c r="B93" s="51" t="s">
        <v>228</v>
      </c>
      <c r="C93" s="51"/>
      <c r="D93" s="51"/>
      <c r="E93" s="51"/>
      <c r="F93" s="97" t="str">
        <f>F85</f>
        <v>Kỳ này</v>
      </c>
      <c r="G93" s="98"/>
      <c r="H93" s="97" t="str">
        <f>H85</f>
        <v>Kỳ trước</v>
      </c>
      <c r="P93" s="53"/>
    </row>
    <row r="94" spans="1:22" ht="15.75" customHeight="1">
      <c r="A94" s="51"/>
      <c r="B94" s="301" t="s">
        <v>229</v>
      </c>
      <c r="C94" s="51"/>
      <c r="D94" s="51"/>
      <c r="E94" s="51"/>
      <c r="F94" s="26">
        <v>-194799181</v>
      </c>
      <c r="G94" s="26"/>
      <c r="H94" s="26">
        <f>KQKD!E24</f>
        <v>1702241189</v>
      </c>
      <c r="I94" s="28"/>
      <c r="P94" s="53"/>
    </row>
    <row r="95" spans="1:22" ht="27.75" customHeight="1">
      <c r="A95" s="51"/>
      <c r="B95" s="435" t="s">
        <v>230</v>
      </c>
      <c r="C95" s="435"/>
      <c r="D95" s="435"/>
      <c r="E95" s="51"/>
      <c r="F95" s="26"/>
      <c r="G95" s="26"/>
      <c r="H95" s="26"/>
      <c r="P95" s="53"/>
    </row>
    <row r="96" spans="1:22" ht="15.75" customHeight="1">
      <c r="A96" s="51"/>
      <c r="B96" s="302" t="s">
        <v>231</v>
      </c>
      <c r="C96" s="51"/>
      <c r="D96" s="51"/>
      <c r="E96" s="51"/>
      <c r="F96" s="26"/>
      <c r="G96" s="26"/>
      <c r="H96" s="26"/>
      <c r="P96" s="53"/>
    </row>
    <row r="97" spans="1:16" ht="15.75" customHeight="1">
      <c r="A97" s="51"/>
      <c r="B97" s="302" t="s">
        <v>232</v>
      </c>
      <c r="C97" s="51"/>
      <c r="D97" s="51"/>
      <c r="E97" s="51"/>
      <c r="F97" s="26"/>
      <c r="G97" s="26"/>
      <c r="H97" s="26"/>
      <c r="P97" s="53"/>
    </row>
    <row r="98" spans="1:16" ht="15.75" customHeight="1">
      <c r="A98" s="51"/>
      <c r="B98" s="301" t="s">
        <v>233</v>
      </c>
      <c r="C98" s="51"/>
      <c r="D98" s="51"/>
      <c r="E98" s="51"/>
      <c r="F98" s="26">
        <f>F94</f>
        <v>-194799181</v>
      </c>
      <c r="G98" s="26"/>
      <c r="H98" s="26">
        <f>H94</f>
        <v>1702241189</v>
      </c>
      <c r="P98" s="53"/>
    </row>
    <row r="99" spans="1:16" ht="15.75" customHeight="1">
      <c r="A99" s="51"/>
      <c r="B99" s="301" t="s">
        <v>234</v>
      </c>
      <c r="C99" s="51"/>
      <c r="D99" s="51"/>
      <c r="E99" s="51"/>
      <c r="F99" s="26">
        <f>'TM6'!F36</f>
        <v>9241801</v>
      </c>
      <c r="G99" s="26"/>
      <c r="H99" s="26">
        <f>'TM6'!H36</f>
        <v>9241801</v>
      </c>
      <c r="P99" s="53"/>
    </row>
    <row r="100" spans="1:16" ht="15.75" customHeight="1">
      <c r="A100" s="51"/>
      <c r="B100" s="301" t="s">
        <v>235</v>
      </c>
      <c r="C100" s="51"/>
      <c r="D100" s="51"/>
      <c r="E100" s="51"/>
      <c r="F100" s="26">
        <f>F98/F99</f>
        <v>-21.078054050287385</v>
      </c>
      <c r="G100" s="26"/>
      <c r="H100" s="26">
        <f>H98/H99</f>
        <v>184.18933593138394</v>
      </c>
      <c r="P100" s="53"/>
    </row>
    <row r="101" spans="1:16" ht="12.75" customHeight="1">
      <c r="A101" s="51"/>
      <c r="B101" s="51"/>
      <c r="C101" s="51"/>
      <c r="D101" s="51"/>
      <c r="E101" s="51"/>
      <c r="F101" s="77"/>
      <c r="G101" s="77"/>
      <c r="H101" s="77"/>
      <c r="P101" s="53"/>
    </row>
    <row r="102" spans="1:16" ht="12.75" customHeight="1">
      <c r="A102" s="51"/>
      <c r="B102" s="51"/>
      <c r="C102" s="51"/>
      <c r="D102" s="51"/>
      <c r="E102" s="51"/>
      <c r="F102" s="77"/>
      <c r="G102" s="77"/>
      <c r="H102" s="77"/>
      <c r="P102" s="53"/>
    </row>
    <row r="103" spans="1:16" ht="12.75" customHeight="1">
      <c r="A103" s="51"/>
      <c r="B103" s="51"/>
      <c r="C103" s="51"/>
      <c r="D103" s="51"/>
      <c r="E103" s="51"/>
      <c r="F103" s="77"/>
      <c r="G103" s="77"/>
      <c r="H103" s="77"/>
      <c r="P103" s="53"/>
    </row>
    <row r="104" spans="1:16" ht="12.75" customHeight="1">
      <c r="A104" s="51"/>
      <c r="B104" s="51"/>
      <c r="C104" s="51"/>
      <c r="D104" s="51"/>
      <c r="E104" s="51"/>
      <c r="F104" s="77"/>
      <c r="G104" s="77"/>
      <c r="H104" s="77"/>
      <c r="P104" s="53"/>
    </row>
    <row r="105" spans="1:16" ht="12.75" customHeight="1">
      <c r="A105" s="51"/>
      <c r="B105" s="51"/>
      <c r="C105" s="51"/>
      <c r="D105" s="51"/>
      <c r="E105" s="51"/>
      <c r="F105" s="77"/>
      <c r="G105" s="77"/>
      <c r="H105" s="77"/>
      <c r="P105" s="53"/>
    </row>
    <row r="106" spans="1:16">
      <c r="B106" s="303"/>
      <c r="C106" s="304"/>
      <c r="E106" s="305"/>
      <c r="F106" s="323" t="str">
        <f>BCLCTT!C40</f>
        <v xml:space="preserve">  Lập, ngày 20 tháng 01 năm 2016</v>
      </c>
      <c r="G106" s="323"/>
      <c r="H106" s="77"/>
      <c r="P106" s="53"/>
    </row>
    <row r="107" spans="1:16">
      <c r="B107" s="317" t="s">
        <v>241</v>
      </c>
      <c r="C107" s="320" t="s">
        <v>242</v>
      </c>
      <c r="E107" s="320"/>
      <c r="F107" s="321" t="s">
        <v>240</v>
      </c>
      <c r="G107" s="321"/>
      <c r="H107" s="26"/>
      <c r="P107" s="101"/>
    </row>
    <row r="108" spans="1:16">
      <c r="B108" s="318" t="s">
        <v>243</v>
      </c>
      <c r="C108" s="322" t="s">
        <v>243</v>
      </c>
      <c r="E108" s="322"/>
      <c r="F108" s="322" t="s">
        <v>8</v>
      </c>
      <c r="G108" s="322"/>
      <c r="H108" s="111"/>
      <c r="P108" s="101"/>
    </row>
    <row r="109" spans="1:16">
      <c r="B109" s="318"/>
      <c r="C109" s="322"/>
      <c r="E109" s="306"/>
      <c r="F109" s="306"/>
      <c r="G109" s="306"/>
      <c r="H109" s="111"/>
      <c r="P109" s="101"/>
    </row>
    <row r="110" spans="1:16">
      <c r="B110" s="318"/>
      <c r="C110" s="322"/>
      <c r="E110" s="306"/>
      <c r="F110" s="306"/>
      <c r="G110" s="306"/>
      <c r="H110" s="319"/>
      <c r="P110" s="101"/>
    </row>
    <row r="111" spans="1:16">
      <c r="B111" s="318"/>
      <c r="C111" s="322"/>
      <c r="E111" s="306"/>
      <c r="F111" s="306"/>
      <c r="G111" s="306"/>
      <c r="H111" s="113"/>
      <c r="P111" s="101"/>
    </row>
    <row r="112" spans="1:16">
      <c r="B112" s="318"/>
      <c r="C112" s="322"/>
      <c r="E112" s="306"/>
      <c r="F112" s="306"/>
      <c r="G112" s="306"/>
      <c r="H112" s="319"/>
      <c r="P112" s="101"/>
    </row>
    <row r="113" spans="1:16">
      <c r="B113" s="318"/>
      <c r="C113" s="322"/>
      <c r="E113" s="306"/>
      <c r="F113" s="306"/>
      <c r="G113" s="306"/>
      <c r="H113" s="319"/>
      <c r="P113" s="101"/>
    </row>
    <row r="114" spans="1:16">
      <c r="B114" s="317" t="s">
        <v>610</v>
      </c>
      <c r="C114" s="320" t="s">
        <v>610</v>
      </c>
      <c r="E114" s="320"/>
      <c r="F114" s="321" t="s">
        <v>611</v>
      </c>
      <c r="G114" s="321"/>
      <c r="H114" s="111"/>
      <c r="P114" s="101"/>
    </row>
    <row r="115" spans="1:16">
      <c r="A115" s="318"/>
      <c r="B115" s="318"/>
      <c r="C115" s="306"/>
      <c r="D115" s="306"/>
      <c r="E115" s="306"/>
      <c r="F115" s="111"/>
      <c r="G115" s="111"/>
      <c r="H115" s="111"/>
      <c r="P115" s="101"/>
    </row>
    <row r="116" spans="1:16">
      <c r="A116" s="440"/>
      <c r="B116" s="440"/>
      <c r="C116" s="440"/>
      <c r="D116" s="440"/>
      <c r="E116" s="440"/>
      <c r="F116" s="440"/>
      <c r="G116" s="440"/>
      <c r="H116" s="440"/>
      <c r="P116" s="101"/>
    </row>
    <row r="117" spans="1:16">
      <c r="A117" s="440"/>
      <c r="B117" s="440"/>
      <c r="C117" s="440"/>
      <c r="D117" s="440"/>
      <c r="E117" s="440"/>
      <c r="F117" s="440"/>
      <c r="G117" s="440"/>
      <c r="H117" s="440"/>
      <c r="P117" s="101"/>
    </row>
    <row r="118" spans="1:16">
      <c r="A118" s="115"/>
      <c r="B118" s="115"/>
      <c r="C118" s="115"/>
      <c r="D118" s="115"/>
      <c r="E118" s="115"/>
      <c r="F118" s="115"/>
      <c r="G118" s="115"/>
      <c r="H118" s="115"/>
      <c r="P118" s="101"/>
    </row>
    <row r="119" spans="1:16">
      <c r="A119" s="110"/>
      <c r="B119" s="111"/>
      <c r="C119" s="111"/>
      <c r="D119" s="111"/>
      <c r="E119" s="111"/>
      <c r="F119" s="111"/>
      <c r="G119" s="111"/>
      <c r="H119" s="111"/>
      <c r="P119" s="101"/>
    </row>
    <row r="120" spans="1:16">
      <c r="A120" s="111"/>
      <c r="B120" s="111"/>
      <c r="C120" s="111"/>
      <c r="D120" s="436"/>
      <c r="E120" s="436"/>
      <c r="F120" s="436"/>
      <c r="G120" s="436"/>
      <c r="H120" s="436"/>
      <c r="P120" s="101"/>
    </row>
    <row r="121" spans="1:16">
      <c r="A121" s="111"/>
      <c r="B121" s="111"/>
      <c r="C121" s="111"/>
      <c r="D121" s="116"/>
      <c r="E121" s="116"/>
      <c r="F121" s="116"/>
      <c r="H121" s="116"/>
      <c r="P121" s="101"/>
    </row>
    <row r="122" spans="1:16">
      <c r="A122" s="112"/>
      <c r="B122" s="111"/>
      <c r="C122" s="111"/>
      <c r="D122" s="117"/>
      <c r="E122" s="118"/>
      <c r="F122" s="53"/>
      <c r="G122" s="118"/>
      <c r="H122" s="7"/>
      <c r="P122" s="101"/>
    </row>
    <row r="123" spans="1:16">
      <c r="A123" s="111"/>
      <c r="B123" s="111"/>
      <c r="C123" s="111"/>
      <c r="D123" s="117"/>
      <c r="E123" s="117"/>
      <c r="F123" s="53"/>
      <c r="G123" s="117"/>
      <c r="H123" s="7"/>
      <c r="P123" s="101"/>
    </row>
    <row r="124" spans="1:16">
      <c r="A124" s="111"/>
      <c r="B124" s="111"/>
      <c r="C124" s="111"/>
      <c r="D124" s="117"/>
      <c r="E124" s="53"/>
      <c r="F124" s="53"/>
      <c r="G124" s="53"/>
      <c r="H124" s="7"/>
      <c r="P124" s="101"/>
    </row>
    <row r="125" spans="1:16">
      <c r="A125" s="111"/>
      <c r="B125" s="111"/>
      <c r="C125" s="111"/>
      <c r="D125" s="117"/>
      <c r="E125" s="117"/>
      <c r="F125" s="53"/>
      <c r="G125" s="117"/>
      <c r="H125" s="7"/>
      <c r="P125" s="101"/>
    </row>
    <row r="126" spans="1:16">
      <c r="A126" s="111"/>
      <c r="B126" s="111"/>
      <c r="C126" s="111"/>
      <c r="D126" s="117"/>
      <c r="E126" s="117"/>
      <c r="F126" s="53"/>
      <c r="G126" s="117"/>
      <c r="H126" s="7"/>
      <c r="P126" s="101"/>
    </row>
    <row r="127" spans="1:16">
      <c r="A127" s="111"/>
      <c r="B127" s="111"/>
      <c r="C127" s="111"/>
      <c r="D127" s="119"/>
      <c r="E127" s="119"/>
      <c r="F127" s="53"/>
      <c r="G127" s="119"/>
      <c r="H127" s="7"/>
      <c r="P127" s="101"/>
    </row>
    <row r="128" spans="1:16">
      <c r="A128" s="111"/>
      <c r="B128" s="111"/>
      <c r="C128" s="111"/>
      <c r="D128" s="117"/>
      <c r="E128" s="120"/>
      <c r="F128" s="53"/>
      <c r="G128" s="121"/>
      <c r="H128" s="7"/>
      <c r="P128" s="101"/>
    </row>
    <row r="129" spans="1:16">
      <c r="A129" s="436"/>
      <c r="B129" s="436"/>
      <c r="C129" s="111"/>
      <c r="D129" s="122"/>
      <c r="E129" s="122"/>
      <c r="F129" s="122"/>
      <c r="G129" s="122"/>
      <c r="H129" s="122"/>
      <c r="P129" s="101"/>
    </row>
    <row r="130" spans="1:16">
      <c r="A130" s="111"/>
      <c r="B130" s="111"/>
      <c r="C130" s="111"/>
      <c r="D130" s="117"/>
      <c r="E130" s="117"/>
      <c r="F130" s="53"/>
      <c r="G130" s="117"/>
      <c r="H130" s="7"/>
      <c r="P130" s="101"/>
    </row>
    <row r="131" spans="1:16">
      <c r="A131" s="112"/>
      <c r="B131" s="111"/>
      <c r="C131" s="111"/>
      <c r="D131" s="117"/>
      <c r="E131" s="117"/>
      <c r="F131" s="53"/>
      <c r="G131" s="117"/>
      <c r="H131" s="7"/>
      <c r="P131" s="101"/>
    </row>
    <row r="132" spans="1:16">
      <c r="A132" s="111"/>
      <c r="B132" s="111"/>
      <c r="C132" s="111"/>
      <c r="D132" s="117"/>
      <c r="E132" s="117"/>
      <c r="F132" s="53"/>
      <c r="G132" s="117"/>
      <c r="H132" s="7"/>
      <c r="P132" s="101"/>
    </row>
    <row r="133" spans="1:16">
      <c r="A133" s="111"/>
      <c r="B133" s="111"/>
      <c r="C133" s="111"/>
      <c r="D133" s="120"/>
      <c r="E133" s="120"/>
      <c r="F133" s="53"/>
      <c r="G133" s="120"/>
      <c r="H133" s="7"/>
      <c r="P133" s="101"/>
    </row>
    <row r="134" spans="1:16">
      <c r="A134" s="111"/>
      <c r="B134" s="111"/>
      <c r="C134" s="111"/>
      <c r="D134" s="120"/>
      <c r="E134" s="120"/>
      <c r="F134" s="53"/>
      <c r="G134" s="120"/>
      <c r="H134" s="7"/>
      <c r="P134" s="101"/>
    </row>
    <row r="135" spans="1:16">
      <c r="A135" s="111"/>
      <c r="B135" s="111"/>
      <c r="C135" s="111"/>
      <c r="D135" s="117"/>
      <c r="E135" s="123"/>
      <c r="F135" s="53"/>
      <c r="G135" s="123"/>
      <c r="H135" s="7"/>
      <c r="P135" s="101"/>
    </row>
    <row r="136" spans="1:16">
      <c r="A136" s="436"/>
      <c r="B136" s="436"/>
      <c r="C136" s="111"/>
      <c r="D136" s="122"/>
      <c r="E136" s="122"/>
      <c r="F136" s="122"/>
      <c r="G136" s="122"/>
      <c r="H136" s="122"/>
      <c r="P136" s="101"/>
    </row>
    <row r="137" spans="1:16">
      <c r="A137" s="111"/>
      <c r="B137" s="111"/>
      <c r="C137" s="111"/>
      <c r="D137" s="117"/>
      <c r="E137" s="117"/>
      <c r="F137" s="117"/>
      <c r="G137" s="117"/>
      <c r="H137" s="117"/>
      <c r="P137" s="101"/>
    </row>
    <row r="138" spans="1:16">
      <c r="A138" s="437"/>
      <c r="B138" s="437"/>
      <c r="C138" s="437"/>
      <c r="D138" s="437"/>
      <c r="E138" s="437"/>
      <c r="F138" s="437"/>
      <c r="G138" s="437"/>
      <c r="H138" s="437"/>
      <c r="P138" s="101"/>
    </row>
    <row r="139" spans="1:16">
      <c r="A139" s="438"/>
      <c r="B139" s="438"/>
      <c r="C139" s="438"/>
      <c r="D139" s="438"/>
      <c r="E139" s="438"/>
      <c r="F139" s="438"/>
      <c r="G139" s="438"/>
      <c r="H139" s="438"/>
      <c r="P139" s="101"/>
    </row>
    <row r="140" spans="1:16">
      <c r="A140" s="439"/>
      <c r="B140" s="439"/>
      <c r="C140" s="439"/>
      <c r="D140" s="439"/>
      <c r="E140" s="439"/>
      <c r="F140" s="439"/>
      <c r="G140" s="439"/>
      <c r="H140" s="439"/>
      <c r="P140" s="101"/>
    </row>
    <row r="141" spans="1:16">
      <c r="A141" s="124"/>
      <c r="B141" s="124"/>
      <c r="C141" s="124"/>
      <c r="D141" s="124"/>
      <c r="E141" s="124"/>
      <c r="F141" s="124"/>
      <c r="G141" s="124"/>
      <c r="H141" s="124"/>
      <c r="P141" s="101"/>
    </row>
    <row r="142" spans="1:16">
      <c r="A142" s="437"/>
      <c r="B142" s="437"/>
      <c r="C142" s="437"/>
      <c r="D142" s="437"/>
      <c r="E142" s="437"/>
      <c r="F142" s="437"/>
      <c r="G142" s="437"/>
      <c r="H142" s="437"/>
      <c r="P142" s="101"/>
    </row>
    <row r="143" spans="1:16">
      <c r="A143" s="114"/>
      <c r="B143" s="114"/>
      <c r="C143" s="114"/>
      <c r="D143" s="114"/>
      <c r="E143" s="114"/>
      <c r="F143" s="114"/>
      <c r="G143" s="114"/>
      <c r="H143" s="114"/>
      <c r="P143" s="101"/>
    </row>
    <row r="144" spans="1:16">
      <c r="A144" s="437"/>
      <c r="B144" s="437"/>
      <c r="C144" s="437"/>
      <c r="D144" s="437"/>
      <c r="E144" s="437"/>
      <c r="F144" s="437"/>
      <c r="G144" s="437"/>
      <c r="H144" s="437"/>
      <c r="P144" s="101"/>
    </row>
    <row r="145" spans="1:16">
      <c r="A145" s="113"/>
      <c r="B145" s="113"/>
      <c r="C145" s="113"/>
      <c r="D145" s="113"/>
      <c r="E145" s="113"/>
      <c r="F145" s="113"/>
      <c r="G145" s="113"/>
      <c r="H145" s="113"/>
      <c r="P145" s="101"/>
    </row>
    <row r="146" spans="1:16">
      <c r="A146" s="110"/>
      <c r="B146" s="111"/>
      <c r="C146" s="111"/>
      <c r="D146" s="111"/>
      <c r="E146" s="111"/>
      <c r="F146" s="111"/>
      <c r="G146" s="111"/>
      <c r="H146" s="111"/>
      <c r="P146" s="101"/>
    </row>
    <row r="147" spans="1:16">
      <c r="A147" s="112"/>
      <c r="B147" s="111"/>
      <c r="C147" s="111"/>
      <c r="D147" s="111"/>
      <c r="E147" s="111"/>
      <c r="F147" s="111"/>
      <c r="G147" s="111"/>
      <c r="H147" s="111"/>
      <c r="P147" s="101"/>
    </row>
    <row r="148" spans="1:16">
      <c r="A148" s="437"/>
      <c r="B148" s="437"/>
      <c r="C148" s="437"/>
      <c r="D148" s="437"/>
      <c r="E148" s="437"/>
      <c r="F148" s="437"/>
      <c r="G148" s="437"/>
      <c r="H148" s="437"/>
      <c r="P148" s="101"/>
    </row>
    <row r="149" spans="1:16">
      <c r="A149" s="112"/>
      <c r="B149" s="111"/>
      <c r="C149" s="111"/>
      <c r="D149" s="111"/>
      <c r="E149" s="111"/>
      <c r="F149" s="111"/>
      <c r="G149" s="111"/>
      <c r="H149" s="111"/>
      <c r="P149" s="101"/>
    </row>
    <row r="150" spans="1:16">
      <c r="A150" s="437"/>
      <c r="B150" s="437"/>
      <c r="C150" s="437"/>
      <c r="D150" s="437"/>
      <c r="E150" s="437"/>
      <c r="F150" s="437"/>
      <c r="G150" s="437"/>
      <c r="H150" s="437"/>
      <c r="P150" s="101"/>
    </row>
    <row r="151" spans="1:16">
      <c r="A151" s="114"/>
      <c r="B151" s="114"/>
      <c r="C151" s="114"/>
      <c r="D151" s="114"/>
      <c r="E151" s="114"/>
      <c r="F151" s="114"/>
      <c r="G151" s="114"/>
      <c r="H151" s="114"/>
      <c r="P151" s="101"/>
    </row>
    <row r="152" spans="1:16">
      <c r="A152" s="441"/>
      <c r="B152" s="441"/>
      <c r="C152" s="441"/>
      <c r="D152" s="441"/>
      <c r="E152" s="441"/>
      <c r="F152" s="441"/>
      <c r="G152" s="441"/>
      <c r="H152" s="441"/>
      <c r="P152" s="101"/>
    </row>
    <row r="153" spans="1:16">
      <c r="A153" s="437"/>
      <c r="B153" s="437"/>
      <c r="C153" s="437"/>
      <c r="D153" s="437"/>
      <c r="E153" s="437"/>
      <c r="F153" s="437"/>
      <c r="G153" s="437"/>
      <c r="H153" s="437"/>
      <c r="P153" s="101"/>
    </row>
    <row r="154" spans="1:16">
      <c r="A154" s="441"/>
      <c r="B154" s="441"/>
      <c r="C154" s="441"/>
      <c r="D154" s="441"/>
      <c r="E154" s="441"/>
      <c r="F154" s="441"/>
      <c r="G154" s="441"/>
      <c r="H154" s="441"/>
      <c r="P154" s="101"/>
    </row>
    <row r="155" spans="1:16">
      <c r="A155" s="437"/>
      <c r="B155" s="437"/>
      <c r="C155" s="437"/>
      <c r="D155" s="437"/>
      <c r="E155" s="437"/>
      <c r="F155" s="437"/>
      <c r="G155" s="437"/>
      <c r="H155" s="437"/>
      <c r="P155" s="101"/>
    </row>
    <row r="156" spans="1:16">
      <c r="A156" s="114"/>
      <c r="B156" s="114"/>
      <c r="C156" s="114"/>
      <c r="D156" s="114"/>
      <c r="E156" s="114"/>
      <c r="F156" s="114"/>
      <c r="G156" s="114"/>
      <c r="H156" s="114"/>
      <c r="P156" s="101"/>
    </row>
    <row r="157" spans="1:16">
      <c r="A157" s="110"/>
      <c r="B157" s="111"/>
      <c r="C157" s="111"/>
      <c r="D157" s="111"/>
      <c r="E157" s="111"/>
      <c r="F157" s="111"/>
      <c r="G157" s="111"/>
      <c r="H157" s="111"/>
      <c r="P157" s="101"/>
    </row>
    <row r="158" spans="1:16">
      <c r="A158" s="112"/>
      <c r="B158" s="111"/>
      <c r="C158" s="111"/>
      <c r="D158" s="111"/>
      <c r="E158" s="111"/>
      <c r="F158" s="111"/>
      <c r="G158" s="111"/>
      <c r="H158" s="111"/>
      <c r="P158" s="101"/>
    </row>
    <row r="159" spans="1:16">
      <c r="A159" s="111"/>
      <c r="B159" s="111"/>
      <c r="C159" s="111"/>
      <c r="D159" s="111"/>
      <c r="E159" s="111"/>
      <c r="F159" s="111"/>
      <c r="G159" s="111"/>
      <c r="H159" s="111"/>
      <c r="P159" s="101"/>
    </row>
    <row r="160" spans="1:16">
      <c r="A160" s="111"/>
      <c r="B160" s="111"/>
      <c r="C160" s="111"/>
      <c r="D160" s="111"/>
      <c r="E160" s="111"/>
      <c r="F160" s="111"/>
      <c r="G160" s="111"/>
      <c r="H160" s="111"/>
      <c r="P160" s="101"/>
    </row>
    <row r="161" spans="1:16">
      <c r="A161" s="442"/>
      <c r="B161" s="442"/>
      <c r="C161" s="442"/>
      <c r="D161" s="442"/>
      <c r="E161" s="442"/>
      <c r="F161" s="442"/>
      <c r="G161" s="442"/>
      <c r="H161" s="442"/>
      <c r="P161" s="101"/>
    </row>
    <row r="162" spans="1:16">
      <c r="A162" s="125"/>
      <c r="B162" s="125"/>
      <c r="C162" s="125"/>
      <c r="D162" s="125"/>
      <c r="E162" s="125"/>
      <c r="F162" s="125"/>
      <c r="G162" s="125"/>
      <c r="H162" s="125"/>
      <c r="P162" s="101"/>
    </row>
    <row r="163" spans="1:16">
      <c r="A163" s="437"/>
      <c r="B163" s="437"/>
      <c r="C163" s="437"/>
      <c r="D163" s="437"/>
      <c r="E163" s="437"/>
      <c r="F163" s="437"/>
      <c r="G163" s="437"/>
      <c r="H163" s="437"/>
      <c r="P163" s="101"/>
    </row>
    <row r="164" spans="1:16">
      <c r="A164" s="113"/>
      <c r="B164" s="113"/>
      <c r="C164" s="113"/>
      <c r="D164" s="113"/>
      <c r="E164" s="113"/>
      <c r="F164" s="113"/>
      <c r="G164" s="113"/>
      <c r="H164" s="113"/>
      <c r="P164" s="101"/>
    </row>
    <row r="165" spans="1:16">
      <c r="A165" s="113"/>
      <c r="C165" s="113"/>
      <c r="D165" s="6"/>
      <c r="E165" s="126"/>
      <c r="F165" s="126"/>
      <c r="G165" s="127"/>
      <c r="H165" s="126"/>
      <c r="P165" s="101"/>
    </row>
    <row r="166" spans="1:16">
      <c r="A166" s="128"/>
      <c r="B166" s="6"/>
      <c r="C166" s="113"/>
      <c r="D166" s="127"/>
      <c r="E166" s="127"/>
      <c r="F166" s="113"/>
      <c r="G166" s="127"/>
      <c r="H166" s="127"/>
      <c r="P166" s="101"/>
    </row>
    <row r="167" spans="1:16">
      <c r="A167" s="111"/>
      <c r="B167" s="113"/>
      <c r="C167" s="6"/>
      <c r="D167" s="6"/>
      <c r="E167" s="129"/>
      <c r="F167" s="113"/>
      <c r="G167" s="130"/>
      <c r="H167" s="130"/>
      <c r="P167" s="101"/>
    </row>
    <row r="168" spans="1:16">
      <c r="A168" s="131"/>
      <c r="B168" s="113"/>
      <c r="C168" s="6"/>
      <c r="D168" s="6"/>
      <c r="E168" s="132"/>
      <c r="F168" s="113"/>
      <c r="G168" s="130"/>
      <c r="H168" s="130"/>
      <c r="P168" s="101"/>
    </row>
    <row r="169" spans="1:16">
      <c r="A169" s="111"/>
      <c r="B169" s="113"/>
      <c r="C169" s="6"/>
      <c r="D169" s="6"/>
      <c r="E169" s="132"/>
      <c r="F169" s="113"/>
      <c r="G169" s="130"/>
      <c r="H169" s="130"/>
      <c r="P169" s="101"/>
    </row>
    <row r="170" spans="1:16">
      <c r="A170" s="131"/>
      <c r="B170" s="113"/>
      <c r="C170" s="6"/>
      <c r="D170" s="6"/>
      <c r="E170" s="132"/>
      <c r="F170" s="113"/>
      <c r="G170" s="130"/>
      <c r="H170" s="130"/>
      <c r="P170" s="101"/>
    </row>
    <row r="171" spans="1:16">
      <c r="A171" s="131"/>
      <c r="B171" s="113"/>
      <c r="C171" s="6"/>
      <c r="D171" s="6"/>
      <c r="E171" s="132"/>
      <c r="F171" s="113"/>
      <c r="G171" s="130"/>
      <c r="H171" s="130"/>
      <c r="P171" s="101"/>
    </row>
    <row r="172" spans="1:16">
      <c r="A172" s="133"/>
      <c r="B172" s="134"/>
      <c r="C172" s="6"/>
      <c r="D172" s="6"/>
      <c r="E172" s="135"/>
      <c r="F172" s="135"/>
      <c r="G172" s="136"/>
      <c r="H172" s="135"/>
      <c r="P172" s="101"/>
    </row>
    <row r="173" spans="1:16">
      <c r="A173" s="128"/>
      <c r="B173" s="113"/>
      <c r="C173" s="6"/>
      <c r="D173" s="6"/>
      <c r="E173" s="132"/>
      <c r="F173" s="113"/>
      <c r="G173" s="113"/>
      <c r="H173" s="113"/>
      <c r="P173" s="101"/>
    </row>
    <row r="174" spans="1:16">
      <c r="A174" s="131"/>
      <c r="B174" s="113"/>
      <c r="C174" s="6"/>
      <c r="D174" s="6"/>
      <c r="E174" s="132"/>
      <c r="F174" s="113"/>
      <c r="G174" s="130"/>
      <c r="H174" s="130"/>
      <c r="P174" s="101"/>
    </row>
    <row r="175" spans="1:16">
      <c r="A175" s="131"/>
      <c r="B175" s="113"/>
      <c r="C175" s="6"/>
      <c r="D175" s="6"/>
      <c r="E175" s="132"/>
      <c r="F175" s="113"/>
      <c r="G175" s="130"/>
      <c r="H175" s="130"/>
      <c r="P175" s="101"/>
    </row>
    <row r="176" spans="1:16">
      <c r="A176" s="131"/>
      <c r="B176" s="113"/>
      <c r="C176" s="6"/>
      <c r="D176" s="6"/>
      <c r="E176" s="132"/>
      <c r="F176" s="113"/>
      <c r="G176" s="130"/>
      <c r="H176" s="130"/>
      <c r="P176" s="101"/>
    </row>
    <row r="177" spans="1:16">
      <c r="A177" s="131"/>
      <c r="B177" s="113"/>
      <c r="C177" s="6"/>
      <c r="D177" s="6"/>
      <c r="E177" s="132"/>
      <c r="F177" s="113"/>
      <c r="G177" s="130"/>
      <c r="H177" s="130"/>
      <c r="P177" s="101"/>
    </row>
    <row r="178" spans="1:16">
      <c r="A178" s="131"/>
      <c r="B178" s="113"/>
      <c r="C178" s="6"/>
      <c r="D178" s="6"/>
      <c r="E178" s="132"/>
      <c r="F178" s="113"/>
      <c r="G178" s="130"/>
      <c r="H178" s="130"/>
      <c r="P178" s="101"/>
    </row>
    <row r="179" spans="1:16">
      <c r="A179" s="133"/>
      <c r="B179" s="134"/>
      <c r="C179" s="6"/>
      <c r="D179" s="6"/>
      <c r="E179" s="135"/>
      <c r="F179" s="135"/>
      <c r="G179" s="135"/>
      <c r="H179" s="135"/>
      <c r="P179" s="101"/>
    </row>
    <row r="180" spans="1:16">
      <c r="A180" s="133"/>
      <c r="B180" s="134"/>
      <c r="C180" s="6"/>
      <c r="D180" s="6"/>
      <c r="E180" s="135"/>
      <c r="F180" s="135"/>
      <c r="G180" s="135"/>
      <c r="H180" s="135"/>
      <c r="P180" s="101"/>
    </row>
    <row r="181" spans="1:16">
      <c r="A181" s="110"/>
      <c r="B181" s="111"/>
      <c r="C181" s="111"/>
      <c r="D181" s="111"/>
      <c r="E181" s="111"/>
      <c r="F181" s="111"/>
      <c r="G181" s="111"/>
      <c r="H181" s="111"/>
      <c r="P181" s="101"/>
    </row>
    <row r="182" spans="1:16">
      <c r="A182" s="112"/>
      <c r="B182" s="111"/>
      <c r="C182" s="111"/>
      <c r="D182" s="111"/>
      <c r="E182" s="111"/>
      <c r="F182" s="111"/>
      <c r="G182" s="111"/>
      <c r="H182" s="111"/>
      <c r="P182" s="101"/>
    </row>
    <row r="183" spans="1:16">
      <c r="A183" s="437"/>
      <c r="B183" s="437"/>
      <c r="C183" s="437"/>
      <c r="D183" s="437"/>
      <c r="E183" s="437"/>
      <c r="F183" s="437"/>
      <c r="G183" s="437"/>
      <c r="H183" s="437"/>
      <c r="P183" s="101"/>
    </row>
    <row r="184" spans="1:16">
      <c r="A184" s="437"/>
      <c r="B184" s="437"/>
      <c r="C184" s="437"/>
      <c r="D184" s="437"/>
      <c r="E184" s="437"/>
      <c r="F184" s="437"/>
      <c r="G184" s="437"/>
      <c r="H184" s="437"/>
      <c r="P184" s="101"/>
    </row>
    <row r="185" spans="1:16">
      <c r="A185" s="113"/>
      <c r="B185" s="113"/>
      <c r="C185" s="113"/>
      <c r="D185" s="113"/>
      <c r="E185" s="113"/>
      <c r="F185" s="113"/>
      <c r="G185" s="113"/>
      <c r="H185" s="113"/>
      <c r="P185" s="101"/>
    </row>
    <row r="186" spans="1:16">
      <c r="A186" s="137"/>
      <c r="B186" s="112"/>
      <c r="C186" s="111"/>
      <c r="D186" s="111"/>
      <c r="E186" s="111"/>
      <c r="F186" s="111"/>
      <c r="G186" s="111"/>
      <c r="H186" s="111"/>
      <c r="P186" s="101"/>
    </row>
    <row r="187" spans="1:16">
      <c r="A187" s="112"/>
      <c r="B187" s="111"/>
      <c r="C187" s="111"/>
      <c r="D187" s="111"/>
      <c r="E187" s="111"/>
      <c r="F187" s="111"/>
      <c r="G187" s="111"/>
      <c r="H187" s="111"/>
      <c r="P187" s="101"/>
    </row>
    <row r="188" spans="1:16">
      <c r="A188" s="440"/>
      <c r="B188" s="440"/>
      <c r="C188" s="440"/>
      <c r="D188" s="440"/>
      <c r="E188" s="440"/>
      <c r="F188" s="440"/>
      <c r="G188" s="440"/>
      <c r="H188" s="440"/>
      <c r="P188" s="101"/>
    </row>
    <row r="189" spans="1:16">
      <c r="A189" s="437"/>
      <c r="B189" s="437"/>
      <c r="C189" s="437"/>
      <c r="D189" s="437"/>
      <c r="E189" s="437"/>
      <c r="F189" s="437"/>
      <c r="G189" s="437"/>
      <c r="H189" s="437"/>
      <c r="P189" s="101"/>
    </row>
    <row r="190" spans="1:16">
      <c r="A190" s="114"/>
      <c r="B190" s="114"/>
      <c r="C190" s="114"/>
      <c r="D190" s="114"/>
      <c r="E190" s="114"/>
      <c r="F190" s="114"/>
      <c r="G190" s="114"/>
      <c r="H190" s="114"/>
      <c r="P190" s="101"/>
    </row>
    <row r="191" spans="1:16">
      <c r="A191" s="3"/>
      <c r="B191" s="138"/>
      <c r="C191" s="111"/>
      <c r="D191" s="111"/>
      <c r="E191" s="111"/>
      <c r="F191" s="111"/>
      <c r="G191" s="111"/>
      <c r="H191" s="111"/>
      <c r="P191" s="101"/>
    </row>
    <row r="192" spans="1:16">
      <c r="A192" s="112"/>
      <c r="B192" s="111"/>
      <c r="C192" s="111"/>
      <c r="D192" s="111"/>
      <c r="E192" s="111"/>
      <c r="F192" s="111"/>
      <c r="G192" s="111"/>
      <c r="H192" s="111"/>
      <c r="P192" s="101"/>
    </row>
    <row r="193" spans="1:16">
      <c r="A193" s="437"/>
      <c r="B193" s="437"/>
      <c r="C193" s="437"/>
      <c r="D193" s="437"/>
      <c r="E193" s="437"/>
      <c r="F193" s="437"/>
      <c r="G193" s="437"/>
      <c r="H193" s="437"/>
      <c r="P193" s="101"/>
    </row>
    <row r="194" spans="1:16">
      <c r="A194" s="437"/>
      <c r="B194" s="437"/>
      <c r="C194" s="437"/>
      <c r="D194" s="437"/>
      <c r="E194" s="437"/>
      <c r="F194" s="437"/>
      <c r="G194" s="437"/>
      <c r="H194" s="437"/>
      <c r="P194" s="101"/>
    </row>
    <row r="195" spans="1:16">
      <c r="A195" s="113"/>
      <c r="B195" s="113"/>
      <c r="C195" s="113"/>
      <c r="D195" s="113"/>
      <c r="E195" s="113"/>
      <c r="F195" s="113"/>
      <c r="G195" s="113"/>
      <c r="H195" s="113"/>
      <c r="P195" s="101"/>
    </row>
    <row r="196" spans="1:16">
      <c r="A196" s="3"/>
      <c r="B196" s="111"/>
      <c r="C196" s="111"/>
      <c r="D196" s="111"/>
      <c r="E196" s="111"/>
      <c r="F196" s="111"/>
      <c r="G196" s="111"/>
      <c r="H196" s="111"/>
      <c r="P196" s="101"/>
    </row>
    <row r="197" spans="1:16">
      <c r="A197" s="112"/>
      <c r="B197" s="111"/>
      <c r="C197" s="111"/>
      <c r="D197" s="111"/>
      <c r="E197" s="111"/>
      <c r="F197" s="111"/>
      <c r="G197" s="111"/>
      <c r="H197" s="111"/>
      <c r="P197" s="101"/>
    </row>
    <row r="198" spans="1:16">
      <c r="A198" s="437"/>
      <c r="B198" s="437"/>
      <c r="C198" s="437"/>
      <c r="D198" s="437"/>
      <c r="E198" s="437"/>
      <c r="F198" s="437"/>
      <c r="G198" s="437"/>
      <c r="H198" s="437"/>
      <c r="P198" s="101"/>
    </row>
    <row r="199" spans="1:16">
      <c r="A199" s="114"/>
      <c r="B199" s="438"/>
      <c r="C199" s="438"/>
      <c r="D199" s="438"/>
      <c r="E199" s="438"/>
      <c r="F199" s="438"/>
      <c r="G199" s="438"/>
      <c r="H199" s="438"/>
      <c r="P199" s="101"/>
    </row>
    <row r="200" spans="1:16">
      <c r="A200" s="114"/>
      <c r="B200" s="139"/>
      <c r="C200" s="114"/>
      <c r="D200" s="114"/>
      <c r="E200" s="114"/>
      <c r="F200" s="114"/>
      <c r="G200" s="114"/>
      <c r="H200" s="114"/>
      <c r="P200" s="101"/>
    </row>
    <row r="201" spans="1:16">
      <c r="A201" s="114"/>
      <c r="B201" s="444"/>
      <c r="C201" s="444"/>
      <c r="D201" s="444"/>
      <c r="E201" s="444"/>
      <c r="F201" s="444"/>
      <c r="G201" s="444"/>
      <c r="H201" s="444"/>
      <c r="P201" s="101"/>
    </row>
    <row r="202" spans="1:16" hidden="1">
      <c r="A202" s="114"/>
      <c r="B202" s="139"/>
      <c r="C202" s="114"/>
      <c r="D202" s="114"/>
      <c r="E202" s="114"/>
      <c r="F202" s="114"/>
      <c r="G202" s="114"/>
      <c r="H202" s="114"/>
      <c r="P202" s="101"/>
    </row>
    <row r="203" spans="1:16" hidden="1">
      <c r="A203" s="114"/>
      <c r="B203" s="139"/>
      <c r="C203" s="114"/>
      <c r="D203" s="114"/>
      <c r="E203" s="114"/>
      <c r="F203" s="114"/>
      <c r="G203" s="114"/>
      <c r="H203" s="114"/>
      <c r="P203" s="101"/>
    </row>
    <row r="204" spans="1:16" ht="4.5" customHeight="1">
      <c r="A204" s="114"/>
      <c r="B204" s="114"/>
      <c r="C204" s="114"/>
      <c r="D204" s="114"/>
      <c r="E204" s="114"/>
      <c r="F204" s="114"/>
      <c r="G204" s="114"/>
      <c r="H204" s="114"/>
      <c r="P204" s="101"/>
    </row>
    <row r="205" spans="1:16" ht="17.100000000000001" customHeight="1">
      <c r="A205" s="52"/>
      <c r="B205" s="114"/>
      <c r="C205" s="114"/>
      <c r="D205" s="114"/>
      <c r="E205" s="114"/>
      <c r="F205" s="114"/>
      <c r="G205" s="114"/>
      <c r="H205" s="114"/>
      <c r="P205" s="101"/>
    </row>
    <row r="206" spans="1:16" ht="60.75" customHeight="1">
      <c r="A206" s="443"/>
      <c r="B206" s="443"/>
      <c r="C206" s="443"/>
      <c r="D206" s="443"/>
      <c r="E206" s="443"/>
      <c r="F206" s="443"/>
      <c r="G206" s="443"/>
      <c r="H206" s="443"/>
      <c r="P206" s="101"/>
    </row>
    <row r="207" spans="1:16" ht="5.0999999999999996" customHeight="1">
      <c r="A207" s="114"/>
      <c r="B207" s="114"/>
      <c r="C207" s="114"/>
      <c r="D207" s="114"/>
      <c r="E207" s="114"/>
      <c r="F207" s="114"/>
      <c r="G207" s="114"/>
      <c r="H207" s="114"/>
      <c r="P207" s="101"/>
    </row>
    <row r="208" spans="1:16">
      <c r="A208" s="140"/>
      <c r="B208" s="140"/>
      <c r="C208" s="140"/>
      <c r="D208" s="140"/>
      <c r="E208" s="140"/>
      <c r="F208" s="140"/>
      <c r="G208" s="140"/>
      <c r="H208" s="140"/>
      <c r="P208" s="53"/>
    </row>
    <row r="209" spans="1:16">
      <c r="A209" s="52"/>
      <c r="C209" s="52"/>
      <c r="F209" s="141"/>
      <c r="G209" s="141"/>
      <c r="P209" s="53"/>
    </row>
    <row r="210" spans="1:16">
      <c r="P210" s="53"/>
    </row>
    <row r="211" spans="1:16">
      <c r="P211" s="53"/>
    </row>
    <row r="212" spans="1:16">
      <c r="P212" s="53"/>
    </row>
    <row r="213" spans="1:16">
      <c r="P213" s="53"/>
    </row>
    <row r="214" spans="1:16">
      <c r="P214" s="53"/>
    </row>
    <row r="215" spans="1:16">
      <c r="P215" s="53"/>
    </row>
    <row r="216" spans="1:16">
      <c r="P216" s="53"/>
    </row>
    <row r="217" spans="1:16">
      <c r="P217" s="53"/>
    </row>
    <row r="218" spans="1:16">
      <c r="P218" s="53"/>
    </row>
    <row r="219" spans="1:16">
      <c r="P219" s="53"/>
    </row>
    <row r="220" spans="1:16">
      <c r="P220" s="53"/>
    </row>
    <row r="221" spans="1:16">
      <c r="P221" s="53"/>
    </row>
    <row r="222" spans="1:16">
      <c r="P222" s="53"/>
    </row>
    <row r="223" spans="1:16">
      <c r="P223" s="53"/>
    </row>
    <row r="224" spans="1:16">
      <c r="P224" s="53"/>
    </row>
  </sheetData>
  <mergeCells count="34">
    <mergeCell ref="A206:H206"/>
    <mergeCell ref="A183:H183"/>
    <mergeCell ref="A184:H184"/>
    <mergeCell ref="A188:H188"/>
    <mergeCell ref="A189:H189"/>
    <mergeCell ref="B201:H201"/>
    <mergeCell ref="A194:H194"/>
    <mergeCell ref="A198:H198"/>
    <mergeCell ref="B199:H199"/>
    <mergeCell ref="A142:H142"/>
    <mergeCell ref="A144:H144"/>
    <mergeCell ref="A193:H193"/>
    <mergeCell ref="A150:H150"/>
    <mergeCell ref="A152:H152"/>
    <mergeCell ref="A153:H153"/>
    <mergeCell ref="A154:H154"/>
    <mergeCell ref="A155:H155"/>
    <mergeCell ref="A161:H161"/>
    <mergeCell ref="A163:H163"/>
    <mergeCell ref="A148:H148"/>
    <mergeCell ref="A136:B136"/>
    <mergeCell ref="A138:H138"/>
    <mergeCell ref="A139:H139"/>
    <mergeCell ref="A140:H140"/>
    <mergeCell ref="A116:H116"/>
    <mergeCell ref="A117:H117"/>
    <mergeCell ref="D120:E120"/>
    <mergeCell ref="F120:H120"/>
    <mergeCell ref="A129:B129"/>
    <mergeCell ref="A5:H5"/>
    <mergeCell ref="A6:H6"/>
    <mergeCell ref="A21:D21"/>
    <mergeCell ref="A50:H50"/>
    <mergeCell ref="B95:D95"/>
  </mergeCells>
  <conditionalFormatting sqref="A249:A250 H121 D121:F121 B108:C109 E108:H109">
    <cfRule type="cellIs" dxfId="1" priority="6" stopIfTrue="1" operator="equal">
      <formula>0</formula>
    </cfRule>
  </conditionalFormatting>
  <conditionalFormatting sqref="F5:H5">
    <cfRule type="cellIs" dxfId="0" priority="5" stopIfTrue="1" operator="between">
      <formula>-0.5</formula>
      <formula>0.5</formula>
    </cfRule>
  </conditionalFormatting>
  <pageMargins left="0.62992125984252001" right="0.196850393700787" top="0.47244094488188998" bottom="0.43307086614173201" header="0.31496062992126" footer="0.196850393700787"/>
  <pageSetup paperSize="9" firstPageNumber="25" orientation="portrait" useFirstPageNumber="1" r:id="rId1"/>
  <headerFooter>
    <oddFooter>&amp;C&amp;P</oddFooter>
  </headerFooter>
  <rowBreaks count="1" manualBreakCount="1">
    <brk id="54" max="7" man="1"/>
  </rowBreaks>
</worksheet>
</file>

<file path=xl/worksheets/sheet2.xml><?xml version="1.0" encoding="utf-8"?>
<worksheet xmlns="http://schemas.openxmlformats.org/spreadsheetml/2006/main" xmlns:r="http://schemas.openxmlformats.org/officeDocument/2006/relationships">
  <dimension ref="A1:M53"/>
  <sheetViews>
    <sheetView topLeftCell="A36" workbookViewId="0">
      <selection activeCell="J48" sqref="J48"/>
    </sheetView>
  </sheetViews>
  <sheetFormatPr defaultRowHeight="17.25"/>
  <cols>
    <col min="4" max="4" width="16.875" style="11" customWidth="1"/>
    <col min="5" max="5" width="17.75" style="11" customWidth="1"/>
    <col min="7" max="7" width="15" bestFit="1" customWidth="1"/>
    <col min="8" max="8" width="15.75" bestFit="1" customWidth="1"/>
    <col min="11" max="11" width="16" bestFit="1" customWidth="1"/>
    <col min="12" max="12" width="16.75" bestFit="1" customWidth="1"/>
  </cols>
  <sheetData>
    <row r="1" spans="1:12">
      <c r="A1" t="s">
        <v>279</v>
      </c>
      <c r="J1" t="s">
        <v>287</v>
      </c>
    </row>
    <row r="2" spans="1:12" s="312" customFormat="1" ht="18">
      <c r="B2" s="312" t="s">
        <v>273</v>
      </c>
      <c r="D2" s="313" t="s">
        <v>285</v>
      </c>
      <c r="E2" s="313" t="s">
        <v>286</v>
      </c>
      <c r="G2" s="312" t="s">
        <v>273</v>
      </c>
      <c r="J2" s="310" t="s">
        <v>273</v>
      </c>
      <c r="K2" s="310"/>
      <c r="L2" s="310" t="s">
        <v>288</v>
      </c>
    </row>
    <row r="3" spans="1:12">
      <c r="C3" t="s">
        <v>261</v>
      </c>
      <c r="D3" s="11">
        <v>700000000</v>
      </c>
      <c r="E3" s="11">
        <v>20000000</v>
      </c>
      <c r="F3" t="s">
        <v>261</v>
      </c>
      <c r="H3" t="s">
        <v>284</v>
      </c>
      <c r="J3">
        <f t="shared" ref="J3:L4" si="0">B3</f>
        <v>0</v>
      </c>
      <c r="K3" t="str">
        <f t="shared" si="0"/>
        <v>113</v>
      </c>
      <c r="L3" s="12">
        <f t="shared" si="0"/>
        <v>700000000</v>
      </c>
    </row>
    <row r="4" spans="1:12">
      <c r="B4" s="314" t="s">
        <v>1</v>
      </c>
      <c r="C4" t="s">
        <v>262</v>
      </c>
      <c r="D4" s="11">
        <v>69818601</v>
      </c>
      <c r="E4" s="11">
        <v>31499311</v>
      </c>
      <c r="F4" t="s">
        <v>263</v>
      </c>
      <c r="G4" s="314" t="s">
        <v>3</v>
      </c>
      <c r="J4" t="str">
        <f t="shared" si="0"/>
        <v>01</v>
      </c>
      <c r="K4" t="str">
        <f t="shared" si="0"/>
        <v>131</v>
      </c>
      <c r="L4" s="12">
        <f t="shared" si="0"/>
        <v>69818601</v>
      </c>
    </row>
    <row r="5" spans="1:12">
      <c r="B5" s="314" t="s">
        <v>13</v>
      </c>
      <c r="C5" t="s">
        <v>264</v>
      </c>
      <c r="D5" s="11">
        <v>101250000</v>
      </c>
      <c r="E5" s="11">
        <v>81000000</v>
      </c>
      <c r="F5" t="s">
        <v>264</v>
      </c>
      <c r="G5" s="314" t="s">
        <v>153</v>
      </c>
      <c r="J5" t="str">
        <f t="shared" ref="J5:L8" si="1">B5</f>
        <v>06</v>
      </c>
      <c r="K5" t="str">
        <f t="shared" si="1"/>
        <v>138</v>
      </c>
      <c r="L5" s="12">
        <f t="shared" si="1"/>
        <v>101250000</v>
      </c>
    </row>
    <row r="6" spans="1:12">
      <c r="B6" s="314" t="s">
        <v>13</v>
      </c>
      <c r="C6" t="s">
        <v>265</v>
      </c>
      <c r="D6" s="11">
        <v>54400000</v>
      </c>
      <c r="E6" s="11">
        <v>107800000</v>
      </c>
      <c r="F6" t="s">
        <v>265</v>
      </c>
      <c r="G6" s="314" t="s">
        <v>153</v>
      </c>
      <c r="J6" t="str">
        <f t="shared" si="1"/>
        <v>06</v>
      </c>
      <c r="K6" t="str">
        <f t="shared" si="1"/>
        <v>141</v>
      </c>
      <c r="L6" s="12">
        <f t="shared" si="1"/>
        <v>54400000</v>
      </c>
    </row>
    <row r="7" spans="1:12">
      <c r="B7" s="314" t="s">
        <v>13</v>
      </c>
      <c r="C7" t="s">
        <v>267</v>
      </c>
      <c r="D7" s="11">
        <v>829265</v>
      </c>
      <c r="E7" s="11">
        <v>46352800</v>
      </c>
      <c r="F7" t="s">
        <v>266</v>
      </c>
      <c r="G7" s="314" t="s">
        <v>10</v>
      </c>
      <c r="J7" t="str">
        <f t="shared" si="1"/>
        <v>06</v>
      </c>
      <c r="K7" t="str">
        <f t="shared" si="1"/>
        <v>333</v>
      </c>
      <c r="L7" s="12">
        <f t="shared" si="1"/>
        <v>829265</v>
      </c>
    </row>
    <row r="8" spans="1:12">
      <c r="B8" s="314" t="s">
        <v>13</v>
      </c>
      <c r="C8" t="s">
        <v>269</v>
      </c>
      <c r="D8" s="11">
        <v>6450793</v>
      </c>
      <c r="E8" s="11">
        <v>98238431</v>
      </c>
      <c r="F8" t="s">
        <v>268</v>
      </c>
      <c r="G8" s="314" t="s">
        <v>10</v>
      </c>
      <c r="J8" t="str">
        <f t="shared" si="1"/>
        <v>06</v>
      </c>
      <c r="K8" t="str">
        <f t="shared" si="1"/>
        <v>338</v>
      </c>
      <c r="L8" s="12">
        <f t="shared" si="1"/>
        <v>6450793</v>
      </c>
    </row>
    <row r="9" spans="1:12">
      <c r="E9" s="11">
        <v>191660041</v>
      </c>
      <c r="F9" t="s">
        <v>269</v>
      </c>
      <c r="G9" s="314" t="s">
        <v>153</v>
      </c>
      <c r="J9">
        <f t="shared" ref="J9:J16" si="2">G3</f>
        <v>0</v>
      </c>
      <c r="K9" t="str">
        <f t="shared" ref="K9:K16" si="3">F3</f>
        <v>113</v>
      </c>
      <c r="L9" s="12">
        <f t="shared" ref="L9:L16" si="4">-E3</f>
        <v>-20000000</v>
      </c>
    </row>
    <row r="10" spans="1:12">
      <c r="E10" s="11">
        <v>16508700</v>
      </c>
      <c r="F10" t="s">
        <v>269</v>
      </c>
      <c r="G10" s="314" t="s">
        <v>291</v>
      </c>
      <c r="J10" t="str">
        <f t="shared" si="2"/>
        <v>02</v>
      </c>
      <c r="K10" t="str">
        <f t="shared" si="3"/>
        <v>133</v>
      </c>
      <c r="L10" s="12">
        <f t="shared" si="4"/>
        <v>-31499311</v>
      </c>
    </row>
    <row r="11" spans="1:12">
      <c r="E11" s="11">
        <v>12200000</v>
      </c>
      <c r="F11" t="s">
        <v>270</v>
      </c>
      <c r="G11" s="314" t="s">
        <v>153</v>
      </c>
      <c r="J11" t="str">
        <f t="shared" si="2"/>
        <v>07</v>
      </c>
      <c r="K11" t="str">
        <f t="shared" si="3"/>
        <v>138</v>
      </c>
      <c r="L11" s="12">
        <f t="shared" si="4"/>
        <v>-81000000</v>
      </c>
    </row>
    <row r="12" spans="1:12">
      <c r="E12" s="11">
        <v>63573040</v>
      </c>
      <c r="F12" t="s">
        <v>271</v>
      </c>
      <c r="G12" s="314" t="s">
        <v>10</v>
      </c>
      <c r="J12" t="str">
        <f t="shared" si="2"/>
        <v>07</v>
      </c>
      <c r="K12" t="str">
        <f t="shared" si="3"/>
        <v>141</v>
      </c>
      <c r="L12" s="12">
        <f t="shared" si="4"/>
        <v>-107800000</v>
      </c>
    </row>
    <row r="13" spans="1:12">
      <c r="E13" s="11">
        <v>262068639</v>
      </c>
      <c r="F13" t="s">
        <v>272</v>
      </c>
      <c r="G13" s="314" t="s">
        <v>10</v>
      </c>
      <c r="J13" t="str">
        <f t="shared" si="2"/>
        <v>03</v>
      </c>
      <c r="K13" t="str">
        <f t="shared" si="3"/>
        <v>331</v>
      </c>
      <c r="L13" s="12">
        <f t="shared" si="4"/>
        <v>-46352800</v>
      </c>
    </row>
    <row r="14" spans="1:12" s="310" customFormat="1" ht="18">
      <c r="D14" s="311">
        <f>SUM(D3:D13)</f>
        <v>932748659</v>
      </c>
      <c r="E14" s="311">
        <f>SUM(E3:E13)</f>
        <v>930900962</v>
      </c>
      <c r="J14" t="str">
        <f t="shared" si="2"/>
        <v>03</v>
      </c>
      <c r="K14" t="str">
        <f t="shared" si="3"/>
        <v>334</v>
      </c>
      <c r="L14" s="12">
        <f t="shared" si="4"/>
        <v>-98238431</v>
      </c>
    </row>
    <row r="15" spans="1:12">
      <c r="D15" s="11">
        <v>932748659</v>
      </c>
      <c r="E15" s="11">
        <v>930900962</v>
      </c>
      <c r="J15" t="str">
        <f t="shared" si="2"/>
        <v>07</v>
      </c>
      <c r="K15" t="str">
        <f t="shared" si="3"/>
        <v>338</v>
      </c>
      <c r="L15" s="12">
        <f t="shared" si="4"/>
        <v>-191660041</v>
      </c>
    </row>
    <row r="16" spans="1:12">
      <c r="D16" s="11">
        <f>D15-D14</f>
        <v>0</v>
      </c>
      <c r="E16" s="11">
        <f>E15-E14</f>
        <v>0</v>
      </c>
      <c r="J16" t="str">
        <f t="shared" si="2"/>
        <v>36</v>
      </c>
      <c r="K16" t="str">
        <f t="shared" si="3"/>
        <v>338</v>
      </c>
      <c r="L16" s="12">
        <f t="shared" si="4"/>
        <v>-16508700</v>
      </c>
    </row>
    <row r="17" spans="1:13">
      <c r="J17" t="str">
        <f>G11</f>
        <v>07</v>
      </c>
      <c r="K17" t="str">
        <f>F11</f>
        <v>353</v>
      </c>
      <c r="L17" s="12">
        <f>-E11</f>
        <v>-12200000</v>
      </c>
    </row>
    <row r="18" spans="1:13">
      <c r="J18" t="str">
        <f>G12</f>
        <v>03</v>
      </c>
      <c r="K18" t="str">
        <f>F12</f>
        <v>641</v>
      </c>
      <c r="L18" s="12">
        <f>-E12</f>
        <v>-63573040</v>
      </c>
    </row>
    <row r="19" spans="1:13">
      <c r="A19" t="s">
        <v>278</v>
      </c>
      <c r="C19" t="s">
        <v>261</v>
      </c>
      <c r="D19" s="11">
        <v>1539000000</v>
      </c>
      <c r="E19" s="11">
        <v>2219000000</v>
      </c>
      <c r="F19" t="s">
        <v>261</v>
      </c>
      <c r="G19" s="12"/>
      <c r="H19" t="s">
        <v>284</v>
      </c>
      <c r="J19" t="str">
        <f>G13</f>
        <v>03</v>
      </c>
      <c r="K19" t="str">
        <f>F13</f>
        <v>642</v>
      </c>
      <c r="L19" s="12">
        <f>-E13</f>
        <v>-262068639</v>
      </c>
    </row>
    <row r="20" spans="1:13">
      <c r="B20" s="314"/>
      <c r="C20" t="s">
        <v>274</v>
      </c>
      <c r="D20" s="11">
        <v>271173172237</v>
      </c>
      <c r="E20" s="11">
        <v>254504706594</v>
      </c>
      <c r="F20" t="s">
        <v>274</v>
      </c>
      <c r="G20" s="314"/>
      <c r="H20" s="12"/>
      <c r="J20">
        <f t="shared" ref="J20:L24" si="5">B19</f>
        <v>0</v>
      </c>
      <c r="K20" t="str">
        <f t="shared" si="5"/>
        <v>113</v>
      </c>
      <c r="L20" s="12">
        <f t="shared" si="5"/>
        <v>1539000000</v>
      </c>
    </row>
    <row r="21" spans="1:13">
      <c r="B21" s="314" t="s">
        <v>1</v>
      </c>
      <c r="C21" t="s">
        <v>262</v>
      </c>
      <c r="D21" s="11">
        <v>5845139884</v>
      </c>
      <c r="E21" s="11">
        <v>6992604</v>
      </c>
      <c r="F21" t="s">
        <v>262</v>
      </c>
      <c r="G21" s="314" t="s">
        <v>3</v>
      </c>
      <c r="J21">
        <f t="shared" si="5"/>
        <v>0</v>
      </c>
      <c r="K21" t="str">
        <f t="shared" si="5"/>
        <v>128</v>
      </c>
      <c r="L21" s="12">
        <f t="shared" si="5"/>
        <v>271173172237</v>
      </c>
    </row>
    <row r="22" spans="1:13">
      <c r="B22" s="314" t="s">
        <v>13</v>
      </c>
      <c r="C22" t="s">
        <v>264</v>
      </c>
      <c r="D22" s="11">
        <v>8730000</v>
      </c>
      <c r="E22" s="11">
        <v>14028794</v>
      </c>
      <c r="F22" t="s">
        <v>263</v>
      </c>
      <c r="G22" s="314" t="s">
        <v>3</v>
      </c>
      <c r="J22" t="str">
        <f t="shared" si="5"/>
        <v>01</v>
      </c>
      <c r="K22" t="str">
        <f t="shared" si="5"/>
        <v>131</v>
      </c>
      <c r="L22" s="12">
        <f t="shared" si="5"/>
        <v>5845139884</v>
      </c>
    </row>
    <row r="23" spans="1:13">
      <c r="B23" s="314" t="s">
        <v>325</v>
      </c>
      <c r="C23" t="s">
        <v>264</v>
      </c>
      <c r="D23" s="11">
        <v>81000000</v>
      </c>
      <c r="E23" s="11">
        <v>4000000</v>
      </c>
      <c r="F23" t="s">
        <v>264</v>
      </c>
      <c r="G23" s="314" t="s">
        <v>153</v>
      </c>
      <c r="J23" t="str">
        <f t="shared" si="5"/>
        <v>06</v>
      </c>
      <c r="K23" t="str">
        <f t="shared" si="5"/>
        <v>138</v>
      </c>
      <c r="L23" s="12">
        <f t="shared" si="5"/>
        <v>8730000</v>
      </c>
    </row>
    <row r="24" spans="1:13">
      <c r="B24" s="314" t="s">
        <v>13</v>
      </c>
      <c r="C24" t="s">
        <v>269</v>
      </c>
      <c r="D24" s="11">
        <v>24104700</v>
      </c>
      <c r="E24" s="11">
        <v>8000000000</v>
      </c>
      <c r="F24" t="s">
        <v>275</v>
      </c>
      <c r="G24" s="314" t="s">
        <v>290</v>
      </c>
      <c r="J24" t="str">
        <f t="shared" si="5"/>
        <v>22</v>
      </c>
      <c r="K24" t="str">
        <f t="shared" si="5"/>
        <v>138</v>
      </c>
      <c r="L24" s="12">
        <f t="shared" si="5"/>
        <v>81000000</v>
      </c>
    </row>
    <row r="25" spans="1:13">
      <c r="B25" s="314" t="s">
        <v>289</v>
      </c>
      <c r="C25" t="s">
        <v>276</v>
      </c>
      <c r="D25" s="11">
        <v>283018490</v>
      </c>
      <c r="E25" s="11">
        <v>5459650000</v>
      </c>
      <c r="F25" t="s">
        <v>266</v>
      </c>
      <c r="G25" s="314" t="s">
        <v>3</v>
      </c>
      <c r="J25" t="str">
        <f t="shared" ref="J25:L26" si="6">B24</f>
        <v>06</v>
      </c>
      <c r="K25" t="str">
        <f t="shared" si="6"/>
        <v>338</v>
      </c>
      <c r="L25" s="12">
        <f t="shared" si="6"/>
        <v>24104700</v>
      </c>
    </row>
    <row r="26" spans="1:13">
      <c r="E26" s="11">
        <v>259932872</v>
      </c>
      <c r="F26" t="s">
        <v>267</v>
      </c>
      <c r="G26" s="314" t="s">
        <v>153</v>
      </c>
      <c r="J26" t="str">
        <f t="shared" si="6"/>
        <v>27</v>
      </c>
      <c r="K26" t="str">
        <f t="shared" si="6"/>
        <v>515</v>
      </c>
      <c r="L26" s="12">
        <f t="shared" si="6"/>
        <v>283018490</v>
      </c>
    </row>
    <row r="27" spans="1:13">
      <c r="E27" s="11">
        <v>390026579</v>
      </c>
      <c r="F27" t="s">
        <v>268</v>
      </c>
      <c r="G27" s="314" t="s">
        <v>10</v>
      </c>
      <c r="J27" s="12">
        <f t="shared" ref="J27:J39" si="7">G19</f>
        <v>0</v>
      </c>
      <c r="K27" t="str">
        <f t="shared" ref="K27:K39" si="8">F19</f>
        <v>113</v>
      </c>
      <c r="L27" s="12">
        <f t="shared" ref="L27:L39" si="9">-E19</f>
        <v>-2219000000</v>
      </c>
    </row>
    <row r="28" spans="1:13">
      <c r="E28" s="11">
        <v>295118302</v>
      </c>
      <c r="F28" t="s">
        <v>269</v>
      </c>
      <c r="G28" s="314" t="s">
        <v>153</v>
      </c>
      <c r="J28" s="12">
        <f t="shared" si="7"/>
        <v>0</v>
      </c>
      <c r="K28" t="str">
        <f t="shared" si="8"/>
        <v>128</v>
      </c>
      <c r="L28" s="12">
        <f t="shared" si="9"/>
        <v>-254504706594</v>
      </c>
    </row>
    <row r="29" spans="1:13">
      <c r="E29" s="11">
        <v>811444</v>
      </c>
      <c r="F29" t="s">
        <v>271</v>
      </c>
      <c r="G29" s="314" t="s">
        <v>3</v>
      </c>
      <c r="J29" s="12" t="str">
        <f t="shared" si="7"/>
        <v>02</v>
      </c>
      <c r="K29" t="str">
        <f t="shared" si="8"/>
        <v>131</v>
      </c>
      <c r="L29" s="12">
        <f t="shared" si="9"/>
        <v>-6992604</v>
      </c>
    </row>
    <row r="30" spans="1:13">
      <c r="E30" s="11">
        <v>154767432</v>
      </c>
      <c r="F30" t="s">
        <v>272</v>
      </c>
      <c r="G30" s="314" t="s">
        <v>3</v>
      </c>
      <c r="J30" s="12" t="str">
        <f t="shared" si="7"/>
        <v>02</v>
      </c>
      <c r="K30" t="str">
        <f t="shared" si="8"/>
        <v>133</v>
      </c>
      <c r="L30" s="12">
        <f t="shared" si="9"/>
        <v>-14028794</v>
      </c>
    </row>
    <row r="31" spans="1:13">
      <c r="E31" s="11">
        <v>831600</v>
      </c>
      <c r="F31" t="s">
        <v>277</v>
      </c>
      <c r="G31" s="314" t="s">
        <v>153</v>
      </c>
      <c r="J31" s="12" t="str">
        <f t="shared" si="7"/>
        <v>07</v>
      </c>
      <c r="K31" t="str">
        <f t="shared" si="8"/>
        <v>138</v>
      </c>
      <c r="L31" s="12">
        <f t="shared" si="9"/>
        <v>-4000000</v>
      </c>
    </row>
    <row r="32" spans="1:13" s="310" customFormat="1" ht="18">
      <c r="D32" s="311">
        <f>SUM(D19:D31)</f>
        <v>278954165311</v>
      </c>
      <c r="E32" s="311">
        <f>SUM(E19:E31)</f>
        <v>271309866221</v>
      </c>
      <c r="J32" s="12" t="str">
        <f t="shared" si="7"/>
        <v>23</v>
      </c>
      <c r="K32" t="str">
        <f t="shared" si="8"/>
        <v>311</v>
      </c>
      <c r="L32" s="12">
        <f t="shared" si="9"/>
        <v>-8000000000</v>
      </c>
      <c r="M32"/>
    </row>
    <row r="33" spans="1:13" ht="18">
      <c r="D33" s="11">
        <v>278954165311</v>
      </c>
      <c r="E33" s="11">
        <v>271309866221</v>
      </c>
      <c r="J33" s="12" t="str">
        <f t="shared" si="7"/>
        <v>02</v>
      </c>
      <c r="K33" t="str">
        <f t="shared" si="8"/>
        <v>331</v>
      </c>
      <c r="L33" s="12">
        <f t="shared" si="9"/>
        <v>-5459650000</v>
      </c>
      <c r="M33" s="310"/>
    </row>
    <row r="34" spans="1:13">
      <c r="D34" s="11">
        <f>D33-D32</f>
        <v>0</v>
      </c>
      <c r="E34" s="11">
        <f>E33-E32</f>
        <v>0</v>
      </c>
      <c r="J34" s="12" t="str">
        <f t="shared" si="7"/>
        <v>07</v>
      </c>
      <c r="K34" t="str">
        <f t="shared" si="8"/>
        <v>333</v>
      </c>
      <c r="L34" s="12">
        <f t="shared" si="9"/>
        <v>-259932872</v>
      </c>
    </row>
    <row r="35" spans="1:13">
      <c r="J35" s="12" t="str">
        <f t="shared" si="7"/>
        <v>03</v>
      </c>
      <c r="K35" t="str">
        <f t="shared" si="8"/>
        <v>334</v>
      </c>
      <c r="L35" s="12">
        <f t="shared" si="9"/>
        <v>-390026579</v>
      </c>
    </row>
    <row r="36" spans="1:13">
      <c r="A36" t="s">
        <v>280</v>
      </c>
      <c r="B36" s="314" t="s">
        <v>1</v>
      </c>
      <c r="C36" t="s">
        <v>281</v>
      </c>
      <c r="D36" s="11">
        <v>20000000</v>
      </c>
      <c r="E36" s="11">
        <v>700000000</v>
      </c>
      <c r="F36" t="s">
        <v>281</v>
      </c>
      <c r="G36" s="314" t="s">
        <v>1</v>
      </c>
      <c r="H36" t="s">
        <v>284</v>
      </c>
      <c r="J36" s="12" t="str">
        <f t="shared" si="7"/>
        <v>07</v>
      </c>
      <c r="K36" t="str">
        <f t="shared" si="8"/>
        <v>338</v>
      </c>
      <c r="L36" s="12">
        <f t="shared" si="9"/>
        <v>-295118302</v>
      </c>
    </row>
    <row r="37" spans="1:13">
      <c r="B37" s="314" t="s">
        <v>1</v>
      </c>
      <c r="C37" t="s">
        <v>282</v>
      </c>
      <c r="D37" s="11">
        <v>2219000000</v>
      </c>
      <c r="E37" s="11">
        <v>1539000000</v>
      </c>
      <c r="F37" t="s">
        <v>282</v>
      </c>
      <c r="G37" s="314" t="s">
        <v>1</v>
      </c>
      <c r="H37" t="s">
        <v>284</v>
      </c>
      <c r="J37" s="12" t="str">
        <f t="shared" si="7"/>
        <v>02</v>
      </c>
      <c r="K37" t="str">
        <f t="shared" si="8"/>
        <v>641</v>
      </c>
      <c r="L37" s="12">
        <f t="shared" si="9"/>
        <v>-811444</v>
      </c>
    </row>
    <row r="38" spans="1:13" s="310" customFormat="1" ht="18">
      <c r="D38" s="311">
        <f>SUM(D36:D37)</f>
        <v>2239000000</v>
      </c>
      <c r="E38" s="311">
        <f>SUM(E36:E37)</f>
        <v>2239000000</v>
      </c>
      <c r="J38" s="12" t="str">
        <f t="shared" si="7"/>
        <v>02</v>
      </c>
      <c r="K38" t="str">
        <f t="shared" si="8"/>
        <v>642</v>
      </c>
      <c r="L38" s="12">
        <f t="shared" si="9"/>
        <v>-154767432</v>
      </c>
      <c r="M38"/>
    </row>
    <row r="39" spans="1:13" ht="18">
      <c r="D39" s="11">
        <v>2239000000</v>
      </c>
      <c r="E39" s="11">
        <v>2239000000</v>
      </c>
      <c r="J39" s="12" t="str">
        <f t="shared" si="7"/>
        <v>07</v>
      </c>
      <c r="K39" t="str">
        <f t="shared" si="8"/>
        <v>811</v>
      </c>
      <c r="L39" s="12">
        <f t="shared" si="9"/>
        <v>-831600</v>
      </c>
      <c r="M39" s="310"/>
    </row>
    <row r="40" spans="1:13">
      <c r="D40" s="11">
        <f>D39-D38</f>
        <v>0</v>
      </c>
      <c r="E40" s="11">
        <f>E39-E38</f>
        <v>0</v>
      </c>
      <c r="J40" s="12" t="str">
        <f t="shared" ref="J40:L41" si="10">B36</f>
        <v>01</v>
      </c>
      <c r="K40" t="str">
        <f t="shared" si="10"/>
        <v>111</v>
      </c>
      <c r="L40" s="12">
        <f t="shared" si="10"/>
        <v>20000000</v>
      </c>
    </row>
    <row r="41" spans="1:13">
      <c r="J41" s="12" t="str">
        <f t="shared" si="10"/>
        <v>01</v>
      </c>
      <c r="K41" t="str">
        <f t="shared" si="10"/>
        <v>112</v>
      </c>
      <c r="L41" s="12">
        <f t="shared" si="10"/>
        <v>2219000000</v>
      </c>
    </row>
    <row r="42" spans="1:13">
      <c r="A42" t="s">
        <v>283</v>
      </c>
      <c r="B42" s="314"/>
      <c r="C42" t="s">
        <v>282</v>
      </c>
      <c r="D42" s="11">
        <v>254504706594</v>
      </c>
      <c r="E42" s="11">
        <v>271173172237</v>
      </c>
      <c r="F42" t="s">
        <v>282</v>
      </c>
      <c r="G42" s="314"/>
      <c r="J42" t="str">
        <f>G36</f>
        <v>01</v>
      </c>
      <c r="K42" t="str">
        <f>F36</f>
        <v>111</v>
      </c>
      <c r="L42" s="12">
        <f>-E36</f>
        <v>-700000000</v>
      </c>
    </row>
    <row r="43" spans="1:13">
      <c r="B43" s="314"/>
      <c r="C43" t="s">
        <v>276</v>
      </c>
      <c r="D43" s="11">
        <v>85117500</v>
      </c>
      <c r="E43" s="11">
        <v>85117500</v>
      </c>
      <c r="F43" s="314"/>
      <c r="G43" s="314" t="s">
        <v>295</v>
      </c>
      <c r="J43" t="str">
        <f>G37</f>
        <v>01</v>
      </c>
      <c r="K43" t="str">
        <f>F37</f>
        <v>112</v>
      </c>
      <c r="L43" s="12">
        <f>-E37</f>
        <v>-1539000000</v>
      </c>
    </row>
    <row r="44" spans="1:13">
      <c r="B44" s="314" t="s">
        <v>289</v>
      </c>
      <c r="C44" t="s">
        <v>276</v>
      </c>
      <c r="D44" s="11">
        <v>2037150075</v>
      </c>
      <c r="G44" s="12"/>
      <c r="J44">
        <f t="shared" ref="J44:L46" si="11">B42</f>
        <v>0</v>
      </c>
      <c r="K44" s="12" t="str">
        <f t="shared" si="11"/>
        <v>112</v>
      </c>
      <c r="L44" s="12">
        <f t="shared" si="11"/>
        <v>254504706594</v>
      </c>
    </row>
    <row r="45" spans="1:13" ht="18">
      <c r="B45" s="310"/>
      <c r="C45" s="310"/>
      <c r="D45" s="311">
        <f>SUM(D42:D44)</f>
        <v>256626974169</v>
      </c>
      <c r="E45" s="311">
        <f>SUM(E42:E44)</f>
        <v>271258289737</v>
      </c>
      <c r="F45" s="310"/>
      <c r="J45">
        <f t="shared" si="11"/>
        <v>0</v>
      </c>
      <c r="K45" s="12" t="str">
        <f t="shared" si="11"/>
        <v>515</v>
      </c>
      <c r="L45" s="12">
        <f t="shared" si="11"/>
        <v>85117500</v>
      </c>
    </row>
    <row r="46" spans="1:13" ht="18">
      <c r="D46" s="11">
        <v>256541856669</v>
      </c>
      <c r="E46" s="11">
        <v>271173172237</v>
      </c>
      <c r="J46" t="str">
        <f t="shared" si="11"/>
        <v>27</v>
      </c>
      <c r="K46" s="12" t="str">
        <f t="shared" si="11"/>
        <v>515</v>
      </c>
      <c r="L46" s="12">
        <f t="shared" si="11"/>
        <v>2037150075</v>
      </c>
      <c r="M46" s="310"/>
    </row>
    <row r="47" spans="1:13">
      <c r="D47" s="11">
        <f>D46-D45</f>
        <v>-85117500</v>
      </c>
      <c r="E47" s="11">
        <f>E46-E45</f>
        <v>-85117500</v>
      </c>
      <c r="J47">
        <f>G42</f>
        <v>0</v>
      </c>
      <c r="K47" t="str">
        <f>F42</f>
        <v>112</v>
      </c>
      <c r="L47" s="12">
        <f>-E42</f>
        <v>-271173172237</v>
      </c>
    </row>
    <row r="48" spans="1:13">
      <c r="J48" t="str">
        <f>G43</f>
        <v>25</v>
      </c>
      <c r="K48">
        <f>F43</f>
        <v>0</v>
      </c>
      <c r="L48" s="12">
        <f>-E43</f>
        <v>-85117500</v>
      </c>
    </row>
    <row r="49" spans="12:13" ht="18">
      <c r="L49" s="315">
        <f>SUM(L3:L47)</f>
        <v>-6900051281</v>
      </c>
    </row>
    <row r="50" spans="12:13">
      <c r="L50" s="12">
        <f>D15-E15+D33-E33+D39-E39+D45-E45</f>
        <v>-6985168781</v>
      </c>
    </row>
    <row r="51" spans="12:13">
      <c r="L51" s="12">
        <f>L50-L49</f>
        <v>-85117500</v>
      </c>
    </row>
    <row r="52" spans="12:13">
      <c r="L52" t="e">
        <f>#REF!</f>
        <v>#REF!</v>
      </c>
    </row>
    <row r="53" spans="12:13">
      <c r="L53" s="12" t="e">
        <f>L52-L50</f>
        <v>#REF!</v>
      </c>
      <c r="M53" t="s">
        <v>292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G133"/>
  <sheetViews>
    <sheetView topLeftCell="A102" workbookViewId="0">
      <selection activeCell="B10" sqref="B10:E127"/>
    </sheetView>
  </sheetViews>
  <sheetFormatPr defaultRowHeight="12"/>
  <cols>
    <col min="1" max="1" width="36.375" style="324" customWidth="1"/>
    <col min="2" max="2" width="6.375" style="324" customWidth="1"/>
    <col min="3" max="3" width="5.625" style="324" customWidth="1"/>
    <col min="4" max="4" width="14.75" style="324" bestFit="1" customWidth="1"/>
    <col min="5" max="5" width="15.25" style="324" customWidth="1"/>
    <col min="6" max="6" width="12.625" style="324" bestFit="1" customWidth="1"/>
    <col min="7" max="16384" width="9" style="324"/>
  </cols>
  <sheetData>
    <row r="1" spans="1:6" ht="14.25">
      <c r="A1" s="1" t="s">
        <v>192</v>
      </c>
      <c r="B1" s="1"/>
    </row>
    <row r="2" spans="1:6" ht="15">
      <c r="A2" s="3" t="s">
        <v>193</v>
      </c>
      <c r="B2" s="3"/>
    </row>
    <row r="3" spans="1:6">
      <c r="A3" s="394" t="s">
        <v>530</v>
      </c>
      <c r="B3" s="394"/>
    </row>
    <row r="4" spans="1:6">
      <c r="C4" s="394" t="s">
        <v>529</v>
      </c>
      <c r="D4" s="394"/>
    </row>
    <row r="5" spans="1:6">
      <c r="A5" s="395" t="s">
        <v>528</v>
      </c>
      <c r="B5" s="394"/>
      <c r="C5" s="394"/>
      <c r="D5" s="394"/>
    </row>
    <row r="6" spans="1:6">
      <c r="A6" s="349" t="s">
        <v>573</v>
      </c>
    </row>
    <row r="8" spans="1:6">
      <c r="A8" s="345" t="s">
        <v>527</v>
      </c>
      <c r="B8" s="345" t="s">
        <v>526</v>
      </c>
      <c r="C8" s="345" t="s">
        <v>21</v>
      </c>
      <c r="D8" s="345" t="s">
        <v>22</v>
      </c>
      <c r="E8" s="345" t="s">
        <v>23</v>
      </c>
    </row>
    <row r="9" spans="1:6">
      <c r="A9" s="328" t="s">
        <v>20</v>
      </c>
      <c r="B9" s="344"/>
      <c r="C9" s="344"/>
      <c r="D9" s="328" t="s">
        <v>432</v>
      </c>
      <c r="E9" s="328" t="s">
        <v>432</v>
      </c>
      <c r="F9" s="325"/>
    </row>
    <row r="10" spans="1:6">
      <c r="A10" s="328" t="s">
        <v>525</v>
      </c>
      <c r="B10" s="328" t="s">
        <v>524</v>
      </c>
      <c r="C10" s="328"/>
      <c r="D10" s="339">
        <f>D11+D27+D30+D18+D14</f>
        <v>78705630470</v>
      </c>
      <c r="E10" s="339">
        <f>E11+E27+E30+E18+E14</f>
        <v>83807761759</v>
      </c>
    </row>
    <row r="11" spans="1:6">
      <c r="A11" s="328" t="s">
        <v>24</v>
      </c>
      <c r="B11" s="328" t="s">
        <v>523</v>
      </c>
      <c r="C11" s="328" t="s">
        <v>622</v>
      </c>
      <c r="D11" s="339">
        <f>SUM(D12:D13)</f>
        <v>49096292478</v>
      </c>
      <c r="E11" s="339">
        <f>SUM(E12:E13)</f>
        <v>80559474831</v>
      </c>
    </row>
    <row r="12" spans="1:6">
      <c r="A12" s="330" t="s">
        <v>151</v>
      </c>
      <c r="B12" s="330" t="s">
        <v>281</v>
      </c>
      <c r="C12" s="330"/>
      <c r="D12" s="337">
        <v>2088897421</v>
      </c>
      <c r="E12" s="337">
        <v>607989784</v>
      </c>
      <c r="F12" s="325"/>
    </row>
    <row r="13" spans="1:6">
      <c r="A13" s="330" t="s">
        <v>25</v>
      </c>
      <c r="B13" s="330" t="s">
        <v>282</v>
      </c>
      <c r="C13" s="330"/>
      <c r="D13" s="337">
        <v>47007395057</v>
      </c>
      <c r="E13" s="337">
        <v>79951485047</v>
      </c>
    </row>
    <row r="14" spans="1:6">
      <c r="A14" s="328" t="s">
        <v>522</v>
      </c>
      <c r="B14" s="328" t="s">
        <v>521</v>
      </c>
      <c r="C14" s="328" t="s">
        <v>623</v>
      </c>
      <c r="D14" s="339">
        <f>SUM(D15:D17)</f>
        <v>24176367500</v>
      </c>
      <c r="E14" s="339">
        <f>SUM(E15:E17)</f>
        <v>1091250000</v>
      </c>
      <c r="F14" s="325"/>
    </row>
    <row r="15" spans="1:6">
      <c r="A15" s="330" t="s">
        <v>26</v>
      </c>
      <c r="B15" s="330" t="s">
        <v>520</v>
      </c>
      <c r="C15" s="330"/>
      <c r="D15" s="330">
        <v>0</v>
      </c>
      <c r="E15" s="330">
        <v>0</v>
      </c>
    </row>
    <row r="16" spans="1:6">
      <c r="A16" s="330" t="s">
        <v>519</v>
      </c>
      <c r="B16" s="330" t="s">
        <v>518</v>
      </c>
      <c r="C16" s="330"/>
      <c r="D16" s="330">
        <v>0</v>
      </c>
      <c r="E16" s="330">
        <v>0</v>
      </c>
    </row>
    <row r="17" spans="1:5">
      <c r="A17" s="330" t="s">
        <v>27</v>
      </c>
      <c r="B17" s="330" t="s">
        <v>517</v>
      </c>
      <c r="C17" s="330"/>
      <c r="D17" s="337">
        <v>24176367500</v>
      </c>
      <c r="E17" s="337">
        <v>1091250000</v>
      </c>
    </row>
    <row r="18" spans="1:5">
      <c r="A18" s="328" t="s">
        <v>28</v>
      </c>
      <c r="B18" s="328" t="s">
        <v>516</v>
      </c>
      <c r="C18" s="328"/>
      <c r="D18" s="339">
        <f>SUM(D19:D25)</f>
        <v>609626434</v>
      </c>
      <c r="E18" s="339">
        <f>SUM(E19:E25)</f>
        <v>193828560</v>
      </c>
    </row>
    <row r="19" spans="1:5">
      <c r="A19" s="330" t="s">
        <v>515</v>
      </c>
      <c r="B19" s="330" t="s">
        <v>262</v>
      </c>
      <c r="C19" s="330" t="s">
        <v>624</v>
      </c>
      <c r="D19" s="337">
        <v>36041461843</v>
      </c>
      <c r="E19" s="337">
        <v>36260521568</v>
      </c>
    </row>
    <row r="20" spans="1:5">
      <c r="A20" s="330" t="s">
        <v>514</v>
      </c>
      <c r="B20" s="330" t="s">
        <v>513</v>
      </c>
      <c r="C20" s="330" t="s">
        <v>625</v>
      </c>
      <c r="D20" s="337">
        <v>547692115</v>
      </c>
      <c r="E20" s="337">
        <v>300036</v>
      </c>
    </row>
    <row r="21" spans="1:5">
      <c r="A21" s="330" t="s">
        <v>512</v>
      </c>
      <c r="B21" s="330" t="s">
        <v>263</v>
      </c>
      <c r="C21" s="330"/>
      <c r="D21" s="330">
        <v>0</v>
      </c>
      <c r="E21" s="330">
        <v>0</v>
      </c>
    </row>
    <row r="22" spans="1:5">
      <c r="A22" s="330" t="s">
        <v>511</v>
      </c>
      <c r="B22" s="330" t="s">
        <v>510</v>
      </c>
      <c r="C22" s="330"/>
      <c r="D22" s="330">
        <v>0</v>
      </c>
      <c r="E22" s="330">
        <v>0</v>
      </c>
    </row>
    <row r="23" spans="1:5">
      <c r="A23" s="330" t="s">
        <v>29</v>
      </c>
      <c r="B23" s="330" t="s">
        <v>509</v>
      </c>
      <c r="C23" s="330"/>
      <c r="D23" s="337"/>
      <c r="E23" s="330">
        <v>0</v>
      </c>
    </row>
    <row r="24" spans="1:5">
      <c r="A24" s="330" t="s">
        <v>30</v>
      </c>
      <c r="B24" s="330" t="s">
        <v>508</v>
      </c>
      <c r="C24" s="330" t="s">
        <v>626</v>
      </c>
      <c r="D24" s="337">
        <v>1044584303</v>
      </c>
      <c r="E24" s="337">
        <v>1197118783</v>
      </c>
    </row>
    <row r="25" spans="1:5">
      <c r="A25" s="330" t="s">
        <v>507</v>
      </c>
      <c r="B25" s="330" t="s">
        <v>506</v>
      </c>
      <c r="C25" s="330"/>
      <c r="D25" s="341">
        <v>-37024111827</v>
      </c>
      <c r="E25" s="341">
        <v>-37264111827</v>
      </c>
    </row>
    <row r="26" spans="1:5">
      <c r="A26" s="330" t="s">
        <v>505</v>
      </c>
      <c r="B26" s="330" t="s">
        <v>504</v>
      </c>
      <c r="C26" s="330"/>
      <c r="D26" s="330">
        <v>0</v>
      </c>
      <c r="E26" s="330">
        <v>0</v>
      </c>
    </row>
    <row r="27" spans="1:5">
      <c r="A27" s="328" t="s">
        <v>31</v>
      </c>
      <c r="B27" s="328" t="s">
        <v>503</v>
      </c>
      <c r="C27" s="328"/>
      <c r="D27" s="339">
        <v>0</v>
      </c>
      <c r="E27" s="339">
        <v>322800000</v>
      </c>
    </row>
    <row r="28" spans="1:5">
      <c r="A28" s="330" t="s">
        <v>502</v>
      </c>
      <c r="B28" s="330" t="s">
        <v>265</v>
      </c>
      <c r="C28" s="330"/>
      <c r="D28" s="337">
        <v>0</v>
      </c>
      <c r="E28" s="337">
        <v>322800000</v>
      </c>
    </row>
    <row r="29" spans="1:5">
      <c r="A29" s="330" t="s">
        <v>501</v>
      </c>
      <c r="B29" s="330" t="s">
        <v>500</v>
      </c>
      <c r="C29" s="330"/>
      <c r="D29" s="330">
        <v>0</v>
      </c>
      <c r="E29" s="330">
        <v>0</v>
      </c>
    </row>
    <row r="30" spans="1:5">
      <c r="A30" s="328" t="s">
        <v>499</v>
      </c>
      <c r="B30" s="328" t="s">
        <v>498</v>
      </c>
      <c r="C30" s="328"/>
      <c r="D30" s="339">
        <f>SUM(D31:D35)</f>
        <v>4823344058</v>
      </c>
      <c r="E30" s="339">
        <f>SUM(E31:E35)</f>
        <v>1640408368</v>
      </c>
    </row>
    <row r="31" spans="1:5">
      <c r="A31" s="330" t="s">
        <v>497</v>
      </c>
      <c r="B31" s="330" t="s">
        <v>496</v>
      </c>
      <c r="C31" s="330" t="s">
        <v>627</v>
      </c>
      <c r="D31" s="341">
        <v>3105000000</v>
      </c>
      <c r="E31" s="330">
        <v>0</v>
      </c>
    </row>
    <row r="32" spans="1:5">
      <c r="A32" s="330" t="s">
        <v>494</v>
      </c>
      <c r="B32" s="330" t="s">
        <v>493</v>
      </c>
      <c r="C32" s="330"/>
      <c r="D32" s="337">
        <v>40174925</v>
      </c>
      <c r="E32" s="330">
        <v>0</v>
      </c>
    </row>
    <row r="33" spans="1:5">
      <c r="A33" s="330" t="s">
        <v>492</v>
      </c>
      <c r="B33" s="330" t="s">
        <v>491</v>
      </c>
      <c r="C33" s="330"/>
      <c r="D33" s="337">
        <v>1629899658</v>
      </c>
      <c r="E33" s="337">
        <v>1629899658</v>
      </c>
    </row>
    <row r="34" spans="1:5">
      <c r="A34" s="330" t="s">
        <v>490</v>
      </c>
      <c r="B34" s="330" t="s">
        <v>489</v>
      </c>
      <c r="C34" s="330"/>
      <c r="D34" s="330">
        <v>0</v>
      </c>
      <c r="E34" s="330">
        <v>0</v>
      </c>
    </row>
    <row r="35" spans="1:5">
      <c r="A35" s="330" t="s">
        <v>488</v>
      </c>
      <c r="B35" s="330" t="s">
        <v>487</v>
      </c>
      <c r="C35" s="330" t="s">
        <v>628</v>
      </c>
      <c r="D35" s="337">
        <v>48269475</v>
      </c>
      <c r="E35" s="337">
        <v>10508710</v>
      </c>
    </row>
    <row r="36" spans="1:5">
      <c r="A36" s="328" t="s">
        <v>486</v>
      </c>
      <c r="B36" s="328" t="s">
        <v>485</v>
      </c>
      <c r="C36" s="328"/>
      <c r="D36" s="339">
        <f>D37+D45+D55+D58+D61+D67</f>
        <v>5025000000</v>
      </c>
      <c r="E36" s="339"/>
    </row>
    <row r="37" spans="1:5">
      <c r="A37" s="328" t="s">
        <v>484</v>
      </c>
      <c r="B37" s="328" t="s">
        <v>483</v>
      </c>
      <c r="C37" s="328"/>
      <c r="D37" s="339">
        <f>SUM(D38:D44)</f>
        <v>0</v>
      </c>
      <c r="E37" s="339"/>
    </row>
    <row r="38" spans="1:5">
      <c r="A38" s="330" t="s">
        <v>482</v>
      </c>
      <c r="B38" s="330" t="s">
        <v>481</v>
      </c>
      <c r="C38" s="330"/>
      <c r="D38" s="330">
        <v>0</v>
      </c>
      <c r="E38" s="330">
        <v>0</v>
      </c>
    </row>
    <row r="39" spans="1:5">
      <c r="A39" s="330" t="s">
        <v>32</v>
      </c>
      <c r="B39" s="330" t="s">
        <v>480</v>
      </c>
      <c r="C39" s="330"/>
      <c r="D39" s="330">
        <v>0</v>
      </c>
      <c r="E39" s="330">
        <v>0</v>
      </c>
    </row>
    <row r="40" spans="1:5">
      <c r="A40" s="330" t="s">
        <v>479</v>
      </c>
      <c r="B40" s="330" t="s">
        <v>478</v>
      </c>
      <c r="C40" s="330"/>
      <c r="D40" s="330">
        <v>0</v>
      </c>
      <c r="E40" s="330">
        <v>0</v>
      </c>
    </row>
    <row r="41" spans="1:5">
      <c r="A41" s="330" t="s">
        <v>477</v>
      </c>
      <c r="B41" s="330" t="s">
        <v>476</v>
      </c>
      <c r="C41" s="330"/>
      <c r="D41" s="330">
        <v>0</v>
      </c>
      <c r="E41" s="330">
        <v>0</v>
      </c>
    </row>
    <row r="42" spans="1:5">
      <c r="A42" s="330" t="s">
        <v>475</v>
      </c>
      <c r="B42" s="330" t="s">
        <v>474</v>
      </c>
      <c r="C42" s="330"/>
      <c r="D42" s="330">
        <v>0</v>
      </c>
      <c r="E42" s="330">
        <v>0</v>
      </c>
    </row>
    <row r="43" spans="1:5">
      <c r="A43" s="330" t="s">
        <v>473</v>
      </c>
      <c r="B43" s="330" t="s">
        <v>472</v>
      </c>
      <c r="C43" s="330"/>
      <c r="D43" s="330">
        <v>0</v>
      </c>
      <c r="E43" s="330">
        <v>0</v>
      </c>
    </row>
    <row r="44" spans="1:5">
      <c r="A44" s="330" t="s">
        <v>471</v>
      </c>
      <c r="B44" s="330" t="s">
        <v>470</v>
      </c>
      <c r="C44" s="330"/>
      <c r="D44" s="337"/>
      <c r="E44" s="337"/>
    </row>
    <row r="45" spans="1:5">
      <c r="A45" s="328" t="s">
        <v>469</v>
      </c>
      <c r="B45" s="328" t="s">
        <v>468</v>
      </c>
      <c r="C45" s="328"/>
      <c r="D45" s="339">
        <f>D46+D49+D52</f>
        <v>0</v>
      </c>
      <c r="E45" s="339">
        <v>0</v>
      </c>
    </row>
    <row r="46" spans="1:5">
      <c r="A46" s="328" t="s">
        <v>33</v>
      </c>
      <c r="B46" s="328" t="s">
        <v>467</v>
      </c>
      <c r="C46" s="328"/>
      <c r="D46" s="339">
        <f>SUM(D47:D48)</f>
        <v>0</v>
      </c>
      <c r="E46" s="339">
        <v>0</v>
      </c>
    </row>
    <row r="47" spans="1:5">
      <c r="A47" s="330" t="s">
        <v>457</v>
      </c>
      <c r="B47" s="330" t="s">
        <v>466</v>
      </c>
      <c r="C47" s="330" t="s">
        <v>629</v>
      </c>
      <c r="D47" s="337">
        <v>592903556</v>
      </c>
      <c r="E47" s="337">
        <v>933608638</v>
      </c>
    </row>
    <row r="48" spans="1:5">
      <c r="A48" s="330" t="s">
        <v>455</v>
      </c>
      <c r="B48" s="330" t="s">
        <v>465</v>
      </c>
      <c r="C48" s="330"/>
      <c r="D48" s="337">
        <v>-592903556</v>
      </c>
      <c r="E48" s="337">
        <v>-933608638</v>
      </c>
    </row>
    <row r="49" spans="1:5">
      <c r="A49" s="328" t="s">
        <v>34</v>
      </c>
      <c r="B49" s="328" t="s">
        <v>464</v>
      </c>
      <c r="C49" s="328"/>
      <c r="D49" s="339">
        <v>0</v>
      </c>
      <c r="E49" s="339">
        <v>0</v>
      </c>
    </row>
    <row r="50" spans="1:5">
      <c r="A50" s="330" t="s">
        <v>457</v>
      </c>
      <c r="B50" s="330" t="s">
        <v>463</v>
      </c>
      <c r="C50" s="330"/>
      <c r="D50" s="337">
        <v>0</v>
      </c>
      <c r="E50" s="337"/>
    </row>
    <row r="51" spans="1:5">
      <c r="A51" s="330" t="s">
        <v>455</v>
      </c>
      <c r="B51" s="330" t="s">
        <v>462</v>
      </c>
      <c r="C51" s="330"/>
      <c r="D51" s="337">
        <v>0</v>
      </c>
      <c r="E51" s="337"/>
    </row>
    <row r="52" spans="1:5">
      <c r="A52" s="328" t="s">
        <v>35</v>
      </c>
      <c r="B52" s="328" t="s">
        <v>461</v>
      </c>
      <c r="C52" s="328"/>
      <c r="D52" s="339">
        <f>SUM(D53:D54)</f>
        <v>0</v>
      </c>
      <c r="E52" s="339">
        <v>0</v>
      </c>
    </row>
    <row r="53" spans="1:5">
      <c r="A53" s="330" t="s">
        <v>457</v>
      </c>
      <c r="B53" s="330" t="s">
        <v>460</v>
      </c>
      <c r="C53" s="330" t="s">
        <v>630</v>
      </c>
      <c r="D53" s="337">
        <v>43000000</v>
      </c>
      <c r="E53" s="337">
        <v>43000000</v>
      </c>
    </row>
    <row r="54" spans="1:5">
      <c r="A54" s="330" t="s">
        <v>455</v>
      </c>
      <c r="B54" s="330" t="s">
        <v>459</v>
      </c>
      <c r="C54" s="330"/>
      <c r="D54" s="337">
        <v>-43000000</v>
      </c>
      <c r="E54" s="337">
        <v>-43000000</v>
      </c>
    </row>
    <row r="55" spans="1:5">
      <c r="A55" s="328" t="s">
        <v>36</v>
      </c>
      <c r="B55" s="328" t="s">
        <v>458</v>
      </c>
      <c r="C55" s="328"/>
      <c r="D55" s="328">
        <v>0</v>
      </c>
      <c r="E55" s="328">
        <v>0</v>
      </c>
    </row>
    <row r="56" spans="1:5">
      <c r="A56" s="330" t="s">
        <v>457</v>
      </c>
      <c r="B56" s="330" t="s">
        <v>456</v>
      </c>
      <c r="C56" s="330"/>
      <c r="D56" s="330">
        <v>0</v>
      </c>
      <c r="E56" s="330">
        <v>0</v>
      </c>
    </row>
    <row r="57" spans="1:5">
      <c r="A57" s="330" t="s">
        <v>455</v>
      </c>
      <c r="B57" s="330" t="s">
        <v>454</v>
      </c>
      <c r="C57" s="330"/>
      <c r="D57" s="330">
        <v>0</v>
      </c>
      <c r="E57" s="330">
        <v>0</v>
      </c>
    </row>
    <row r="58" spans="1:5">
      <c r="A58" s="328" t="s">
        <v>37</v>
      </c>
      <c r="B58" s="328" t="s">
        <v>453</v>
      </c>
      <c r="C58" s="328"/>
      <c r="D58" s="343">
        <f>SUM(D59:D60)</f>
        <v>0</v>
      </c>
      <c r="E58" s="328">
        <v>0</v>
      </c>
    </row>
    <row r="59" spans="1:5">
      <c r="A59" s="330" t="s">
        <v>452</v>
      </c>
      <c r="B59" s="330" t="s">
        <v>451</v>
      </c>
      <c r="C59" s="330"/>
      <c r="D59" s="341"/>
      <c r="E59" s="330">
        <v>0</v>
      </c>
    </row>
    <row r="60" spans="1:5">
      <c r="A60" s="330" t="s">
        <v>38</v>
      </c>
      <c r="B60" s="330" t="s">
        <v>450</v>
      </c>
      <c r="C60" s="330"/>
      <c r="D60" s="330">
        <v>0</v>
      </c>
      <c r="E60" s="330">
        <v>0</v>
      </c>
    </row>
    <row r="61" spans="1:5">
      <c r="A61" s="328" t="s">
        <v>39</v>
      </c>
      <c r="B61" s="328" t="s">
        <v>449</v>
      </c>
      <c r="C61" s="328"/>
      <c r="D61" s="328">
        <f>SUM(D62:D66)</f>
        <v>0</v>
      </c>
      <c r="E61" s="328">
        <v>0</v>
      </c>
    </row>
    <row r="62" spans="1:5">
      <c r="A62" s="330" t="s">
        <v>40</v>
      </c>
      <c r="B62" s="330" t="s">
        <v>448</v>
      </c>
      <c r="C62" s="330"/>
      <c r="D62" s="330">
        <v>0</v>
      </c>
      <c r="E62" s="330">
        <v>0</v>
      </c>
    </row>
    <row r="63" spans="1:5">
      <c r="A63" s="330" t="s">
        <v>41</v>
      </c>
      <c r="B63" s="330" t="s">
        <v>447</v>
      </c>
      <c r="C63" s="330"/>
      <c r="D63" s="330">
        <v>0</v>
      </c>
      <c r="E63" s="330">
        <v>0</v>
      </c>
    </row>
    <row r="64" spans="1:5">
      <c r="A64" s="330" t="s">
        <v>42</v>
      </c>
      <c r="B64" s="330" t="s">
        <v>446</v>
      </c>
      <c r="C64" s="330"/>
      <c r="D64" s="330">
        <v>0</v>
      </c>
      <c r="E64" s="330">
        <v>0</v>
      </c>
    </row>
    <row r="65" spans="1:5">
      <c r="A65" s="330" t="s">
        <v>445</v>
      </c>
      <c r="B65" s="330" t="s">
        <v>444</v>
      </c>
      <c r="C65" s="330"/>
      <c r="D65" s="330">
        <v>0</v>
      </c>
      <c r="E65" s="330">
        <v>0</v>
      </c>
    </row>
    <row r="66" spans="1:5">
      <c r="A66" s="330" t="s">
        <v>43</v>
      </c>
      <c r="B66" s="330" t="s">
        <v>443</v>
      </c>
      <c r="C66" s="330"/>
      <c r="D66" s="330">
        <v>0</v>
      </c>
      <c r="E66" s="330">
        <v>0</v>
      </c>
    </row>
    <row r="67" spans="1:5">
      <c r="A67" s="328" t="s">
        <v>44</v>
      </c>
      <c r="B67" s="328" t="s">
        <v>442</v>
      </c>
      <c r="C67" s="328"/>
      <c r="D67" s="342">
        <f>SUM(D68:D72)</f>
        <v>5025000000</v>
      </c>
      <c r="E67" s="342">
        <f>SUM(E68:E72)</f>
        <v>0</v>
      </c>
    </row>
    <row r="68" spans="1:5">
      <c r="A68" s="330" t="s">
        <v>45</v>
      </c>
      <c r="B68" s="330" t="s">
        <v>441</v>
      </c>
      <c r="C68" s="330"/>
      <c r="D68" s="330">
        <v>0</v>
      </c>
      <c r="E68" s="330">
        <v>0</v>
      </c>
    </row>
    <row r="69" spans="1:5">
      <c r="A69" s="330" t="s">
        <v>440</v>
      </c>
      <c r="B69" s="330" t="s">
        <v>439</v>
      </c>
      <c r="C69" s="330"/>
      <c r="D69" s="330">
        <v>0</v>
      </c>
      <c r="E69" s="330">
        <v>0</v>
      </c>
    </row>
    <row r="70" spans="1:5">
      <c r="A70" s="330" t="s">
        <v>152</v>
      </c>
      <c r="B70" s="330" t="s">
        <v>438</v>
      </c>
      <c r="C70" s="330"/>
      <c r="D70" s="330">
        <v>0</v>
      </c>
      <c r="E70" s="330">
        <v>0</v>
      </c>
    </row>
    <row r="71" spans="1:5">
      <c r="A71" s="330" t="s">
        <v>46</v>
      </c>
      <c r="B71" s="330" t="s">
        <v>437</v>
      </c>
      <c r="C71" s="330"/>
      <c r="D71" s="341">
        <v>5025000000</v>
      </c>
      <c r="E71" s="330">
        <v>0</v>
      </c>
    </row>
    <row r="72" spans="1:5">
      <c r="A72" s="330" t="s">
        <v>436</v>
      </c>
      <c r="B72" s="330" t="s">
        <v>435</v>
      </c>
      <c r="C72" s="330"/>
      <c r="D72" s="338">
        <v>0</v>
      </c>
      <c r="E72" s="338">
        <v>0</v>
      </c>
    </row>
    <row r="73" spans="1:5">
      <c r="A73" s="328" t="s">
        <v>434</v>
      </c>
      <c r="B73" s="328" t="s">
        <v>433</v>
      </c>
      <c r="C73" s="328"/>
      <c r="D73" s="339">
        <f>D10+D36</f>
        <v>83730630470</v>
      </c>
      <c r="E73" s="339">
        <f>E10+E36</f>
        <v>83807761759</v>
      </c>
    </row>
    <row r="74" spans="1:5">
      <c r="A74" s="328" t="s">
        <v>47</v>
      </c>
      <c r="B74" s="328"/>
      <c r="C74" s="328"/>
      <c r="D74" s="328" t="s">
        <v>432</v>
      </c>
      <c r="E74" s="328" t="s">
        <v>432</v>
      </c>
    </row>
    <row r="75" spans="1:5">
      <c r="A75" s="328" t="s">
        <v>431</v>
      </c>
      <c r="B75" s="328" t="s">
        <v>430</v>
      </c>
      <c r="C75" s="328"/>
      <c r="D75" s="340">
        <f>D76+D91</f>
        <v>940354225</v>
      </c>
      <c r="E75" s="340">
        <f>E76+E91</f>
        <v>1362717738</v>
      </c>
    </row>
    <row r="76" spans="1:5">
      <c r="A76" s="328" t="s">
        <v>48</v>
      </c>
      <c r="B76" s="328" t="s">
        <v>429</v>
      </c>
      <c r="C76" s="328"/>
      <c r="D76" s="340">
        <f>SUM(D77:D90)</f>
        <v>940354225</v>
      </c>
      <c r="E76" s="340">
        <f>SUM(E77:E90)</f>
        <v>1360478238</v>
      </c>
    </row>
    <row r="77" spans="1:5">
      <c r="A77" s="330" t="s">
        <v>428</v>
      </c>
      <c r="B77" s="330" t="s">
        <v>275</v>
      </c>
      <c r="C77" s="330" t="s">
        <v>631</v>
      </c>
      <c r="D77" s="337">
        <v>6009106</v>
      </c>
      <c r="E77" s="337">
        <v>26984591</v>
      </c>
    </row>
    <row r="78" spans="1:5">
      <c r="A78" s="330" t="s">
        <v>427</v>
      </c>
      <c r="B78" s="330" t="s">
        <v>426</v>
      </c>
      <c r="C78" s="330" t="s">
        <v>632</v>
      </c>
      <c r="D78" s="337">
        <v>2796000</v>
      </c>
      <c r="E78" s="337">
        <v>4093920</v>
      </c>
    </row>
    <row r="79" spans="1:5">
      <c r="A79" s="330" t="s">
        <v>425</v>
      </c>
      <c r="B79" s="330" t="s">
        <v>424</v>
      </c>
      <c r="C79" s="330" t="s">
        <v>633</v>
      </c>
      <c r="D79" s="337">
        <v>97469416</v>
      </c>
      <c r="E79" s="337">
        <v>338740380</v>
      </c>
    </row>
    <row r="80" spans="1:5">
      <c r="A80" s="330" t="s">
        <v>423</v>
      </c>
      <c r="B80" s="330" t="s">
        <v>422</v>
      </c>
      <c r="C80" s="330"/>
      <c r="D80" s="337">
        <v>108972867</v>
      </c>
      <c r="E80" s="337">
        <v>132750553</v>
      </c>
    </row>
    <row r="81" spans="1:5">
      <c r="A81" s="330" t="s">
        <v>421</v>
      </c>
      <c r="B81" s="330" t="s">
        <v>420</v>
      </c>
      <c r="C81" s="330"/>
      <c r="D81" s="337">
        <v>0</v>
      </c>
      <c r="E81" s="337">
        <v>19000000</v>
      </c>
    </row>
    <row r="82" spans="1:5">
      <c r="A82" s="330" t="s">
        <v>419</v>
      </c>
      <c r="B82" s="330" t="s">
        <v>418</v>
      </c>
      <c r="C82" s="330"/>
      <c r="D82" s="330">
        <v>0</v>
      </c>
      <c r="E82" s="330">
        <v>0</v>
      </c>
    </row>
    <row r="83" spans="1:5">
      <c r="A83" s="330" t="s">
        <v>417</v>
      </c>
      <c r="B83" s="330" t="s">
        <v>416</v>
      </c>
      <c r="C83" s="330"/>
      <c r="D83" s="330">
        <v>0</v>
      </c>
      <c r="E83" s="330">
        <v>0</v>
      </c>
    </row>
    <row r="84" spans="1:5">
      <c r="A84" s="330" t="s">
        <v>415</v>
      </c>
      <c r="B84" s="330" t="s">
        <v>414</v>
      </c>
      <c r="C84" s="330"/>
      <c r="D84" s="330">
        <v>0</v>
      </c>
      <c r="E84" s="330">
        <v>0</v>
      </c>
    </row>
    <row r="85" spans="1:5">
      <c r="A85" s="330" t="s">
        <v>413</v>
      </c>
      <c r="B85" s="330" t="s">
        <v>412</v>
      </c>
      <c r="C85" s="330" t="s">
        <v>633</v>
      </c>
      <c r="D85" s="337">
        <v>724848480</v>
      </c>
      <c r="E85" s="337">
        <v>826450438</v>
      </c>
    </row>
    <row r="86" spans="1:5">
      <c r="A86" s="330" t="s">
        <v>411</v>
      </c>
      <c r="B86" s="330" t="s">
        <v>410</v>
      </c>
      <c r="C86" s="330"/>
      <c r="D86" s="330">
        <v>0</v>
      </c>
      <c r="E86" s="330">
        <v>0</v>
      </c>
    </row>
    <row r="87" spans="1:5">
      <c r="A87" s="330" t="s">
        <v>409</v>
      </c>
      <c r="B87" s="330" t="s">
        <v>408</v>
      </c>
      <c r="C87" s="330"/>
      <c r="D87" s="330">
        <v>0</v>
      </c>
      <c r="E87" s="330">
        <v>0</v>
      </c>
    </row>
    <row r="88" spans="1:5">
      <c r="A88" s="330" t="s">
        <v>407</v>
      </c>
      <c r="B88" s="330" t="s">
        <v>406</v>
      </c>
      <c r="C88" s="330"/>
      <c r="D88" s="337">
        <v>258356</v>
      </c>
      <c r="E88" s="337">
        <v>12458356</v>
      </c>
    </row>
    <row r="89" spans="1:5">
      <c r="A89" s="330" t="s">
        <v>405</v>
      </c>
      <c r="B89" s="330" t="s">
        <v>404</v>
      </c>
      <c r="C89" s="330"/>
      <c r="D89" s="330">
        <v>0</v>
      </c>
      <c r="E89" s="330">
        <v>0</v>
      </c>
    </row>
    <row r="90" spans="1:5">
      <c r="A90" s="330" t="s">
        <v>403</v>
      </c>
      <c r="B90" s="330" t="s">
        <v>402</v>
      </c>
      <c r="C90" s="330"/>
      <c r="D90" s="330">
        <v>0</v>
      </c>
      <c r="E90" s="330">
        <v>0</v>
      </c>
    </row>
    <row r="91" spans="1:5">
      <c r="A91" s="328" t="s">
        <v>49</v>
      </c>
      <c r="B91" s="328" t="s">
        <v>401</v>
      </c>
      <c r="C91" s="328"/>
      <c r="D91" s="340">
        <v>0</v>
      </c>
      <c r="E91" s="340">
        <v>2239500</v>
      </c>
    </row>
    <row r="92" spans="1:5">
      <c r="A92" s="330" t="s">
        <v>400</v>
      </c>
      <c r="B92" s="330" t="s">
        <v>266</v>
      </c>
      <c r="C92" s="330"/>
      <c r="D92" s="330">
        <v>0</v>
      </c>
      <c r="E92" s="330">
        <v>0</v>
      </c>
    </row>
    <row r="93" spans="1:5">
      <c r="A93" s="330" t="s">
        <v>399</v>
      </c>
      <c r="B93" s="330" t="s">
        <v>398</v>
      </c>
      <c r="C93" s="330"/>
      <c r="D93" s="330">
        <v>0</v>
      </c>
      <c r="E93" s="330">
        <v>0</v>
      </c>
    </row>
    <row r="94" spans="1:5">
      <c r="A94" s="330" t="s">
        <v>397</v>
      </c>
      <c r="B94" s="330" t="s">
        <v>267</v>
      </c>
      <c r="C94" s="330"/>
      <c r="D94" s="330">
        <v>0</v>
      </c>
      <c r="E94" s="330">
        <v>0</v>
      </c>
    </row>
    <row r="95" spans="1:5">
      <c r="A95" s="330" t="s">
        <v>396</v>
      </c>
      <c r="B95" s="330" t="s">
        <v>268</v>
      </c>
      <c r="C95" s="330"/>
      <c r="D95" s="330">
        <v>0</v>
      </c>
      <c r="E95" s="330">
        <v>0</v>
      </c>
    </row>
    <row r="96" spans="1:5">
      <c r="A96" s="330" t="s">
        <v>395</v>
      </c>
      <c r="B96" s="330" t="s">
        <v>394</v>
      </c>
      <c r="C96" s="330"/>
      <c r="D96" s="330">
        <v>0</v>
      </c>
      <c r="E96" s="330">
        <v>0</v>
      </c>
    </row>
    <row r="97" spans="1:5">
      <c r="A97" s="330" t="s">
        <v>50</v>
      </c>
      <c r="B97" s="330" t="s">
        <v>393</v>
      </c>
      <c r="C97" s="330"/>
      <c r="D97" s="330">
        <v>0</v>
      </c>
      <c r="E97" s="330">
        <v>0</v>
      </c>
    </row>
    <row r="98" spans="1:5">
      <c r="A98" s="330" t="s">
        <v>392</v>
      </c>
      <c r="B98" s="330" t="s">
        <v>391</v>
      </c>
      <c r="C98" s="330"/>
      <c r="D98" s="337">
        <v>0</v>
      </c>
      <c r="E98" s="337">
        <v>2239500</v>
      </c>
    </row>
    <row r="99" spans="1:5">
      <c r="A99" s="330" t="s">
        <v>390</v>
      </c>
      <c r="B99" s="330" t="s">
        <v>269</v>
      </c>
      <c r="C99" s="330"/>
      <c r="D99" s="330">
        <v>0</v>
      </c>
      <c r="E99" s="330">
        <v>0</v>
      </c>
    </row>
    <row r="100" spans="1:5">
      <c r="A100" s="330" t="s">
        <v>389</v>
      </c>
      <c r="B100" s="330" t="s">
        <v>388</v>
      </c>
      <c r="C100" s="330"/>
      <c r="D100" s="330">
        <v>0</v>
      </c>
      <c r="E100" s="330">
        <v>0</v>
      </c>
    </row>
    <row r="101" spans="1:5">
      <c r="A101" s="330" t="s">
        <v>387</v>
      </c>
      <c r="B101" s="330" t="s">
        <v>386</v>
      </c>
      <c r="C101" s="330"/>
      <c r="D101" s="330">
        <v>0</v>
      </c>
      <c r="E101" s="330">
        <v>0</v>
      </c>
    </row>
    <row r="102" spans="1:5">
      <c r="A102" s="330" t="s">
        <v>385</v>
      </c>
      <c r="B102" s="330" t="s">
        <v>384</v>
      </c>
      <c r="C102" s="330"/>
      <c r="D102" s="330">
        <v>0</v>
      </c>
      <c r="E102" s="330">
        <v>0</v>
      </c>
    </row>
    <row r="103" spans="1:5">
      <c r="A103" s="330" t="s">
        <v>383</v>
      </c>
      <c r="B103" s="330" t="s">
        <v>382</v>
      </c>
      <c r="C103" s="330"/>
      <c r="D103" s="330">
        <v>0</v>
      </c>
      <c r="E103" s="330">
        <v>0</v>
      </c>
    </row>
    <row r="104" spans="1:5">
      <c r="A104" s="330" t="s">
        <v>381</v>
      </c>
      <c r="B104" s="330" t="s">
        <v>380</v>
      </c>
      <c r="C104" s="330"/>
      <c r="D104" s="330">
        <v>0</v>
      </c>
      <c r="E104" s="330">
        <v>0</v>
      </c>
    </row>
    <row r="105" spans="1:5">
      <c r="A105" s="328" t="s">
        <v>379</v>
      </c>
      <c r="B105" s="328" t="s">
        <v>378</v>
      </c>
      <c r="C105" s="328" t="s">
        <v>634</v>
      </c>
      <c r="D105" s="339">
        <f>D106+D124</f>
        <v>82790276245</v>
      </c>
      <c r="E105" s="339">
        <f>E106+E124</f>
        <v>82445044021</v>
      </c>
    </row>
    <row r="106" spans="1:5">
      <c r="A106" s="328" t="s">
        <v>51</v>
      </c>
      <c r="B106" s="328" t="s">
        <v>377</v>
      </c>
      <c r="C106" s="328"/>
      <c r="D106" s="340">
        <f>D107+D110+D116+D118+D119</f>
        <v>82790276245</v>
      </c>
      <c r="E106" s="340">
        <f>E107+E110+E116+E118+E119</f>
        <v>82445044021</v>
      </c>
    </row>
    <row r="107" spans="1:5">
      <c r="A107" s="328" t="s">
        <v>376</v>
      </c>
      <c r="B107" s="328" t="s">
        <v>375</v>
      </c>
      <c r="C107" s="328"/>
      <c r="D107" s="339">
        <f>D108+D109</f>
        <v>92418010000</v>
      </c>
      <c r="E107" s="339">
        <f>E108+E109</f>
        <v>92418010000</v>
      </c>
    </row>
    <row r="108" spans="1:5">
      <c r="A108" s="330" t="s">
        <v>52</v>
      </c>
      <c r="B108" s="330" t="s">
        <v>53</v>
      </c>
      <c r="C108" s="330"/>
      <c r="D108" s="337">
        <v>92418010000</v>
      </c>
      <c r="E108" s="337">
        <v>92418010000</v>
      </c>
    </row>
    <row r="109" spans="1:5">
      <c r="A109" s="330" t="s">
        <v>54</v>
      </c>
      <c r="B109" s="330" t="s">
        <v>55</v>
      </c>
      <c r="C109" s="330"/>
      <c r="D109" s="338">
        <v>0</v>
      </c>
      <c r="E109" s="338">
        <v>0</v>
      </c>
    </row>
    <row r="110" spans="1:5">
      <c r="A110" s="330" t="s">
        <v>374</v>
      </c>
      <c r="B110" s="330" t="s">
        <v>373</v>
      </c>
      <c r="C110" s="330"/>
      <c r="D110" s="337">
        <v>55260000</v>
      </c>
      <c r="E110" s="337">
        <v>55260000</v>
      </c>
    </row>
    <row r="111" spans="1:5">
      <c r="A111" s="330" t="s">
        <v>372</v>
      </c>
      <c r="B111" s="336" t="s">
        <v>371</v>
      </c>
      <c r="C111" s="336"/>
      <c r="D111" s="335">
        <v>0</v>
      </c>
      <c r="E111" s="335">
        <v>0</v>
      </c>
    </row>
    <row r="112" spans="1:5">
      <c r="A112" s="330" t="s">
        <v>370</v>
      </c>
      <c r="B112" s="329" t="s">
        <v>369</v>
      </c>
      <c r="C112" s="329"/>
      <c r="D112" s="332">
        <v>0</v>
      </c>
      <c r="E112" s="332">
        <v>0</v>
      </c>
    </row>
    <row r="113" spans="1:6">
      <c r="A113" s="330" t="s">
        <v>368</v>
      </c>
      <c r="B113" s="329" t="s">
        <v>367</v>
      </c>
      <c r="C113" s="329"/>
      <c r="D113" s="332">
        <v>0</v>
      </c>
      <c r="E113" s="332">
        <v>0</v>
      </c>
    </row>
    <row r="114" spans="1:6">
      <c r="A114" s="330" t="s">
        <v>366</v>
      </c>
      <c r="B114" s="329" t="s">
        <v>365</v>
      </c>
      <c r="C114" s="329"/>
      <c r="D114" s="332">
        <v>0</v>
      </c>
      <c r="E114" s="332">
        <v>0</v>
      </c>
    </row>
    <row r="115" spans="1:6">
      <c r="A115" s="330" t="s">
        <v>364</v>
      </c>
      <c r="B115" s="329" t="s">
        <v>363</v>
      </c>
      <c r="C115" s="329"/>
      <c r="D115" s="332">
        <v>0</v>
      </c>
      <c r="E115" s="332">
        <v>0</v>
      </c>
    </row>
    <row r="116" spans="1:6">
      <c r="A116" s="330" t="s">
        <v>362</v>
      </c>
      <c r="B116" s="329" t="s">
        <v>361</v>
      </c>
      <c r="C116" s="329"/>
      <c r="D116" s="333">
        <v>591892544</v>
      </c>
      <c r="E116" s="333">
        <v>591892544</v>
      </c>
    </row>
    <row r="117" spans="1:6">
      <c r="A117" s="330" t="s">
        <v>360</v>
      </c>
      <c r="B117" s="329" t="s">
        <v>359</v>
      </c>
      <c r="C117" s="329"/>
      <c r="D117" s="332">
        <v>0</v>
      </c>
      <c r="E117" s="334"/>
    </row>
    <row r="118" spans="1:6">
      <c r="A118" s="330" t="s">
        <v>358</v>
      </c>
      <c r="B118" s="329" t="s">
        <v>357</v>
      </c>
      <c r="C118" s="329"/>
      <c r="D118" s="333">
        <v>1113667214</v>
      </c>
      <c r="E118" s="333">
        <v>1113667214</v>
      </c>
    </row>
    <row r="119" spans="1:6">
      <c r="A119" s="330" t="s">
        <v>356</v>
      </c>
      <c r="B119" s="329" t="s">
        <v>355</v>
      </c>
      <c r="C119" s="329"/>
      <c r="D119" s="333">
        <f>SUM(D120:D121)</f>
        <v>-11388553513</v>
      </c>
      <c r="E119" s="333">
        <f>SUM(E120:E121)</f>
        <v>-11733785737</v>
      </c>
    </row>
    <row r="120" spans="1:6">
      <c r="A120" s="330" t="s">
        <v>354</v>
      </c>
      <c r="B120" s="329" t="s">
        <v>56</v>
      </c>
      <c r="C120" s="329"/>
      <c r="D120" s="333">
        <v>-11733785737</v>
      </c>
      <c r="E120" s="333">
        <v>-22070986722</v>
      </c>
    </row>
    <row r="121" spans="1:6">
      <c r="A121" s="330" t="s">
        <v>353</v>
      </c>
      <c r="B121" s="329" t="s">
        <v>57</v>
      </c>
      <c r="C121" s="329"/>
      <c r="D121" s="333">
        <v>345232224</v>
      </c>
      <c r="E121" s="332">
        <v>10337200985</v>
      </c>
      <c r="F121" s="325"/>
    </row>
    <row r="122" spans="1:6">
      <c r="A122" s="330" t="s">
        <v>352</v>
      </c>
      <c r="B122" s="329" t="s">
        <v>351</v>
      </c>
      <c r="C122" s="329"/>
      <c r="D122" s="329">
        <v>0</v>
      </c>
      <c r="E122" s="329">
        <v>0</v>
      </c>
    </row>
    <row r="123" spans="1:6">
      <c r="A123" s="330" t="s">
        <v>350</v>
      </c>
      <c r="B123" s="329" t="s">
        <v>349</v>
      </c>
      <c r="C123" s="329"/>
      <c r="D123" s="329">
        <v>0</v>
      </c>
      <c r="E123" s="329">
        <v>0</v>
      </c>
    </row>
    <row r="124" spans="1:6">
      <c r="A124" s="328" t="s">
        <v>58</v>
      </c>
      <c r="B124" s="331" t="s">
        <v>348</v>
      </c>
      <c r="C124" s="331"/>
      <c r="D124" s="331">
        <v>0</v>
      </c>
      <c r="E124" s="331">
        <v>0</v>
      </c>
    </row>
    <row r="125" spans="1:6">
      <c r="A125" s="330" t="s">
        <v>59</v>
      </c>
      <c r="B125" s="329" t="s">
        <v>347</v>
      </c>
      <c r="C125" s="329"/>
      <c r="D125" s="329">
        <v>0</v>
      </c>
      <c r="E125" s="329">
        <v>0</v>
      </c>
    </row>
    <row r="126" spans="1:6">
      <c r="A126" s="330" t="s">
        <v>60</v>
      </c>
      <c r="B126" s="329" t="s">
        <v>346</v>
      </c>
      <c r="C126" s="329"/>
      <c r="D126" s="329">
        <v>0</v>
      </c>
      <c r="E126" s="329">
        <v>0</v>
      </c>
    </row>
    <row r="127" spans="1:6">
      <c r="A127" s="328" t="s">
        <v>345</v>
      </c>
      <c r="B127" s="327" t="s">
        <v>344</v>
      </c>
      <c r="C127" s="327"/>
      <c r="D127" s="326">
        <f>D105+D75</f>
        <v>83730630470</v>
      </c>
      <c r="E127" s="326">
        <f>E105+E75</f>
        <v>83807761759</v>
      </c>
    </row>
    <row r="128" spans="1:6">
      <c r="D128" s="325">
        <f>D127-D73</f>
        <v>0</v>
      </c>
      <c r="E128" s="325">
        <f>E127-E73</f>
        <v>0</v>
      </c>
    </row>
    <row r="129" spans="1:7" ht="15">
      <c r="A129" s="6"/>
      <c r="B129" s="6"/>
      <c r="C129" s="6"/>
      <c r="D129" s="396" t="s">
        <v>612</v>
      </c>
      <c r="E129" s="396"/>
      <c r="F129" s="396"/>
      <c r="G129" s="396"/>
    </row>
    <row r="130" spans="1:7" ht="14.25">
      <c r="A130" s="391" t="s">
        <v>293</v>
      </c>
      <c r="B130" s="391"/>
      <c r="C130" s="1"/>
      <c r="D130" s="392" t="s">
        <v>7</v>
      </c>
      <c r="E130" s="392"/>
      <c r="F130" s="392"/>
      <c r="G130" s="392"/>
    </row>
    <row r="131" spans="1:7" ht="15">
      <c r="A131" s="6" t="s">
        <v>294</v>
      </c>
      <c r="B131" s="6"/>
      <c r="C131" s="6"/>
      <c r="D131" s="393" t="s">
        <v>8</v>
      </c>
      <c r="E131" s="393"/>
      <c r="F131" s="393"/>
      <c r="G131" s="393"/>
    </row>
    <row r="132" spans="1:7" ht="15">
      <c r="A132" s="6"/>
      <c r="B132" s="6"/>
      <c r="C132" s="6"/>
      <c r="D132" s="7"/>
      <c r="E132" s="53"/>
      <c r="F132" s="364"/>
      <c r="G132" s="316"/>
    </row>
    <row r="133" spans="1:7" ht="15">
      <c r="A133" s="6"/>
      <c r="B133" s="6"/>
      <c r="C133" s="6"/>
      <c r="D133" s="7"/>
      <c r="E133" s="53"/>
      <c r="F133" s="53"/>
      <c r="G133" s="7"/>
    </row>
  </sheetData>
  <mergeCells count="7">
    <mergeCell ref="A130:B130"/>
    <mergeCell ref="D130:G130"/>
    <mergeCell ref="D131:G131"/>
    <mergeCell ref="A3:B3"/>
    <mergeCell ref="C4:D4"/>
    <mergeCell ref="A5:D5"/>
    <mergeCell ref="D129:G129"/>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36"/>
  <sheetViews>
    <sheetView topLeftCell="A5" workbookViewId="0">
      <selection activeCell="B9" sqref="B9:G31"/>
    </sheetView>
  </sheetViews>
  <sheetFormatPr defaultRowHeight="12"/>
  <cols>
    <col min="1" max="1" width="43.75" style="324" customWidth="1"/>
    <col min="2" max="2" width="4.875" style="324" customWidth="1"/>
    <col min="3" max="3" width="9" style="324"/>
    <col min="4" max="4" width="10.625" style="324" customWidth="1"/>
    <col min="5" max="5" width="11.25" style="324" customWidth="1"/>
    <col min="6" max="6" width="17.25" style="324" customWidth="1"/>
    <col min="7" max="7" width="18.75" style="324" customWidth="1"/>
    <col min="8" max="16384" width="9" style="324"/>
  </cols>
  <sheetData>
    <row r="1" spans="1:7" ht="14.25">
      <c r="A1" s="1" t="s">
        <v>192</v>
      </c>
      <c r="B1" s="1"/>
    </row>
    <row r="2" spans="1:7" ht="15">
      <c r="A2" s="3" t="s">
        <v>193</v>
      </c>
      <c r="B2" s="3"/>
    </row>
    <row r="3" spans="1:7">
      <c r="A3" s="394" t="s">
        <v>530</v>
      </c>
      <c r="B3" s="394"/>
    </row>
    <row r="4" spans="1:7">
      <c r="E4" s="394"/>
      <c r="F4" s="394"/>
    </row>
    <row r="5" spans="1:7" ht="20.100000000000001" customHeight="1">
      <c r="A5" s="395" t="s">
        <v>572</v>
      </c>
      <c r="B5" s="394"/>
      <c r="C5" s="394"/>
      <c r="D5" s="394"/>
      <c r="E5" s="394"/>
      <c r="F5" s="394"/>
    </row>
    <row r="8" spans="1:7" s="347" customFormat="1" ht="36">
      <c r="A8" s="346" t="s">
        <v>527</v>
      </c>
      <c r="B8" s="346" t="s">
        <v>526</v>
      </c>
      <c r="C8" s="346" t="s">
        <v>21</v>
      </c>
      <c r="D8" s="346" t="s">
        <v>531</v>
      </c>
      <c r="E8" s="346" t="s">
        <v>532</v>
      </c>
      <c r="F8" s="346" t="s">
        <v>533</v>
      </c>
      <c r="G8" s="346" t="s">
        <v>534</v>
      </c>
    </row>
    <row r="9" spans="1:7">
      <c r="A9" s="329" t="s">
        <v>535</v>
      </c>
      <c r="B9" s="329" t="s">
        <v>1</v>
      </c>
      <c r="C9" s="329" t="s">
        <v>340</v>
      </c>
      <c r="D9" s="348">
        <v>865816583</v>
      </c>
      <c r="E9" s="348">
        <v>4932072827</v>
      </c>
      <c r="F9" s="348">
        <v>6020871590</v>
      </c>
      <c r="G9" s="348">
        <v>20703442524</v>
      </c>
    </row>
    <row r="10" spans="1:7">
      <c r="A10" s="329" t="s">
        <v>2</v>
      </c>
      <c r="B10" s="329" t="s">
        <v>3</v>
      </c>
      <c r="C10" s="329"/>
      <c r="D10" s="333">
        <v>0</v>
      </c>
      <c r="E10" s="333"/>
      <c r="F10" s="333">
        <v>0</v>
      </c>
      <c r="G10" s="333"/>
    </row>
    <row r="11" spans="1:7">
      <c r="A11" s="331" t="s">
        <v>536</v>
      </c>
      <c r="B11" s="331" t="s">
        <v>537</v>
      </c>
      <c r="C11" s="331"/>
      <c r="D11" s="348">
        <f>D9-D10</f>
        <v>865816583</v>
      </c>
      <c r="E11" s="348">
        <f>E9-E10</f>
        <v>4932072827</v>
      </c>
      <c r="F11" s="348">
        <f t="shared" ref="F11:G11" si="0">F9-F10</f>
        <v>6020871590</v>
      </c>
      <c r="G11" s="348">
        <f t="shared" si="0"/>
        <v>20703442524</v>
      </c>
    </row>
    <row r="12" spans="1:7">
      <c r="A12" s="329" t="s">
        <v>4</v>
      </c>
      <c r="B12" s="329" t="s">
        <v>538</v>
      </c>
      <c r="C12" s="329" t="s">
        <v>341</v>
      </c>
      <c r="D12" s="333">
        <v>901109734</v>
      </c>
      <c r="E12" s="333">
        <v>4812468081</v>
      </c>
      <c r="F12" s="333">
        <v>5864700657</v>
      </c>
      <c r="G12" s="333">
        <v>19007127509</v>
      </c>
    </row>
    <row r="13" spans="1:7">
      <c r="A13" s="331" t="s">
        <v>539</v>
      </c>
      <c r="B13" s="331" t="s">
        <v>540</v>
      </c>
      <c r="C13" s="331"/>
      <c r="D13" s="348">
        <f>D11-D12</f>
        <v>-35293151</v>
      </c>
      <c r="E13" s="348">
        <f>E11-E12</f>
        <v>119604746</v>
      </c>
      <c r="F13" s="348">
        <f t="shared" ref="F13:G13" si="1">F11-F12</f>
        <v>156170933</v>
      </c>
      <c r="G13" s="348">
        <f t="shared" si="1"/>
        <v>1696315015</v>
      </c>
    </row>
    <row r="14" spans="1:7">
      <c r="A14" s="329" t="s">
        <v>5</v>
      </c>
      <c r="B14" s="329" t="s">
        <v>541</v>
      </c>
      <c r="C14" s="329" t="s">
        <v>342</v>
      </c>
      <c r="D14" s="333">
        <v>673353729</v>
      </c>
      <c r="E14" s="333">
        <v>862483071</v>
      </c>
      <c r="F14" s="333">
        <v>3577476762</v>
      </c>
      <c r="G14" s="333">
        <v>4791802003</v>
      </c>
    </row>
    <row r="15" spans="1:7">
      <c r="A15" s="329" t="s">
        <v>6</v>
      </c>
      <c r="B15" s="329" t="s">
        <v>325</v>
      </c>
      <c r="C15" s="329" t="s">
        <v>343</v>
      </c>
      <c r="D15" s="333">
        <v>0</v>
      </c>
      <c r="E15" s="333">
        <v>0</v>
      </c>
      <c r="F15" s="333">
        <v>0</v>
      </c>
      <c r="G15" s="333">
        <v>0</v>
      </c>
    </row>
    <row r="16" spans="1:7">
      <c r="A16" s="329" t="s">
        <v>542</v>
      </c>
      <c r="B16" s="329" t="s">
        <v>290</v>
      </c>
      <c r="C16" s="329"/>
      <c r="D16" s="333">
        <v>0</v>
      </c>
      <c r="E16" s="333">
        <v>0</v>
      </c>
      <c r="F16" s="333">
        <v>0</v>
      </c>
      <c r="G16" s="333">
        <v>0</v>
      </c>
    </row>
    <row r="17" spans="1:7">
      <c r="A17" s="329" t="s">
        <v>543</v>
      </c>
      <c r="B17" s="329" t="s">
        <v>544</v>
      </c>
      <c r="C17" s="329"/>
      <c r="D17" s="333">
        <v>0</v>
      </c>
      <c r="E17" s="333">
        <v>0</v>
      </c>
      <c r="F17" s="333">
        <v>0</v>
      </c>
      <c r="G17" s="333">
        <v>0</v>
      </c>
    </row>
    <row r="18" spans="1:7">
      <c r="A18" s="329" t="s">
        <v>545</v>
      </c>
      <c r="B18" s="329" t="s">
        <v>295</v>
      </c>
      <c r="C18" s="329"/>
      <c r="D18" s="333"/>
      <c r="E18" s="333">
        <v>158578784</v>
      </c>
      <c r="F18" s="333">
        <v>136931919</v>
      </c>
      <c r="G18" s="333">
        <v>851781387</v>
      </c>
    </row>
    <row r="19" spans="1:7">
      <c r="A19" s="329" t="s">
        <v>546</v>
      </c>
      <c r="B19" s="329" t="s">
        <v>547</v>
      </c>
      <c r="C19" s="329"/>
      <c r="D19" s="333">
        <v>832859759</v>
      </c>
      <c r="E19" s="333">
        <v>441576328</v>
      </c>
      <c r="F19" s="333">
        <v>3030953975</v>
      </c>
      <c r="G19" s="333">
        <v>1854025601</v>
      </c>
    </row>
    <row r="20" spans="1:7">
      <c r="A20" s="331" t="s">
        <v>548</v>
      </c>
      <c r="B20" s="331" t="s">
        <v>549</v>
      </c>
      <c r="C20" s="331"/>
      <c r="D20" s="348">
        <f>D13+(D14-D15)-(D18+D19)</f>
        <v>-194799181</v>
      </c>
      <c r="E20" s="348">
        <f>E13+(E14-E15)-(E18+E19)</f>
        <v>381932705</v>
      </c>
      <c r="F20" s="348">
        <f t="shared" ref="F20:G20" si="2">F13+(F14-F15)-(F18+F19)</f>
        <v>565761801</v>
      </c>
      <c r="G20" s="348">
        <f t="shared" si="2"/>
        <v>3782310030</v>
      </c>
    </row>
    <row r="21" spans="1:7">
      <c r="A21" s="329" t="s">
        <v>550</v>
      </c>
      <c r="B21" s="329" t="s">
        <v>551</v>
      </c>
      <c r="C21" s="329"/>
      <c r="D21" s="333">
        <v>0</v>
      </c>
      <c r="E21" s="333">
        <v>2601538349</v>
      </c>
      <c r="F21" s="333">
        <v>94284955</v>
      </c>
      <c r="G21" s="333">
        <v>14597895439</v>
      </c>
    </row>
    <row r="22" spans="1:7">
      <c r="A22" s="329" t="s">
        <v>552</v>
      </c>
      <c r="B22" s="329" t="s">
        <v>553</v>
      </c>
      <c r="C22" s="329"/>
      <c r="D22" s="333">
        <v>0</v>
      </c>
      <c r="E22" s="333">
        <v>1281229865</v>
      </c>
      <c r="F22" s="333">
        <v>323901624</v>
      </c>
      <c r="G22" s="333">
        <v>8172017349</v>
      </c>
    </row>
    <row r="23" spans="1:7">
      <c r="A23" s="331" t="s">
        <v>554</v>
      </c>
      <c r="B23" s="331" t="s">
        <v>555</v>
      </c>
      <c r="C23" s="331"/>
      <c r="D23" s="348">
        <v>0</v>
      </c>
      <c r="E23" s="348">
        <f>E21-E22</f>
        <v>1320308484</v>
      </c>
      <c r="F23" s="348">
        <f t="shared" ref="F23:G23" si="3">F21-F22</f>
        <v>-229616669</v>
      </c>
      <c r="G23" s="348">
        <f t="shared" si="3"/>
        <v>6425878090</v>
      </c>
    </row>
    <row r="24" spans="1:7">
      <c r="A24" s="331" t="s">
        <v>556</v>
      </c>
      <c r="B24" s="331" t="s">
        <v>557</v>
      </c>
      <c r="C24" s="331" t="s">
        <v>495</v>
      </c>
      <c r="D24" s="333">
        <f>D20+D23</f>
        <v>-194799181</v>
      </c>
      <c r="E24" s="333">
        <f t="shared" ref="E24:G24" si="4">E20+E23</f>
        <v>1702241189</v>
      </c>
      <c r="F24" s="333">
        <f t="shared" si="4"/>
        <v>336145132</v>
      </c>
      <c r="G24" s="333">
        <f t="shared" si="4"/>
        <v>10208188120</v>
      </c>
    </row>
    <row r="25" spans="1:7">
      <c r="A25" s="329" t="s">
        <v>558</v>
      </c>
      <c r="B25" s="329" t="s">
        <v>559</v>
      </c>
      <c r="C25" s="329"/>
      <c r="D25" s="333">
        <v>0</v>
      </c>
      <c r="E25" s="333">
        <v>0</v>
      </c>
      <c r="F25" s="333">
        <v>0</v>
      </c>
      <c r="G25" s="333">
        <v>0</v>
      </c>
    </row>
    <row r="26" spans="1:7">
      <c r="A26" s="329" t="s">
        <v>560</v>
      </c>
      <c r="B26" s="329" t="s">
        <v>561</v>
      </c>
      <c r="C26" s="329"/>
      <c r="D26" s="333">
        <v>0</v>
      </c>
      <c r="E26" s="333">
        <v>0</v>
      </c>
      <c r="F26" s="333">
        <v>0</v>
      </c>
      <c r="G26" s="333">
        <v>0</v>
      </c>
    </row>
    <row r="27" spans="1:7">
      <c r="A27" s="331" t="s">
        <v>562</v>
      </c>
      <c r="B27" s="331" t="s">
        <v>563</v>
      </c>
      <c r="C27" s="331"/>
      <c r="D27" s="348">
        <f>D24-D25-D26</f>
        <v>-194799181</v>
      </c>
      <c r="E27" s="348">
        <f>E24-E25-E26</f>
        <v>1702241189</v>
      </c>
      <c r="F27" s="348">
        <f t="shared" ref="F27:G27" si="5">F24-F25-F26</f>
        <v>336145132</v>
      </c>
      <c r="G27" s="348">
        <f t="shared" si="5"/>
        <v>10208188120</v>
      </c>
    </row>
    <row r="28" spans="1:7">
      <c r="A28" s="329" t="s">
        <v>564</v>
      </c>
      <c r="B28" s="329" t="s">
        <v>565</v>
      </c>
      <c r="C28" s="329"/>
      <c r="D28" s="333">
        <v>0</v>
      </c>
      <c r="E28" s="333">
        <v>0</v>
      </c>
      <c r="F28" s="333">
        <v>0</v>
      </c>
      <c r="G28" s="333">
        <v>0</v>
      </c>
    </row>
    <row r="29" spans="1:7">
      <c r="A29" s="329" t="s">
        <v>566</v>
      </c>
      <c r="B29" s="329" t="s">
        <v>567</v>
      </c>
      <c r="C29" s="329"/>
      <c r="D29" s="333">
        <v>0</v>
      </c>
      <c r="E29" s="333">
        <v>0</v>
      </c>
      <c r="F29" s="333">
        <v>0</v>
      </c>
      <c r="G29" s="333">
        <v>0</v>
      </c>
    </row>
    <row r="30" spans="1:7">
      <c r="A30" s="329" t="s">
        <v>568</v>
      </c>
      <c r="B30" s="329" t="s">
        <v>569</v>
      </c>
      <c r="C30" s="329"/>
      <c r="D30" s="333">
        <f>D27/9247327</f>
        <v>-21.065458267021377</v>
      </c>
      <c r="E30" s="333">
        <f t="shared" ref="E30:G30" si="6">E27/9247327</f>
        <v>184.0792684199445</v>
      </c>
      <c r="F30" s="333">
        <f t="shared" si="6"/>
        <v>36.350518587695667</v>
      </c>
      <c r="G30" s="333">
        <f t="shared" si="6"/>
        <v>1103.9069041248351</v>
      </c>
    </row>
    <row r="31" spans="1:7">
      <c r="A31" s="329" t="s">
        <v>570</v>
      </c>
      <c r="B31" s="329" t="s">
        <v>571</v>
      </c>
      <c r="C31" s="329"/>
      <c r="D31" s="333">
        <v>0</v>
      </c>
      <c r="E31" s="333">
        <v>0</v>
      </c>
      <c r="F31" s="333">
        <v>0</v>
      </c>
      <c r="G31" s="333">
        <v>0</v>
      </c>
    </row>
    <row r="33" spans="1:7" ht="15">
      <c r="A33" s="6"/>
      <c r="B33" s="6"/>
      <c r="C33" s="6"/>
      <c r="D33" s="396" t="s">
        <v>612</v>
      </c>
      <c r="E33" s="396"/>
      <c r="F33" s="396"/>
      <c r="G33" s="396"/>
    </row>
    <row r="34" spans="1:7" ht="14.25">
      <c r="A34" s="391" t="s">
        <v>338</v>
      </c>
      <c r="B34" s="391"/>
      <c r="C34" s="1"/>
      <c r="D34" s="392" t="s">
        <v>7</v>
      </c>
      <c r="E34" s="392"/>
      <c r="F34" s="392"/>
      <c r="G34" s="392"/>
    </row>
    <row r="35" spans="1:7" ht="15">
      <c r="A35" s="6" t="s">
        <v>339</v>
      </c>
      <c r="B35" s="6"/>
      <c r="C35" s="6"/>
      <c r="D35" s="393" t="s">
        <v>8</v>
      </c>
      <c r="E35" s="393"/>
      <c r="F35" s="393"/>
      <c r="G35" s="393"/>
    </row>
    <row r="36" spans="1:7" ht="15">
      <c r="A36" s="6"/>
      <c r="B36" s="6"/>
      <c r="C36" s="6"/>
      <c r="D36" s="7"/>
      <c r="E36" s="8"/>
      <c r="F36" s="15"/>
      <c r="G36" s="316"/>
    </row>
  </sheetData>
  <mergeCells count="7">
    <mergeCell ref="D35:G35"/>
    <mergeCell ref="A3:B3"/>
    <mergeCell ref="E4:F4"/>
    <mergeCell ref="A5:F5"/>
    <mergeCell ref="D33:G33"/>
    <mergeCell ref="A34:B34"/>
    <mergeCell ref="D34:G34"/>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43"/>
  <sheetViews>
    <sheetView tabSelected="1" view="pageBreakPreview" zoomScale="60" workbookViewId="0">
      <selection activeCell="B10" sqref="B10:E38"/>
    </sheetView>
  </sheetViews>
  <sheetFormatPr defaultRowHeight="12"/>
  <cols>
    <col min="1" max="1" width="40.625" style="350" customWidth="1"/>
    <col min="2" max="2" width="8.125" style="350" customWidth="1"/>
    <col min="3" max="3" width="9" style="350"/>
    <col min="4" max="4" width="21.875" style="350" customWidth="1"/>
    <col min="5" max="5" width="20.5" style="350" customWidth="1"/>
    <col min="6" max="16384" width="9" style="350"/>
  </cols>
  <sheetData>
    <row r="1" spans="1:5" ht="14.25">
      <c r="A1" s="1" t="s">
        <v>192</v>
      </c>
      <c r="B1" s="1"/>
    </row>
    <row r="2" spans="1:5" ht="15">
      <c r="A2" s="3" t="s">
        <v>193</v>
      </c>
      <c r="B2" s="3"/>
    </row>
    <row r="3" spans="1:5">
      <c r="A3" s="398" t="s">
        <v>530</v>
      </c>
      <c r="B3" s="398"/>
    </row>
    <row r="4" spans="1:5">
      <c r="C4" s="398"/>
      <c r="D4" s="398"/>
    </row>
    <row r="5" spans="1:5" ht="20.100000000000001" customHeight="1">
      <c r="A5" s="399" t="s">
        <v>574</v>
      </c>
      <c r="B5" s="398"/>
      <c r="C5" s="398"/>
      <c r="D5" s="398"/>
    </row>
    <row r="8" spans="1:5" ht="24">
      <c r="A8" s="351" t="s">
        <v>527</v>
      </c>
      <c r="B8" s="351" t="s">
        <v>526</v>
      </c>
      <c r="C8" s="351" t="s">
        <v>21</v>
      </c>
      <c r="D8" s="351" t="s">
        <v>575</v>
      </c>
      <c r="E8" s="351" t="s">
        <v>576</v>
      </c>
    </row>
    <row r="9" spans="1:5" ht="15">
      <c r="A9" s="352" t="s">
        <v>9</v>
      </c>
      <c r="B9" s="353"/>
      <c r="C9" s="353"/>
      <c r="D9" s="354"/>
      <c r="E9" s="354"/>
    </row>
    <row r="10" spans="1:5" ht="24">
      <c r="A10" s="355" t="s">
        <v>577</v>
      </c>
      <c r="B10" s="355" t="s">
        <v>1</v>
      </c>
      <c r="C10" s="355"/>
      <c r="D10" s="356">
        <v>6032435227</v>
      </c>
      <c r="E10" s="357">
        <v>30444275864</v>
      </c>
    </row>
    <row r="11" spans="1:5" ht="15">
      <c r="A11" s="355" t="s">
        <v>578</v>
      </c>
      <c r="B11" s="355" t="s">
        <v>3</v>
      </c>
      <c r="C11" s="355"/>
      <c r="D11" s="356">
        <v>-5864700627</v>
      </c>
      <c r="E11" s="358">
        <v>-24791261586</v>
      </c>
    </row>
    <row r="12" spans="1:5" ht="15">
      <c r="A12" s="355" t="s">
        <v>579</v>
      </c>
      <c r="B12" s="355" t="s">
        <v>10</v>
      </c>
      <c r="C12" s="355"/>
      <c r="D12" s="356">
        <v>-1585312501</v>
      </c>
      <c r="E12" s="358">
        <v>1681937215</v>
      </c>
    </row>
    <row r="13" spans="1:5" ht="15">
      <c r="A13" s="355" t="s">
        <v>580</v>
      </c>
      <c r="B13" s="355" t="s">
        <v>11</v>
      </c>
      <c r="C13" s="355"/>
      <c r="D13" s="356"/>
      <c r="E13" s="358"/>
    </row>
    <row r="14" spans="1:5" ht="15">
      <c r="A14" s="355" t="s">
        <v>581</v>
      </c>
      <c r="B14" s="355" t="s">
        <v>12</v>
      </c>
      <c r="C14" s="355"/>
      <c r="D14" s="356">
        <v>0</v>
      </c>
      <c r="E14" s="358">
        <v>0</v>
      </c>
    </row>
    <row r="15" spans="1:5" ht="15">
      <c r="A15" s="355" t="s">
        <v>582</v>
      </c>
      <c r="B15" s="355" t="s">
        <v>13</v>
      </c>
      <c r="C15" s="355"/>
      <c r="D15" s="356"/>
      <c r="E15" s="358">
        <v>101861435430</v>
      </c>
    </row>
    <row r="16" spans="1:5" ht="15">
      <c r="A16" s="359" t="s">
        <v>583</v>
      </c>
      <c r="B16" s="359" t="s">
        <v>153</v>
      </c>
      <c r="C16" s="359"/>
      <c r="D16" s="356">
        <v>-3343522210</v>
      </c>
      <c r="E16" s="358">
        <v>-101406291186</v>
      </c>
    </row>
    <row r="17" spans="1:5" ht="15">
      <c r="A17" s="360" t="s">
        <v>14</v>
      </c>
      <c r="B17" s="331" t="s">
        <v>540</v>
      </c>
      <c r="C17" s="331"/>
      <c r="D17" s="361">
        <f>SUM(D10:D16)</f>
        <v>-4761100111</v>
      </c>
      <c r="E17" s="361">
        <v>7790095737</v>
      </c>
    </row>
    <row r="18" spans="1:5" ht="15">
      <c r="A18" s="360" t="s">
        <v>15</v>
      </c>
      <c r="B18" s="360"/>
      <c r="C18" s="360"/>
      <c r="D18" s="354"/>
      <c r="E18" s="354"/>
    </row>
    <row r="19" spans="1:5" ht="15">
      <c r="A19" s="359" t="s">
        <v>584</v>
      </c>
      <c r="B19" s="359" t="s">
        <v>541</v>
      </c>
      <c r="C19" s="359"/>
      <c r="D19" s="356">
        <v>0</v>
      </c>
      <c r="E19" s="357">
        <v>0</v>
      </c>
    </row>
    <row r="20" spans="1:5" ht="15">
      <c r="A20" s="359" t="s">
        <v>585</v>
      </c>
      <c r="B20" s="359" t="s">
        <v>325</v>
      </c>
      <c r="C20" s="359"/>
      <c r="D20" s="356"/>
      <c r="E20" s="358">
        <v>14407471816</v>
      </c>
    </row>
    <row r="21" spans="1:5" ht="15">
      <c r="A21" s="359" t="s">
        <v>586</v>
      </c>
      <c r="B21" s="359" t="s">
        <v>290</v>
      </c>
      <c r="C21" s="359"/>
      <c r="D21" s="356">
        <v>-8000000000</v>
      </c>
      <c r="E21" s="358"/>
    </row>
    <row r="22" spans="1:5" ht="15">
      <c r="A22" s="359" t="s">
        <v>587</v>
      </c>
      <c r="B22" s="359" t="s">
        <v>588</v>
      </c>
      <c r="C22" s="359"/>
      <c r="D22" s="356">
        <v>8000000000</v>
      </c>
      <c r="E22" s="358">
        <v>19788406747</v>
      </c>
    </row>
    <row r="23" spans="1:5" ht="15">
      <c r="A23" s="359" t="s">
        <v>589</v>
      </c>
      <c r="B23" s="359" t="s">
        <v>295</v>
      </c>
      <c r="C23" s="359"/>
      <c r="D23" s="356">
        <v>-30441428769</v>
      </c>
      <c r="E23" s="358">
        <v>-189749032318</v>
      </c>
    </row>
    <row r="24" spans="1:5" ht="15">
      <c r="A24" s="359" t="s">
        <v>590</v>
      </c>
      <c r="B24" s="359" t="s">
        <v>547</v>
      </c>
      <c r="C24" s="359"/>
      <c r="D24" s="356"/>
      <c r="E24" s="358">
        <v>219791660247</v>
      </c>
    </row>
    <row r="25" spans="1:5" ht="15">
      <c r="A25" s="359" t="s">
        <v>591</v>
      </c>
      <c r="B25" s="359" t="s">
        <v>289</v>
      </c>
      <c r="C25" s="359"/>
      <c r="D25" s="356">
        <v>3757039627</v>
      </c>
      <c r="E25" s="358">
        <v>5984888004</v>
      </c>
    </row>
    <row r="26" spans="1:5" ht="15">
      <c r="A26" s="360" t="s">
        <v>16</v>
      </c>
      <c r="B26" s="360" t="s">
        <v>549</v>
      </c>
      <c r="C26" s="360"/>
      <c r="D26" s="361">
        <f>SUM(D21:D25)</f>
        <v>-26684389142</v>
      </c>
      <c r="E26" s="361">
        <v>70223394496</v>
      </c>
    </row>
    <row r="27" spans="1:5" ht="15">
      <c r="A27" s="360" t="s">
        <v>17</v>
      </c>
      <c r="B27" s="360"/>
      <c r="C27" s="360"/>
      <c r="D27" s="354"/>
      <c r="E27" s="354"/>
    </row>
    <row r="28" spans="1:5" ht="15">
      <c r="A28" s="359" t="s">
        <v>592</v>
      </c>
      <c r="B28" s="359" t="s">
        <v>551</v>
      </c>
      <c r="C28" s="359"/>
      <c r="D28" s="356"/>
      <c r="E28" s="362">
        <v>0</v>
      </c>
    </row>
    <row r="29" spans="1:5" ht="15">
      <c r="A29" s="359" t="s">
        <v>593</v>
      </c>
      <c r="B29" s="359" t="s">
        <v>553</v>
      </c>
      <c r="C29" s="359"/>
      <c r="D29" s="356">
        <v>0</v>
      </c>
      <c r="E29" s="362"/>
    </row>
    <row r="30" spans="1:5" ht="15">
      <c r="A30" s="359" t="s">
        <v>594</v>
      </c>
      <c r="B30" s="359" t="s">
        <v>595</v>
      </c>
      <c r="C30" s="359"/>
      <c r="D30" s="356"/>
      <c r="E30" s="362"/>
    </row>
    <row r="31" spans="1:5" ht="15">
      <c r="A31" s="359" t="s">
        <v>596</v>
      </c>
      <c r="B31" s="359" t="s">
        <v>597</v>
      </c>
      <c r="C31" s="359"/>
      <c r="D31" s="356"/>
      <c r="E31" s="362"/>
    </row>
    <row r="32" spans="1:5" ht="15">
      <c r="A32" s="359" t="s">
        <v>598</v>
      </c>
      <c r="B32" s="359" t="s">
        <v>599</v>
      </c>
      <c r="C32" s="359"/>
      <c r="D32" s="356">
        <v>0</v>
      </c>
      <c r="E32" s="362"/>
    </row>
    <row r="33" spans="1:5" ht="15">
      <c r="A33" s="359" t="s">
        <v>600</v>
      </c>
      <c r="B33" s="359" t="s">
        <v>291</v>
      </c>
      <c r="C33" s="359"/>
      <c r="D33" s="356">
        <v>-17693100</v>
      </c>
      <c r="E33" s="358">
        <v>-72586920</v>
      </c>
    </row>
    <row r="34" spans="1:5" ht="15">
      <c r="A34" s="360" t="s">
        <v>18</v>
      </c>
      <c r="B34" s="331" t="s">
        <v>555</v>
      </c>
      <c r="C34" s="331"/>
      <c r="D34" s="361">
        <v>-17693100</v>
      </c>
      <c r="E34" s="361">
        <v>-72586920</v>
      </c>
    </row>
    <row r="35" spans="1:5" ht="14.25">
      <c r="A35" s="360" t="s">
        <v>601</v>
      </c>
      <c r="B35" s="331" t="s">
        <v>557</v>
      </c>
      <c r="C35" s="331"/>
      <c r="D35" s="363">
        <f>D26+D17+D34</f>
        <v>-31463182353</v>
      </c>
      <c r="E35" s="363">
        <v>77940903313</v>
      </c>
    </row>
    <row r="36" spans="1:5" ht="14.25">
      <c r="A36" s="359" t="s">
        <v>602</v>
      </c>
      <c r="B36" s="331" t="s">
        <v>563</v>
      </c>
      <c r="C36" s="331"/>
      <c r="D36" s="363">
        <f>E38</f>
        <v>80559474831</v>
      </c>
      <c r="E36" s="363">
        <v>2618571518</v>
      </c>
    </row>
    <row r="37" spans="1:5" ht="15">
      <c r="A37" s="359" t="s">
        <v>19</v>
      </c>
      <c r="B37" s="359" t="s">
        <v>565</v>
      </c>
      <c r="C37" s="359"/>
      <c r="D37" s="358">
        <v>0</v>
      </c>
      <c r="E37" s="358">
        <v>0</v>
      </c>
    </row>
    <row r="38" spans="1:5" ht="14.25">
      <c r="A38" s="360" t="s">
        <v>603</v>
      </c>
      <c r="B38" s="331" t="s">
        <v>569</v>
      </c>
      <c r="C38" s="331"/>
      <c r="D38" s="363">
        <f>D36+D35+D37</f>
        <v>49096292478</v>
      </c>
      <c r="E38" s="363">
        <v>80559474831</v>
      </c>
    </row>
    <row r="39" spans="1:5">
      <c r="D39" s="371"/>
      <c r="E39" s="372"/>
    </row>
    <row r="40" spans="1:5" ht="15">
      <c r="A40" s="391" t="s">
        <v>338</v>
      </c>
      <c r="B40" s="391"/>
      <c r="C40" s="396" t="s">
        <v>612</v>
      </c>
      <c r="D40" s="396"/>
      <c r="E40" s="396"/>
    </row>
    <row r="41" spans="1:5" ht="15">
      <c r="A41" s="6" t="s">
        <v>339</v>
      </c>
      <c r="B41" s="6"/>
      <c r="C41" s="392" t="s">
        <v>7</v>
      </c>
      <c r="D41" s="392"/>
      <c r="E41" s="392"/>
    </row>
    <row r="42" spans="1:5" ht="15">
      <c r="A42" s="6"/>
      <c r="B42" s="6"/>
      <c r="C42" s="397" t="s">
        <v>8</v>
      </c>
      <c r="D42" s="397"/>
      <c r="E42" s="397"/>
    </row>
    <row r="43" spans="1:5" ht="15">
      <c r="A43" s="6"/>
      <c r="B43" s="6"/>
      <c r="C43" s="7"/>
      <c r="D43" s="316"/>
      <c r="E43" s="316"/>
    </row>
  </sheetData>
  <mergeCells count="7">
    <mergeCell ref="C41:E41"/>
    <mergeCell ref="C42:E42"/>
    <mergeCell ref="A40:B40"/>
    <mergeCell ref="A3:B3"/>
    <mergeCell ref="C4:D4"/>
    <mergeCell ref="A5:D5"/>
    <mergeCell ref="C40:E40"/>
  </mergeCells>
  <pageMargins left="0.7" right="0.7" top="0.75" bottom="0.75" header="0.3" footer="0.3"/>
  <pageSetup scale="83" orientation="portrait" r:id="rId1"/>
</worksheet>
</file>

<file path=xl/worksheets/sheet6.xml><?xml version="1.0" encoding="utf-8"?>
<worksheet xmlns="http://schemas.openxmlformats.org/spreadsheetml/2006/main" xmlns:r="http://schemas.openxmlformats.org/officeDocument/2006/relationships">
  <dimension ref="A1:X173"/>
  <sheetViews>
    <sheetView showGridLines="0" view="pageBreakPreview" topLeftCell="A97" zoomScaleSheetLayoutView="100" workbookViewId="0">
      <selection activeCell="K70" sqref="K1:K1048576"/>
    </sheetView>
  </sheetViews>
  <sheetFormatPr defaultRowHeight="15.75"/>
  <cols>
    <col min="1" max="1" width="2.875" style="144" customWidth="1"/>
    <col min="2" max="2" width="18.5" style="144" customWidth="1"/>
    <col min="3" max="3" width="13.125" style="31" customWidth="1"/>
    <col min="4" max="4" width="14.125" style="31" customWidth="1"/>
    <col min="5" max="5" width="0.25" style="31" customWidth="1"/>
    <col min="6" max="6" width="13.125" style="31" customWidth="1"/>
    <col min="7" max="7" width="0.25" style="31" customWidth="1"/>
    <col min="8" max="8" width="14.375" style="34" customWidth="1"/>
    <col min="9" max="9" width="1.125" style="34" customWidth="1"/>
    <col min="10" max="10" width="14.125" style="34" customWidth="1"/>
    <col min="11" max="11" width="16.375" style="178" bestFit="1" customWidth="1"/>
    <col min="12" max="12" width="15.25" style="178" bestFit="1" customWidth="1"/>
    <col min="13" max="13" width="15.75" style="179" bestFit="1" customWidth="1"/>
    <col min="14" max="14" width="15.375" style="178" bestFit="1" customWidth="1"/>
    <col min="15" max="15" width="12" style="180" bestFit="1" customWidth="1"/>
    <col min="16" max="16" width="10.5" style="31" bestFit="1" customWidth="1"/>
    <col min="17" max="16384" width="9" style="31"/>
  </cols>
  <sheetData>
    <row r="1" spans="1:15" ht="17.25">
      <c r="A1" s="143" t="s">
        <v>192</v>
      </c>
      <c r="J1" s="2"/>
    </row>
    <row r="2" spans="1:15" ht="17.25" customHeight="1">
      <c r="A2" s="145" t="s">
        <v>193</v>
      </c>
    </row>
    <row r="3" spans="1:15" ht="6.75" customHeight="1">
      <c r="A3" s="146"/>
      <c r="B3" s="146"/>
      <c r="C3" s="4"/>
      <c r="D3" s="4"/>
      <c r="E3" s="4"/>
      <c r="F3" s="4"/>
      <c r="G3" s="4"/>
      <c r="H3" s="36"/>
      <c r="I3" s="36"/>
      <c r="J3" s="36"/>
    </row>
    <row r="4" spans="1:15" ht="3.75" customHeight="1">
      <c r="C4" s="5"/>
      <c r="D4" s="5"/>
      <c r="E4" s="5"/>
      <c r="F4" s="5"/>
      <c r="G4" s="5"/>
      <c r="H4" s="37"/>
      <c r="I4" s="37"/>
      <c r="J4" s="37"/>
    </row>
    <row r="5" spans="1:15" ht="20.25">
      <c r="A5" s="401" t="s">
        <v>61</v>
      </c>
      <c r="B5" s="401"/>
      <c r="C5" s="401"/>
      <c r="D5" s="401"/>
      <c r="E5" s="401"/>
      <c r="F5" s="401"/>
      <c r="G5" s="401"/>
      <c r="H5" s="401"/>
      <c r="I5" s="401"/>
      <c r="J5" s="401"/>
    </row>
    <row r="6" spans="1:15">
      <c r="A6" s="402" t="s">
        <v>604</v>
      </c>
      <c r="B6" s="402"/>
      <c r="C6" s="402"/>
      <c r="D6" s="402"/>
      <c r="E6" s="402"/>
      <c r="F6" s="402"/>
      <c r="G6" s="402"/>
      <c r="H6" s="402"/>
      <c r="I6" s="402"/>
      <c r="J6" s="402"/>
    </row>
    <row r="7" spans="1:15" ht="3.75" customHeight="1">
      <c r="A7" s="147"/>
      <c r="B7" s="147"/>
      <c r="C7" s="38"/>
      <c r="D7" s="38"/>
      <c r="E7" s="38"/>
      <c r="F7" s="38"/>
      <c r="G7" s="38"/>
      <c r="H7" s="38"/>
      <c r="I7" s="38"/>
      <c r="J7" s="38"/>
    </row>
    <row r="8" spans="1:15" ht="31.5" customHeight="1">
      <c r="A8" s="403" t="s">
        <v>62</v>
      </c>
      <c r="B8" s="403"/>
      <c r="C8" s="403"/>
      <c r="D8" s="403"/>
      <c r="E8" s="403"/>
      <c r="F8" s="403"/>
      <c r="G8" s="403"/>
      <c r="H8" s="403"/>
      <c r="I8" s="403"/>
      <c r="J8" s="403"/>
    </row>
    <row r="9" spans="1:15" ht="3.75" customHeight="1">
      <c r="A9" s="143" t="s">
        <v>63</v>
      </c>
      <c r="B9" s="148"/>
      <c r="C9" s="39"/>
      <c r="D9" s="39"/>
      <c r="E9" s="39"/>
      <c r="F9" s="33"/>
      <c r="G9" s="33"/>
      <c r="H9" s="39"/>
      <c r="I9" s="39"/>
      <c r="J9" s="39"/>
    </row>
    <row r="10" spans="1:15" ht="17.25">
      <c r="A10" s="148"/>
      <c r="B10" s="148"/>
      <c r="C10" s="39"/>
      <c r="D10" s="39"/>
      <c r="E10" s="39"/>
      <c r="F10" s="33"/>
      <c r="G10" s="33"/>
      <c r="H10" s="39"/>
      <c r="I10" s="39"/>
      <c r="J10" s="40" t="s">
        <v>0</v>
      </c>
    </row>
    <row r="11" spans="1:15" ht="3.75" customHeight="1">
      <c r="A11" s="148"/>
      <c r="B11" s="148"/>
      <c r="C11" s="39"/>
      <c r="D11" s="39"/>
      <c r="E11" s="39"/>
      <c r="F11" s="33"/>
      <c r="G11" s="33"/>
      <c r="H11" s="39"/>
      <c r="I11" s="39"/>
      <c r="J11" s="40"/>
    </row>
    <row r="12" spans="1:15">
      <c r="A12" s="143" t="s">
        <v>64</v>
      </c>
      <c r="B12" s="149"/>
      <c r="C12" s="6"/>
      <c r="D12" s="41"/>
      <c r="E12" s="41"/>
      <c r="F12" s="6"/>
      <c r="G12" s="6"/>
      <c r="H12" s="42" t="s">
        <v>22</v>
      </c>
      <c r="I12" s="43"/>
      <c r="J12" s="42" t="s">
        <v>23</v>
      </c>
    </row>
    <row r="13" spans="1:15">
      <c r="A13" s="143" t="s">
        <v>112</v>
      </c>
      <c r="B13" s="149"/>
      <c r="C13" s="6"/>
      <c r="D13" s="41"/>
      <c r="E13" s="41"/>
      <c r="F13" s="13"/>
      <c r="G13" s="6"/>
      <c r="H13" s="25">
        <v>930938254</v>
      </c>
      <c r="I13" s="24"/>
      <c r="J13" s="25">
        <v>20049786</v>
      </c>
      <c r="O13" s="181"/>
    </row>
    <row r="14" spans="1:15">
      <c r="A14" s="175" t="s">
        <v>154</v>
      </c>
      <c r="B14" s="149"/>
      <c r="C14" s="13"/>
      <c r="D14" s="13"/>
      <c r="E14" s="13"/>
      <c r="F14" s="6"/>
      <c r="G14" s="6"/>
      <c r="H14" s="25">
        <f>SUM(H15:H19)</f>
        <v>1157959167</v>
      </c>
      <c r="I14" s="21"/>
      <c r="J14" s="25">
        <f>SUM(J15:J19)</f>
        <v>587939998</v>
      </c>
      <c r="O14" s="181"/>
    </row>
    <row r="15" spans="1:15">
      <c r="A15" s="150"/>
      <c r="B15" s="150" t="s">
        <v>194</v>
      </c>
      <c r="C15" s="13"/>
      <c r="D15" s="13"/>
      <c r="E15" s="13"/>
      <c r="F15" s="6"/>
      <c r="G15" s="6"/>
      <c r="H15" s="13">
        <v>173483878</v>
      </c>
      <c r="I15" s="21"/>
      <c r="J15" s="13">
        <v>460897362</v>
      </c>
      <c r="O15" s="182"/>
    </row>
    <row r="16" spans="1:15">
      <c r="A16" s="150"/>
      <c r="B16" s="150" t="s">
        <v>195</v>
      </c>
      <c r="C16" s="13"/>
      <c r="D16" s="13"/>
      <c r="E16" s="13"/>
      <c r="F16" s="6"/>
      <c r="G16" s="6"/>
      <c r="H16" s="13">
        <v>47151584</v>
      </c>
      <c r="I16" s="21"/>
      <c r="J16" s="13">
        <v>47998330</v>
      </c>
      <c r="O16" s="182"/>
    </row>
    <row r="17" spans="1:17">
      <c r="A17" s="150"/>
      <c r="B17" s="150" t="s">
        <v>196</v>
      </c>
      <c r="C17" s="13"/>
      <c r="D17" s="13"/>
      <c r="E17" s="13"/>
      <c r="F17" s="6"/>
      <c r="G17" s="6"/>
      <c r="H17" s="13">
        <v>199005042</v>
      </c>
      <c r="I17" s="21"/>
      <c r="J17" s="13">
        <v>2658215</v>
      </c>
      <c r="O17" s="182"/>
      <c r="P17" s="44"/>
      <c r="Q17" s="45"/>
    </row>
    <row r="18" spans="1:17">
      <c r="A18" s="150"/>
      <c r="B18" s="149" t="s">
        <v>605</v>
      </c>
      <c r="C18" s="13"/>
      <c r="D18" s="13"/>
      <c r="E18" s="13"/>
      <c r="F18" s="6"/>
      <c r="G18" s="6"/>
      <c r="H18" s="13">
        <v>736332783</v>
      </c>
      <c r="I18" s="21"/>
      <c r="J18" s="13"/>
      <c r="O18" s="182"/>
      <c r="P18" s="44"/>
      <c r="Q18" s="45"/>
    </row>
    <row r="19" spans="1:17" s="54" customFormat="1">
      <c r="A19" s="50"/>
      <c r="B19" s="50" t="s">
        <v>197</v>
      </c>
      <c r="C19" s="28"/>
      <c r="D19" s="28"/>
      <c r="E19" s="28"/>
      <c r="F19" s="27"/>
      <c r="G19" s="27"/>
      <c r="H19" s="28">
        <v>1985880</v>
      </c>
      <c r="I19" s="26"/>
      <c r="J19" s="28">
        <v>76386091</v>
      </c>
      <c r="K19" s="178"/>
      <c r="L19" s="178"/>
      <c r="M19" s="179"/>
      <c r="N19" s="178"/>
      <c r="O19" s="271"/>
      <c r="P19" s="272"/>
      <c r="Q19" s="273"/>
    </row>
    <row r="20" spans="1:17" ht="16.5" customHeight="1">
      <c r="A20" s="143" t="s">
        <v>111</v>
      </c>
      <c r="B20" s="149"/>
      <c r="C20" s="13"/>
      <c r="D20" s="13"/>
      <c r="E20" s="13"/>
      <c r="F20" s="6"/>
      <c r="G20" s="6"/>
      <c r="H20" s="25">
        <f>SUM(H21:H21)</f>
        <v>47007395057</v>
      </c>
      <c r="I20" s="24"/>
      <c r="J20" s="25">
        <f>SUM(J21:J21)</f>
        <v>79951485047</v>
      </c>
      <c r="L20" s="184"/>
      <c r="M20" s="183"/>
      <c r="N20" s="183"/>
      <c r="O20" s="185"/>
      <c r="P20" s="45"/>
      <c r="Q20" s="45"/>
    </row>
    <row r="21" spans="1:17" s="298" customFormat="1" ht="30" customHeight="1">
      <c r="A21" s="293"/>
      <c r="B21" s="404" t="s">
        <v>606</v>
      </c>
      <c r="C21" s="404"/>
      <c r="D21" s="404"/>
      <c r="E21" s="404"/>
      <c r="F21" s="404"/>
      <c r="G21" s="202"/>
      <c r="H21" s="294">
        <v>47007395057</v>
      </c>
      <c r="I21" s="295"/>
      <c r="J21" s="294">
        <v>79951485047</v>
      </c>
      <c r="K21" s="296"/>
      <c r="L21" s="296"/>
      <c r="M21" s="296"/>
      <c r="N21" s="296"/>
      <c r="O21" s="297"/>
    </row>
    <row r="22" spans="1:17" s="291" customFormat="1" ht="15" customHeight="1" thickBot="1">
      <c r="A22" s="282"/>
      <c r="B22" s="283" t="s">
        <v>65</v>
      </c>
      <c r="C22" s="284"/>
      <c r="D22" s="285"/>
      <c r="E22" s="285"/>
      <c r="F22" s="268"/>
      <c r="G22" s="268"/>
      <c r="H22" s="286">
        <f>H13+H20+H14</f>
        <v>49096292478</v>
      </c>
      <c r="I22" s="284"/>
      <c r="J22" s="286">
        <f>J13+J20+J14</f>
        <v>80559474831</v>
      </c>
      <c r="K22" s="287"/>
      <c r="L22" s="287"/>
      <c r="M22" s="288"/>
      <c r="N22" s="289"/>
      <c r="O22" s="290"/>
    </row>
    <row r="23" spans="1:17" ht="16.5" thickTop="1">
      <c r="A23" s="143"/>
      <c r="B23" s="149"/>
      <c r="C23" s="24"/>
      <c r="D23" s="13"/>
      <c r="E23" s="13"/>
      <c r="F23" s="6"/>
      <c r="G23" s="6"/>
      <c r="H23" s="24"/>
      <c r="I23" s="24"/>
      <c r="J23" s="24"/>
      <c r="K23" s="186"/>
      <c r="L23" s="186"/>
    </row>
    <row r="24" spans="1:17">
      <c r="A24" s="143" t="s">
        <v>199</v>
      </c>
      <c r="B24" s="143" t="s">
        <v>198</v>
      </c>
      <c r="C24" s="24"/>
      <c r="D24" s="13"/>
      <c r="E24" s="13"/>
      <c r="F24" s="6"/>
      <c r="G24" s="6"/>
      <c r="H24" s="42" t="s">
        <v>22</v>
      </c>
      <c r="I24" s="43"/>
      <c r="J24" s="42" t="s">
        <v>23</v>
      </c>
      <c r="K24" s="186"/>
      <c r="L24" s="186"/>
    </row>
    <row r="25" spans="1:17">
      <c r="A25" s="143"/>
      <c r="B25" s="175" t="s">
        <v>200</v>
      </c>
      <c r="C25" s="24"/>
      <c r="D25" s="25"/>
      <c r="E25" s="25"/>
      <c r="F25" s="158"/>
      <c r="G25" s="6"/>
      <c r="H25" s="24"/>
      <c r="I25" s="24"/>
      <c r="J25" s="24"/>
      <c r="K25" s="186"/>
      <c r="L25" s="186"/>
    </row>
    <row r="26" spans="1:17" ht="31.5" customHeight="1">
      <c r="A26" s="143"/>
      <c r="B26" s="404" t="s">
        <v>607</v>
      </c>
      <c r="C26" s="404"/>
      <c r="D26" s="404"/>
      <c r="E26" s="404"/>
      <c r="F26" s="404"/>
      <c r="G26" s="6"/>
      <c r="H26" s="295">
        <v>24176367500</v>
      </c>
      <c r="I26" s="295">
        <v>1091250000</v>
      </c>
      <c r="J26" s="295">
        <v>1091250000</v>
      </c>
      <c r="K26" s="186"/>
      <c r="L26" s="186"/>
    </row>
    <row r="27" spans="1:17" ht="16.5" thickBot="1">
      <c r="A27" s="143"/>
      <c r="B27" s="209" t="s">
        <v>65</v>
      </c>
      <c r="C27" s="24"/>
      <c r="D27" s="25"/>
      <c r="E27" s="25"/>
      <c r="F27" s="24"/>
      <c r="G27" s="1"/>
      <c r="H27" s="46">
        <f>SUM(H26)</f>
        <v>24176367500</v>
      </c>
      <c r="I27" s="24"/>
      <c r="J27" s="46">
        <f>SUM(J26)</f>
        <v>1091250000</v>
      </c>
      <c r="K27" s="186"/>
      <c r="L27" s="186"/>
    </row>
    <row r="28" spans="1:17" ht="16.5" thickTop="1">
      <c r="A28" s="143"/>
      <c r="B28" s="149"/>
      <c r="C28" s="24"/>
      <c r="D28" s="13"/>
      <c r="E28" s="13"/>
      <c r="F28" s="6"/>
      <c r="G28" s="6"/>
      <c r="H28" s="24"/>
      <c r="I28" s="24"/>
      <c r="J28" s="24"/>
      <c r="K28" s="186"/>
      <c r="L28" s="186"/>
    </row>
    <row r="29" spans="1:17" ht="16.5" customHeight="1">
      <c r="A29" s="143" t="s">
        <v>203</v>
      </c>
      <c r="B29" s="149"/>
      <c r="C29" s="24"/>
      <c r="D29" s="13"/>
      <c r="E29" s="13"/>
      <c r="G29" s="163"/>
      <c r="H29" s="42" t="s">
        <v>22</v>
      </c>
      <c r="I29" s="43"/>
      <c r="J29" s="42" t="s">
        <v>23</v>
      </c>
    </row>
    <row r="30" spans="1:17" s="158" customFormat="1" ht="16.5" customHeight="1">
      <c r="B30" s="50" t="s">
        <v>201</v>
      </c>
      <c r="H30" s="25">
        <f>SUM(H31:H39)</f>
        <v>36028741843</v>
      </c>
      <c r="I30" s="24"/>
      <c r="J30" s="25">
        <f>SUM(J31:J39)</f>
        <v>36260521568</v>
      </c>
      <c r="K30" s="186"/>
      <c r="L30" s="186"/>
      <c r="M30" s="176"/>
      <c r="N30" s="186"/>
      <c r="O30" s="187"/>
    </row>
    <row r="31" spans="1:17" s="158" customFormat="1" ht="16.5" customHeight="1">
      <c r="B31" s="308" t="s">
        <v>253</v>
      </c>
      <c r="C31" s="302"/>
      <c r="E31" s="31" t="s">
        <v>254</v>
      </c>
      <c r="F31" s="31"/>
      <c r="H31" s="13">
        <v>27855320000</v>
      </c>
      <c r="I31" s="21"/>
      <c r="J31" s="13">
        <v>27915320000</v>
      </c>
      <c r="K31" s="186"/>
      <c r="L31" s="186"/>
      <c r="M31" s="176"/>
      <c r="N31" s="186"/>
      <c r="O31" s="187"/>
    </row>
    <row r="32" spans="1:17" s="158" customFormat="1" ht="16.5" customHeight="1">
      <c r="B32" s="308" t="s">
        <v>246</v>
      </c>
      <c r="C32" s="302"/>
      <c r="E32" s="31" t="s">
        <v>254</v>
      </c>
      <c r="H32" s="13">
        <v>297747182</v>
      </c>
      <c r="I32" s="21"/>
      <c r="J32" s="13">
        <v>297747182</v>
      </c>
      <c r="K32" s="186"/>
      <c r="L32" s="186"/>
      <c r="M32" s="176"/>
      <c r="N32" s="186"/>
      <c r="O32" s="187"/>
    </row>
    <row r="33" spans="1:15" s="158" customFormat="1" ht="16.5" customHeight="1">
      <c r="B33" s="308" t="s">
        <v>247</v>
      </c>
      <c r="C33" s="302"/>
      <c r="E33" s="31" t="s">
        <v>254</v>
      </c>
      <c r="H33" s="13">
        <v>561919900</v>
      </c>
      <c r="I33" s="21"/>
      <c r="J33" s="13">
        <v>561919900</v>
      </c>
      <c r="K33" s="186"/>
      <c r="L33" s="186"/>
      <c r="M33" s="176"/>
      <c r="N33" s="186"/>
      <c r="O33" s="187"/>
    </row>
    <row r="34" spans="1:15" s="158" customFormat="1" ht="16.5" customHeight="1">
      <c r="B34" s="308" t="s">
        <v>248</v>
      </c>
      <c r="C34" s="302"/>
      <c r="E34" s="31" t="s">
        <v>254</v>
      </c>
      <c r="H34" s="13">
        <v>208963377</v>
      </c>
      <c r="I34" s="21"/>
      <c r="J34" s="13">
        <v>208963377</v>
      </c>
      <c r="K34" s="186"/>
      <c r="L34" s="186"/>
      <c r="M34" s="176"/>
      <c r="N34" s="186"/>
      <c r="O34" s="187"/>
    </row>
    <row r="35" spans="1:15" s="158" customFormat="1" ht="16.5" customHeight="1">
      <c r="B35" s="308" t="s">
        <v>249</v>
      </c>
      <c r="C35" s="302"/>
      <c r="E35" s="31" t="s">
        <v>254</v>
      </c>
      <c r="H35" s="13">
        <v>1194873000</v>
      </c>
      <c r="I35" s="21"/>
      <c r="J35" s="13">
        <v>1194873000</v>
      </c>
      <c r="K35" s="186"/>
      <c r="L35" s="186"/>
      <c r="M35" s="176"/>
      <c r="N35" s="186"/>
      <c r="O35" s="187"/>
    </row>
    <row r="36" spans="1:15" s="158" customFormat="1" ht="16.5" customHeight="1">
      <c r="B36" s="308" t="s">
        <v>250</v>
      </c>
      <c r="C36" s="307"/>
      <c r="E36" s="31" t="s">
        <v>255</v>
      </c>
      <c r="H36" s="13">
        <v>5207287675</v>
      </c>
      <c r="I36" s="21"/>
      <c r="J36" s="13">
        <v>5292787675</v>
      </c>
      <c r="K36" s="186"/>
      <c r="L36" s="186"/>
      <c r="M36" s="176"/>
      <c r="N36" s="186"/>
      <c r="O36" s="187"/>
    </row>
    <row r="37" spans="1:15" s="158" customFormat="1" ht="16.5" customHeight="1">
      <c r="B37" s="308" t="s">
        <v>251</v>
      </c>
      <c r="C37" s="302"/>
      <c r="E37" s="31" t="s">
        <v>255</v>
      </c>
      <c r="H37" s="13">
        <v>653760775</v>
      </c>
      <c r="I37" s="21"/>
      <c r="J37" s="13">
        <v>776760775</v>
      </c>
      <c r="K37" s="186"/>
      <c r="L37" s="186"/>
      <c r="M37" s="176"/>
      <c r="N37" s="186"/>
      <c r="O37" s="187"/>
    </row>
    <row r="38" spans="1:15" s="158" customFormat="1" ht="16.5" customHeight="1">
      <c r="B38" s="308" t="s">
        <v>608</v>
      </c>
      <c r="C38" s="302"/>
      <c r="E38" s="31"/>
      <c r="H38" s="13">
        <v>37359635</v>
      </c>
      <c r="I38" s="21"/>
      <c r="J38" s="13"/>
      <c r="K38" s="186"/>
      <c r="L38" s="186"/>
      <c r="M38" s="176"/>
      <c r="N38" s="186"/>
      <c r="O38" s="187"/>
    </row>
    <row r="39" spans="1:15" s="158" customFormat="1" ht="16.5" customHeight="1">
      <c r="B39" s="308" t="s">
        <v>252</v>
      </c>
      <c r="C39" s="302"/>
      <c r="H39" s="13">
        <v>11510299</v>
      </c>
      <c r="I39" s="21"/>
      <c r="J39" s="13">
        <v>12149659</v>
      </c>
      <c r="K39" s="186"/>
      <c r="L39" s="186"/>
      <c r="M39" s="176"/>
      <c r="N39" s="186"/>
      <c r="O39" s="187"/>
    </row>
    <row r="40" spans="1:15" s="158" customFormat="1" ht="16.5" customHeight="1" thickBot="1">
      <c r="A40" s="210"/>
      <c r="B40" s="209" t="s">
        <v>65</v>
      </c>
      <c r="C40" s="24"/>
      <c r="D40" s="25"/>
      <c r="E40" s="25"/>
      <c r="F40" s="24">
        <f>H40-36028741843</f>
        <v>0</v>
      </c>
      <c r="G40" s="1"/>
      <c r="H40" s="46">
        <f>H30</f>
        <v>36028741843</v>
      </c>
      <c r="I40" s="24"/>
      <c r="J40" s="46">
        <f>J30</f>
        <v>36260521568</v>
      </c>
      <c r="K40" s="186"/>
      <c r="L40" s="186"/>
      <c r="M40" s="176"/>
      <c r="N40" s="186"/>
      <c r="O40" s="187"/>
    </row>
    <row r="41" spans="1:15" s="158" customFormat="1" ht="16.5" thickTop="1">
      <c r="A41" s="157"/>
      <c r="B41" s="157"/>
      <c r="C41" s="24"/>
      <c r="D41" s="25"/>
      <c r="E41" s="25"/>
      <c r="F41" s="1"/>
      <c r="G41" s="1"/>
      <c r="H41" s="24"/>
      <c r="I41" s="24"/>
      <c r="J41" s="24"/>
      <c r="K41" s="178"/>
      <c r="L41" s="178"/>
      <c r="M41" s="176"/>
      <c r="N41" s="186"/>
      <c r="O41" s="187"/>
    </row>
    <row r="42" spans="1:15" s="158" customFormat="1" ht="33.75" customHeight="1">
      <c r="A42" s="157"/>
      <c r="B42" s="405" t="s">
        <v>256</v>
      </c>
      <c r="C42" s="405"/>
      <c r="D42" s="405"/>
      <c r="E42" s="405"/>
      <c r="F42" s="405"/>
      <c r="G42" s="405"/>
      <c r="H42" s="405"/>
      <c r="I42" s="405"/>
      <c r="J42" s="405"/>
      <c r="K42" s="178"/>
      <c r="L42" s="178"/>
      <c r="M42" s="176"/>
      <c r="N42" s="186"/>
      <c r="O42" s="187"/>
    </row>
    <row r="43" spans="1:15" s="158" customFormat="1" ht="5.25" customHeight="1">
      <c r="A43" s="157"/>
      <c r="B43" s="309"/>
      <c r="C43" s="309"/>
      <c r="D43" s="309"/>
      <c r="E43" s="309"/>
      <c r="F43" s="309"/>
      <c r="G43" s="1"/>
      <c r="H43" s="24"/>
      <c r="I43" s="24"/>
      <c r="J43" s="24"/>
      <c r="K43" s="178"/>
      <c r="L43" s="178"/>
      <c r="M43" s="176"/>
      <c r="N43" s="186"/>
      <c r="O43" s="187"/>
    </row>
    <row r="44" spans="1:15" s="158" customFormat="1" ht="34.5" customHeight="1">
      <c r="A44" s="157"/>
      <c r="B44" s="405" t="s">
        <v>257</v>
      </c>
      <c r="C44" s="405"/>
      <c r="D44" s="405"/>
      <c r="E44" s="405"/>
      <c r="F44" s="405"/>
      <c r="G44" s="406"/>
      <c r="H44" s="406"/>
      <c r="I44" s="406"/>
      <c r="J44" s="406"/>
      <c r="K44" s="178"/>
      <c r="L44" s="178"/>
      <c r="M44" s="176"/>
      <c r="N44" s="186"/>
      <c r="O44" s="187"/>
    </row>
    <row r="45" spans="1:15" s="158" customFormat="1">
      <c r="A45" s="157"/>
      <c r="B45" s="157"/>
      <c r="C45" s="24"/>
      <c r="D45" s="25"/>
      <c r="E45" s="25"/>
      <c r="F45" s="1"/>
      <c r="G45" s="1"/>
      <c r="H45" s="24"/>
      <c r="I45" s="24"/>
      <c r="J45" s="24"/>
      <c r="K45" s="178"/>
      <c r="L45" s="178"/>
      <c r="M45" s="176"/>
      <c r="N45" s="186"/>
      <c r="O45" s="187"/>
    </row>
    <row r="46" spans="1:15" ht="16.5" customHeight="1">
      <c r="A46" s="143" t="s">
        <v>237</v>
      </c>
      <c r="B46" s="143" t="s">
        <v>297</v>
      </c>
      <c r="C46" s="24"/>
      <c r="D46" s="13"/>
      <c r="E46" s="13"/>
      <c r="F46" s="6"/>
      <c r="G46" s="6"/>
      <c r="H46" s="42" t="s">
        <v>22</v>
      </c>
      <c r="I46" s="43"/>
      <c r="J46" s="42" t="s">
        <v>23</v>
      </c>
    </row>
    <row r="47" spans="1:15" s="158" customFormat="1" ht="16.5" customHeight="1">
      <c r="B47" s="159" t="s">
        <v>155</v>
      </c>
      <c r="C47" s="24"/>
      <c r="E47" s="32"/>
      <c r="F47" s="32"/>
      <c r="G47" s="43"/>
      <c r="H47" s="25">
        <f>SUM(H48:H48)</f>
        <v>0</v>
      </c>
      <c r="J47" s="25">
        <f>SUM(J48:J48)</f>
        <v>300036</v>
      </c>
      <c r="K47" s="186"/>
      <c r="L47" s="186"/>
      <c r="M47" s="176"/>
      <c r="N47" s="186"/>
      <c r="O47" s="187"/>
    </row>
    <row r="48" spans="1:15" ht="16.5" customHeight="1">
      <c r="A48" s="50"/>
      <c r="B48" s="50" t="s">
        <v>258</v>
      </c>
      <c r="C48" s="24"/>
      <c r="D48" s="13"/>
      <c r="E48" s="13"/>
      <c r="F48" s="6"/>
      <c r="G48" s="6"/>
      <c r="H48" s="49"/>
      <c r="I48" s="9"/>
      <c r="J48" s="49">
        <v>300036</v>
      </c>
    </row>
    <row r="49" spans="1:24" s="158" customFormat="1" ht="16.5" customHeight="1" thickBot="1">
      <c r="A49" s="210"/>
      <c r="B49" s="209" t="s">
        <v>65</v>
      </c>
      <c r="C49" s="24"/>
      <c r="D49" s="25"/>
      <c r="E49" s="25"/>
      <c r="F49" s="1"/>
      <c r="G49" s="1"/>
      <c r="H49" s="46">
        <f>H47</f>
        <v>0</v>
      </c>
      <c r="I49" s="24"/>
      <c r="J49" s="46">
        <f>J47</f>
        <v>300036</v>
      </c>
      <c r="K49" s="186"/>
      <c r="L49" s="186"/>
      <c r="M49" s="176"/>
      <c r="N49" s="186"/>
      <c r="O49" s="187"/>
    </row>
    <row r="50" spans="1:24" ht="7.5" customHeight="1" thickTop="1">
      <c r="A50" s="50"/>
      <c r="B50" s="149"/>
      <c r="C50" s="24"/>
      <c r="D50" s="13"/>
      <c r="E50" s="13"/>
      <c r="F50" s="6"/>
      <c r="G50" s="6"/>
      <c r="H50" s="49"/>
      <c r="I50" s="9"/>
      <c r="J50" s="49"/>
    </row>
    <row r="51" spans="1:24" ht="13.5" customHeight="1">
      <c r="A51" s="50"/>
      <c r="B51" s="149"/>
      <c r="C51" s="24"/>
      <c r="D51" s="13"/>
      <c r="E51" s="13"/>
      <c r="F51" s="6"/>
      <c r="G51" s="6"/>
      <c r="H51" s="49"/>
      <c r="I51" s="9"/>
      <c r="J51" s="49"/>
    </row>
    <row r="52" spans="1:24" s="158" customFormat="1" ht="16.5" customHeight="1">
      <c r="A52" s="159" t="s">
        <v>260</v>
      </c>
      <c r="B52" s="159" t="s">
        <v>296</v>
      </c>
      <c r="C52" s="24"/>
      <c r="D52" s="400" t="s">
        <v>22</v>
      </c>
      <c r="E52" s="400"/>
      <c r="F52" s="400"/>
      <c r="G52" s="43"/>
      <c r="H52" s="400" t="s">
        <v>23</v>
      </c>
      <c r="I52" s="400"/>
      <c r="J52" s="400"/>
      <c r="K52" s="186"/>
      <c r="L52" s="186"/>
      <c r="M52" s="176"/>
      <c r="N52" s="186"/>
      <c r="O52" s="187"/>
    </row>
    <row r="53" spans="1:24" s="158" customFormat="1" ht="16.5" customHeight="1">
      <c r="A53" s="159"/>
      <c r="B53" s="143"/>
      <c r="C53" s="24"/>
      <c r="D53" s="164" t="s">
        <v>113</v>
      </c>
      <c r="E53" s="43"/>
      <c r="F53" s="164" t="s">
        <v>114</v>
      </c>
      <c r="G53" s="43"/>
      <c r="H53" s="164" t="s">
        <v>113</v>
      </c>
      <c r="I53" s="43"/>
      <c r="J53" s="164" t="s">
        <v>114</v>
      </c>
      <c r="K53" s="186"/>
      <c r="L53" s="186"/>
      <c r="M53" s="176"/>
      <c r="N53" s="186"/>
      <c r="O53" s="187"/>
    </row>
    <row r="54" spans="1:24" s="1" customFormat="1" ht="16.5" hidden="1" customHeight="1">
      <c r="B54" s="175" t="s">
        <v>331</v>
      </c>
      <c r="D54" s="77">
        <f>SUM(D56:D56)</f>
        <v>1008555918</v>
      </c>
      <c r="E54" s="77"/>
      <c r="F54" s="77">
        <f>SUM(F56:F56)</f>
        <v>1006739918</v>
      </c>
      <c r="G54" s="77"/>
      <c r="H54" s="77">
        <f>SUM(H56:H56)</f>
        <v>1197118783</v>
      </c>
      <c r="I54" s="77"/>
      <c r="J54" s="77">
        <f>SUM(J56:J56)</f>
        <v>1015739918</v>
      </c>
      <c r="K54" s="186"/>
      <c r="L54" s="186"/>
      <c r="M54" s="176"/>
      <c r="N54" s="186"/>
      <c r="O54" s="187"/>
      <c r="P54" s="158"/>
      <c r="Q54" s="158"/>
      <c r="R54" s="158"/>
      <c r="S54" s="158"/>
      <c r="T54" s="158"/>
      <c r="U54" s="158"/>
      <c r="V54" s="158"/>
      <c r="W54" s="158"/>
      <c r="X54" s="158"/>
    </row>
    <row r="55" spans="1:24" s="1" customFormat="1" ht="16.5" customHeight="1">
      <c r="B55" s="175" t="s">
        <v>331</v>
      </c>
      <c r="D55" s="77"/>
      <c r="E55" s="77"/>
      <c r="F55" s="77"/>
      <c r="G55" s="77"/>
      <c r="H55" s="77"/>
      <c r="I55" s="77"/>
      <c r="J55" s="77"/>
      <c r="K55" s="186"/>
      <c r="L55" s="186"/>
      <c r="M55" s="176"/>
      <c r="N55" s="186"/>
      <c r="O55" s="187"/>
      <c r="P55" s="158"/>
      <c r="Q55" s="158"/>
      <c r="R55" s="158"/>
      <c r="S55" s="158"/>
      <c r="T55" s="158"/>
      <c r="U55" s="158"/>
      <c r="V55" s="158"/>
      <c r="W55" s="158"/>
      <c r="X55" s="158"/>
    </row>
    <row r="56" spans="1:24" s="6" customFormat="1" ht="16.5" customHeight="1">
      <c r="A56" s="150"/>
      <c r="B56" s="50" t="s">
        <v>244</v>
      </c>
      <c r="C56" s="13"/>
      <c r="D56" s="13">
        <v>1008555918</v>
      </c>
      <c r="E56" s="13"/>
      <c r="F56" s="7">
        <v>1006739918</v>
      </c>
      <c r="G56" s="7"/>
      <c r="H56" s="7">
        <v>1197118783</v>
      </c>
      <c r="I56" s="9"/>
      <c r="J56" s="7">
        <v>1015739918</v>
      </c>
      <c r="K56" s="178"/>
      <c r="L56" s="178"/>
      <c r="M56" s="179"/>
      <c r="N56" s="178"/>
      <c r="O56" s="180"/>
      <c r="P56" s="31"/>
      <c r="Q56" s="31"/>
      <c r="R56" s="31"/>
      <c r="S56" s="31"/>
      <c r="T56" s="31"/>
      <c r="U56" s="31"/>
      <c r="V56" s="31"/>
      <c r="W56" s="31"/>
      <c r="X56" s="31"/>
    </row>
    <row r="57" spans="1:24" s="1" customFormat="1" ht="16.5" hidden="1" customHeight="1">
      <c r="B57" s="175" t="s">
        <v>245</v>
      </c>
      <c r="C57" s="25"/>
      <c r="D57" s="77">
        <f>SUM(D58:D58)</f>
        <v>36028741843</v>
      </c>
      <c r="E57" s="176"/>
      <c r="F57" s="77">
        <f>SUM(F58:F58)</f>
        <v>36017371909</v>
      </c>
      <c r="G57" s="77"/>
      <c r="H57" s="77">
        <f>SUM(H58:H58)</f>
        <v>36260521568</v>
      </c>
      <c r="I57" s="77"/>
      <c r="J57" s="77">
        <f>SUM(J58:J58)</f>
        <v>36248371909</v>
      </c>
      <c r="K57" s="186"/>
      <c r="L57" s="186"/>
      <c r="M57" s="176"/>
      <c r="N57" s="186"/>
      <c r="O57" s="187"/>
      <c r="P57" s="158"/>
      <c r="Q57" s="158"/>
      <c r="R57" s="158"/>
      <c r="S57" s="158"/>
      <c r="T57" s="158"/>
      <c r="U57" s="158"/>
      <c r="V57" s="158"/>
      <c r="W57" s="158"/>
      <c r="X57" s="158"/>
    </row>
    <row r="58" spans="1:24" ht="16.5" customHeight="1">
      <c r="A58" s="31"/>
      <c r="B58" s="50" t="s">
        <v>330</v>
      </c>
      <c r="C58" s="26"/>
      <c r="D58" s="26">
        <f>H40</f>
        <v>36028741843</v>
      </c>
      <c r="E58" s="77"/>
      <c r="F58" s="26">
        <v>36017371909</v>
      </c>
      <c r="G58" s="27"/>
      <c r="H58" s="26">
        <f>J40</f>
        <v>36260521568</v>
      </c>
      <c r="I58" s="26"/>
      <c r="J58" s="26">
        <v>36248371909</v>
      </c>
    </row>
    <row r="59" spans="1:24" ht="16.5" customHeight="1" thickBot="1">
      <c r="A59" s="210"/>
      <c r="B59" s="209" t="s">
        <v>65</v>
      </c>
      <c r="C59" s="24"/>
      <c r="D59" s="46">
        <f>D54+D57</f>
        <v>37037297761</v>
      </c>
      <c r="E59" s="13"/>
      <c r="F59" s="46">
        <f>F54+F57</f>
        <v>37024111827</v>
      </c>
      <c r="G59" s="17"/>
      <c r="H59" s="46">
        <f>H54+H57</f>
        <v>37457640351</v>
      </c>
      <c r="I59" s="24"/>
      <c r="J59" s="46">
        <f>J54+J57</f>
        <v>37264111827</v>
      </c>
      <c r="K59" s="186"/>
      <c r="L59" s="186"/>
      <c r="N59" s="186"/>
    </row>
    <row r="60" spans="1:24" ht="16.5" thickTop="1">
      <c r="A60" s="149"/>
      <c r="B60" s="149"/>
      <c r="C60" s="13"/>
      <c r="D60" s="13"/>
      <c r="E60" s="13"/>
      <c r="F60" s="13"/>
      <c r="G60" s="13"/>
      <c r="H60" s="13"/>
      <c r="I60" s="21"/>
      <c r="J60" s="13"/>
    </row>
    <row r="61" spans="1:24">
      <c r="A61" s="143" t="s">
        <v>238</v>
      </c>
      <c r="B61" s="143" t="s">
        <v>298</v>
      </c>
      <c r="C61" s="41"/>
      <c r="D61" s="400" t="s">
        <v>22</v>
      </c>
      <c r="E61" s="400"/>
      <c r="F61" s="400"/>
      <c r="G61" s="43"/>
      <c r="H61" s="400" t="s">
        <v>23</v>
      </c>
      <c r="I61" s="400"/>
      <c r="J61" s="400"/>
    </row>
    <row r="62" spans="1:24">
      <c r="A62" s="143"/>
      <c r="B62" s="149"/>
      <c r="C62" s="41"/>
      <c r="D62" s="164" t="s">
        <v>113</v>
      </c>
      <c r="E62" s="43"/>
      <c r="F62" s="164" t="s">
        <v>114</v>
      </c>
      <c r="G62" s="43"/>
      <c r="H62" s="164" t="s">
        <v>113</v>
      </c>
      <c r="I62" s="43"/>
      <c r="J62" s="164" t="s">
        <v>114</v>
      </c>
    </row>
    <row r="63" spans="1:24" ht="16.5" customHeight="1">
      <c r="A63" s="150"/>
      <c r="B63" s="150" t="s">
        <v>67</v>
      </c>
      <c r="C63" s="13"/>
      <c r="D63" s="13"/>
      <c r="E63" s="13"/>
      <c r="F63" s="6"/>
      <c r="G63" s="6"/>
      <c r="H63" s="13">
        <v>322800000</v>
      </c>
      <c r="I63" s="21"/>
      <c r="J63" s="13"/>
    </row>
    <row r="64" spans="1:24" ht="16.5" customHeight="1">
      <c r="A64" s="150"/>
      <c r="B64" s="150" t="s">
        <v>202</v>
      </c>
      <c r="C64" s="13"/>
      <c r="D64" s="13">
        <v>0</v>
      </c>
      <c r="E64" s="13"/>
      <c r="F64" s="6"/>
      <c r="G64" s="6"/>
      <c r="H64" s="13"/>
      <c r="I64" s="21"/>
      <c r="J64" s="13"/>
    </row>
    <row r="65" spans="1:24" ht="16.5" customHeight="1" thickBot="1">
      <c r="A65" s="210"/>
      <c r="B65" s="209" t="s">
        <v>65</v>
      </c>
      <c r="C65" s="21"/>
      <c r="D65" s="46">
        <f>SUM(D63:D64)</f>
        <v>0</v>
      </c>
      <c r="E65" s="24"/>
      <c r="F65" s="46">
        <f>SUM(F63:F64)</f>
        <v>0</v>
      </c>
      <c r="G65" s="6"/>
      <c r="H65" s="46">
        <f>SUM(H63:H64)</f>
        <v>322800000</v>
      </c>
      <c r="I65" s="24"/>
      <c r="J65" s="46">
        <f>SUM(J63:J64)</f>
        <v>0</v>
      </c>
      <c r="K65" s="186"/>
      <c r="L65" s="186"/>
      <c r="M65" s="176"/>
    </row>
    <row r="66" spans="1:24" ht="16.5" thickTop="1">
      <c r="A66" s="149"/>
      <c r="B66" s="149"/>
      <c r="C66" s="21"/>
      <c r="D66" s="24"/>
      <c r="E66" s="24"/>
      <c r="F66" s="6"/>
      <c r="G66" s="6"/>
      <c r="H66" s="24"/>
      <c r="I66" s="24"/>
      <c r="J66" s="24"/>
    </row>
    <row r="67" spans="1:24" s="54" customFormat="1">
      <c r="A67" s="151" t="s">
        <v>239</v>
      </c>
      <c r="B67" s="151" t="s">
        <v>299</v>
      </c>
      <c r="C67" s="27"/>
      <c r="D67" s="27"/>
      <c r="E67" s="27"/>
      <c r="F67" s="27"/>
      <c r="G67" s="27"/>
      <c r="H67" s="28"/>
      <c r="I67" s="28"/>
      <c r="J67" s="28"/>
      <c r="K67" s="188"/>
      <c r="L67" s="188"/>
      <c r="M67" s="189"/>
      <c r="N67" s="188"/>
      <c r="O67" s="190"/>
    </row>
    <row r="68" spans="1:24" ht="5.25" customHeight="1" thickBot="1">
      <c r="A68" s="143"/>
      <c r="B68" s="149"/>
      <c r="C68" s="6"/>
      <c r="D68" s="6"/>
      <c r="E68" s="6"/>
      <c r="F68" s="13"/>
      <c r="G68" s="13"/>
      <c r="H68" s="13"/>
      <c r="I68" s="13"/>
      <c r="J68" s="13"/>
    </row>
    <row r="69" spans="1:24" ht="43.5" customHeight="1" thickTop="1">
      <c r="B69" s="153" t="s">
        <v>115</v>
      </c>
      <c r="C69" s="55" t="s">
        <v>69</v>
      </c>
      <c r="D69" s="55" t="s">
        <v>70</v>
      </c>
      <c r="E69" s="160"/>
      <c r="F69" s="166" t="s">
        <v>71</v>
      </c>
      <c r="G69" s="165"/>
      <c r="H69" s="56" t="s">
        <v>72</v>
      </c>
      <c r="I69" s="57"/>
      <c r="J69" s="58" t="s">
        <v>73</v>
      </c>
    </row>
    <row r="70" spans="1:24" ht="15" customHeight="1">
      <c r="B70" s="154" t="s">
        <v>117</v>
      </c>
      <c r="C70" s="59"/>
      <c r="D70" s="59"/>
      <c r="E70" s="60"/>
      <c r="F70" s="61"/>
      <c r="G70" s="61"/>
      <c r="H70" s="60"/>
      <c r="I70" s="61"/>
      <c r="J70" s="62"/>
    </row>
    <row r="71" spans="1:24" ht="15" customHeight="1">
      <c r="B71" s="169" t="s">
        <v>116</v>
      </c>
      <c r="C71" s="170">
        <v>222601212</v>
      </c>
      <c r="D71" s="170">
        <v>305665367</v>
      </c>
      <c r="E71" s="171"/>
      <c r="F71" s="172">
        <v>335389189</v>
      </c>
      <c r="G71" s="172"/>
      <c r="H71" s="171">
        <v>69952870</v>
      </c>
      <c r="I71" s="172"/>
      <c r="J71" s="224">
        <f>SUM(B71:H71)</f>
        <v>933608638</v>
      </c>
      <c r="K71" s="186"/>
    </row>
    <row r="72" spans="1:24" ht="15" customHeight="1">
      <c r="B72" s="155" t="s">
        <v>118</v>
      </c>
      <c r="C72" s="66"/>
      <c r="D72" s="66"/>
      <c r="E72" s="67"/>
      <c r="F72" s="21"/>
      <c r="G72" s="21"/>
      <c r="H72" s="67"/>
      <c r="I72" s="65"/>
      <c r="J72" s="68">
        <f t="shared" ref="J72:J77" si="0">SUM(C72:H72)</f>
        <v>0</v>
      </c>
      <c r="L72" s="191"/>
    </row>
    <row r="73" spans="1:24" ht="15" customHeight="1">
      <c r="B73" s="155" t="s">
        <v>119</v>
      </c>
      <c r="C73" s="63"/>
      <c r="D73" s="69"/>
      <c r="E73" s="167"/>
      <c r="F73" s="9"/>
      <c r="G73" s="9"/>
      <c r="H73" s="64"/>
      <c r="I73" s="9"/>
      <c r="J73" s="68">
        <f t="shared" si="0"/>
        <v>0</v>
      </c>
    </row>
    <row r="74" spans="1:24" s="6" customFormat="1" ht="15" customHeight="1">
      <c r="A74" s="144"/>
      <c r="B74" s="155" t="s">
        <v>120</v>
      </c>
      <c r="C74" s="63"/>
      <c r="D74" s="63"/>
      <c r="E74" s="64"/>
      <c r="F74" s="9"/>
      <c r="G74" s="9"/>
      <c r="H74" s="64"/>
      <c r="I74" s="9"/>
      <c r="J74" s="68">
        <f t="shared" si="0"/>
        <v>0</v>
      </c>
      <c r="K74" s="178"/>
      <c r="L74" s="178"/>
      <c r="M74" s="179"/>
      <c r="N74" s="178"/>
      <c r="O74" s="180"/>
      <c r="P74" s="31"/>
      <c r="Q74" s="31"/>
      <c r="R74" s="31"/>
      <c r="S74" s="31"/>
      <c r="T74" s="31"/>
      <c r="U74" s="31"/>
      <c r="V74" s="31"/>
      <c r="W74" s="31"/>
      <c r="X74" s="31"/>
    </row>
    <row r="75" spans="1:24" s="6" customFormat="1" ht="30" customHeight="1">
      <c r="A75" s="144"/>
      <c r="B75" s="173" t="s">
        <v>123</v>
      </c>
      <c r="C75" s="63"/>
      <c r="D75" s="63"/>
      <c r="E75" s="64"/>
      <c r="F75" s="9"/>
      <c r="G75" s="9"/>
      <c r="H75" s="64"/>
      <c r="I75" s="9"/>
      <c r="J75" s="68">
        <f t="shared" si="0"/>
        <v>0</v>
      </c>
      <c r="K75" s="178"/>
      <c r="L75" s="178"/>
      <c r="M75" s="179"/>
      <c r="N75" s="178"/>
      <c r="O75" s="180"/>
      <c r="P75" s="31"/>
      <c r="Q75" s="31"/>
      <c r="R75" s="31"/>
      <c r="S75" s="31"/>
      <c r="T75" s="31"/>
      <c r="U75" s="31"/>
      <c r="V75" s="31"/>
      <c r="W75" s="31"/>
      <c r="X75" s="31"/>
    </row>
    <row r="76" spans="1:24" s="6" customFormat="1" ht="15" customHeight="1">
      <c r="A76" s="144"/>
      <c r="B76" s="155" t="s">
        <v>121</v>
      </c>
      <c r="C76" s="66">
        <v>222601212</v>
      </c>
      <c r="D76" s="66">
        <v>80000000</v>
      </c>
      <c r="E76" s="67"/>
      <c r="F76" s="21"/>
      <c r="G76" s="21"/>
      <c r="H76" s="67">
        <v>38103870</v>
      </c>
      <c r="I76" s="9"/>
      <c r="J76" s="68">
        <f t="shared" si="0"/>
        <v>340705082</v>
      </c>
      <c r="K76" s="178"/>
      <c r="L76" s="178"/>
      <c r="M76" s="179"/>
      <c r="N76" s="178"/>
      <c r="O76" s="180"/>
      <c r="P76" s="31"/>
      <c r="Q76" s="31"/>
      <c r="R76" s="31"/>
      <c r="S76" s="31"/>
      <c r="T76" s="31"/>
      <c r="U76" s="31"/>
      <c r="V76" s="31"/>
      <c r="W76" s="31"/>
      <c r="X76" s="31"/>
    </row>
    <row r="77" spans="1:24" s="6" customFormat="1" ht="15" customHeight="1">
      <c r="A77" s="144"/>
      <c r="B77" s="155" t="s">
        <v>122</v>
      </c>
      <c r="C77" s="66"/>
      <c r="D77" s="66"/>
      <c r="E77" s="67"/>
      <c r="F77" s="168"/>
      <c r="G77" s="168"/>
      <c r="H77" s="67"/>
      <c r="I77" s="9"/>
      <c r="J77" s="68">
        <f t="shared" si="0"/>
        <v>0</v>
      </c>
      <c r="K77" s="178"/>
      <c r="L77" s="178"/>
      <c r="M77" s="179"/>
      <c r="N77" s="178"/>
      <c r="O77" s="180"/>
      <c r="P77" s="31"/>
      <c r="Q77" s="31"/>
      <c r="R77" s="31"/>
      <c r="S77" s="31"/>
      <c r="T77" s="31"/>
      <c r="U77" s="31"/>
      <c r="V77" s="31"/>
      <c r="W77" s="31"/>
      <c r="X77" s="31"/>
    </row>
    <row r="78" spans="1:24" s="6" customFormat="1" ht="15" customHeight="1">
      <c r="A78" s="144"/>
      <c r="B78" s="169" t="s">
        <v>156</v>
      </c>
      <c r="C78" s="278">
        <f>C77+C71+C72+C73+C74-C75-C76</f>
        <v>0</v>
      </c>
      <c r="D78" s="278">
        <f>D77+D71+D72+D73+D74-D75-D76</f>
        <v>225665367</v>
      </c>
      <c r="E78" s="279"/>
      <c r="F78" s="280">
        <f>F77+F71+F72+F73+F74-F75-F76</f>
        <v>335389189</v>
      </c>
      <c r="G78" s="172"/>
      <c r="H78" s="279">
        <f>H77+H71+H72+H73+H74-H75-H76</f>
        <v>31849000</v>
      </c>
      <c r="I78" s="281"/>
      <c r="J78" s="224">
        <f>SUM(B78:H78)</f>
        <v>592903556</v>
      </c>
      <c r="K78" s="186"/>
      <c r="L78" s="178"/>
      <c r="M78" s="179"/>
      <c r="N78" s="178"/>
      <c r="O78" s="180"/>
      <c r="P78" s="31"/>
      <c r="Q78" s="31"/>
      <c r="R78" s="31"/>
      <c r="S78" s="31"/>
      <c r="T78" s="31"/>
      <c r="U78" s="31"/>
      <c r="V78" s="31"/>
      <c r="W78" s="31"/>
      <c r="X78" s="31"/>
    </row>
    <row r="79" spans="1:24" s="1" customFormat="1" ht="15" customHeight="1">
      <c r="A79" s="174"/>
      <c r="B79" s="169" t="s">
        <v>124</v>
      </c>
      <c r="C79" s="170"/>
      <c r="D79" s="170"/>
      <c r="E79" s="171"/>
      <c r="F79" s="172"/>
      <c r="G79" s="172"/>
      <c r="H79" s="171"/>
      <c r="I79" s="172"/>
      <c r="J79" s="224"/>
      <c r="K79" s="186"/>
      <c r="L79" s="186"/>
      <c r="M79" s="176"/>
      <c r="N79" s="186"/>
      <c r="O79" s="187"/>
      <c r="P79" s="158"/>
      <c r="Q79" s="158"/>
      <c r="R79" s="158"/>
      <c r="S79" s="158"/>
      <c r="T79" s="158"/>
      <c r="U79" s="158"/>
      <c r="V79" s="158"/>
      <c r="W79" s="158"/>
      <c r="X79" s="158"/>
    </row>
    <row r="80" spans="1:24" s="6" customFormat="1" ht="15" customHeight="1">
      <c r="A80" s="144"/>
      <c r="B80" s="169" t="s">
        <v>116</v>
      </c>
      <c r="C80" s="170">
        <v>222601212</v>
      </c>
      <c r="D80" s="170">
        <v>305665367</v>
      </c>
      <c r="E80" s="171"/>
      <c r="F80" s="172">
        <v>335389189</v>
      </c>
      <c r="G80" s="172"/>
      <c r="H80" s="171">
        <v>69952870</v>
      </c>
      <c r="I80" s="172"/>
      <c r="J80" s="224">
        <f t="shared" ref="J80:J85" si="1">SUM(C80:H80)</f>
        <v>933608638</v>
      </c>
      <c r="K80" s="186"/>
      <c r="L80" s="178"/>
      <c r="M80" s="179"/>
      <c r="N80" s="178"/>
      <c r="O80" s="180"/>
      <c r="P80" s="31"/>
      <c r="Q80" s="31"/>
      <c r="R80" s="31"/>
      <c r="S80" s="31"/>
      <c r="T80" s="31"/>
      <c r="U80" s="31"/>
      <c r="V80" s="31"/>
      <c r="W80" s="31"/>
      <c r="X80" s="31"/>
    </row>
    <row r="81" spans="1:24" s="6" customFormat="1" ht="15" customHeight="1">
      <c r="A81" s="144"/>
      <c r="B81" s="155" t="s">
        <v>125</v>
      </c>
      <c r="C81" s="71"/>
      <c r="D81" s="71"/>
      <c r="E81" s="161"/>
      <c r="F81" s="168"/>
      <c r="G81" s="168"/>
      <c r="H81" s="161"/>
      <c r="I81" s="168"/>
      <c r="J81" s="72">
        <f t="shared" si="1"/>
        <v>0</v>
      </c>
      <c r="K81" s="186"/>
      <c r="L81" s="178"/>
      <c r="M81" s="179"/>
      <c r="N81" s="178"/>
      <c r="O81" s="180"/>
      <c r="P81" s="31"/>
      <c r="Q81" s="31"/>
      <c r="R81" s="31"/>
      <c r="S81" s="31"/>
      <c r="T81" s="31"/>
      <c r="U81" s="31"/>
      <c r="V81" s="31"/>
      <c r="W81" s="31"/>
      <c r="X81" s="31"/>
    </row>
    <row r="82" spans="1:24" s="6" customFormat="1" ht="15" customHeight="1">
      <c r="A82" s="144"/>
      <c r="B82" s="155" t="s">
        <v>85</v>
      </c>
      <c r="C82" s="71"/>
      <c r="D82" s="71"/>
      <c r="E82" s="161"/>
      <c r="F82" s="168"/>
      <c r="G82" s="168"/>
      <c r="H82" s="161"/>
      <c r="I82" s="168"/>
      <c r="J82" s="72">
        <f t="shared" si="1"/>
        <v>0</v>
      </c>
      <c r="K82" s="186"/>
      <c r="L82" s="178"/>
      <c r="M82" s="179"/>
      <c r="N82" s="178"/>
      <c r="O82" s="180"/>
      <c r="P82" s="31"/>
      <c r="Q82" s="31"/>
      <c r="R82" s="31"/>
      <c r="S82" s="31"/>
      <c r="T82" s="31"/>
      <c r="U82" s="31"/>
      <c r="V82" s="31"/>
      <c r="W82" s="31"/>
      <c r="X82" s="31"/>
    </row>
    <row r="83" spans="1:24" s="6" customFormat="1" ht="30" customHeight="1">
      <c r="A83" s="144"/>
      <c r="B83" s="173" t="s">
        <v>123</v>
      </c>
      <c r="C83" s="71"/>
      <c r="D83" s="71"/>
      <c r="E83" s="161"/>
      <c r="F83" s="168"/>
      <c r="G83" s="168"/>
      <c r="H83" s="161"/>
      <c r="I83" s="168"/>
      <c r="J83" s="72">
        <f t="shared" si="1"/>
        <v>0</v>
      </c>
      <c r="K83" s="186"/>
      <c r="L83" s="178"/>
      <c r="M83" s="179"/>
      <c r="N83" s="178"/>
      <c r="O83" s="180"/>
      <c r="P83" s="31"/>
      <c r="Q83" s="31"/>
      <c r="R83" s="31"/>
      <c r="S83" s="31"/>
      <c r="T83" s="31"/>
      <c r="U83" s="31"/>
      <c r="V83" s="31"/>
      <c r="W83" s="31"/>
      <c r="X83" s="31"/>
    </row>
    <row r="84" spans="1:24" s="6" customFormat="1" ht="15" customHeight="1">
      <c r="A84" s="144"/>
      <c r="B84" s="155" t="s">
        <v>121</v>
      </c>
      <c r="C84" s="66">
        <v>222601212</v>
      </c>
      <c r="D84" s="66">
        <v>80000000</v>
      </c>
      <c r="E84" s="67"/>
      <c r="F84" s="21"/>
      <c r="G84" s="21"/>
      <c r="H84" s="67">
        <v>38103870</v>
      </c>
      <c r="I84" s="9"/>
      <c r="J84" s="72">
        <f t="shared" si="1"/>
        <v>340705082</v>
      </c>
      <c r="K84" s="178"/>
      <c r="L84" s="178"/>
      <c r="M84" s="179"/>
      <c r="N84" s="178"/>
      <c r="O84" s="180"/>
      <c r="P84" s="31"/>
      <c r="Q84" s="31"/>
      <c r="R84" s="31"/>
      <c r="S84" s="31"/>
      <c r="T84" s="31"/>
      <c r="U84" s="31"/>
      <c r="V84" s="31"/>
      <c r="W84" s="31"/>
      <c r="X84" s="31"/>
    </row>
    <row r="85" spans="1:24" s="6" customFormat="1" ht="15" customHeight="1">
      <c r="A85" s="144"/>
      <c r="B85" s="155" t="s">
        <v>122</v>
      </c>
      <c r="C85" s="66"/>
      <c r="D85" s="66"/>
      <c r="E85" s="67"/>
      <c r="F85" s="21"/>
      <c r="G85" s="21"/>
      <c r="H85" s="67"/>
      <c r="I85" s="9"/>
      <c r="J85" s="72">
        <f t="shared" si="1"/>
        <v>0</v>
      </c>
      <c r="K85" s="178"/>
      <c r="L85" s="178"/>
      <c r="M85" s="179"/>
      <c r="N85" s="178"/>
      <c r="O85" s="180"/>
      <c r="P85" s="31"/>
      <c r="Q85" s="31"/>
      <c r="R85" s="31"/>
      <c r="S85" s="31"/>
      <c r="T85" s="31"/>
      <c r="U85" s="31"/>
      <c r="V85" s="31"/>
      <c r="W85" s="31"/>
      <c r="X85" s="31"/>
    </row>
    <row r="86" spans="1:24" s="6" customFormat="1" ht="15" customHeight="1">
      <c r="A86" s="144"/>
      <c r="B86" s="169" t="s">
        <v>156</v>
      </c>
      <c r="C86" s="278">
        <f>C85+C79+C80+C81+C82-C83-C84</f>
        <v>0</v>
      </c>
      <c r="D86" s="278">
        <f>D85+D79+D80+D81+D82-D83-D84</f>
        <v>225665367</v>
      </c>
      <c r="E86" s="279"/>
      <c r="F86" s="280">
        <f>F85+F79+F80+F81+F82-F83-F84</f>
        <v>335389189</v>
      </c>
      <c r="G86" s="172"/>
      <c r="H86" s="279">
        <f>H85+H79+H80+H81+H82-H83-H84</f>
        <v>31849000</v>
      </c>
      <c r="I86" s="281"/>
      <c r="J86" s="224">
        <f>SUM(C86:H86)</f>
        <v>592903556</v>
      </c>
      <c r="K86" s="186"/>
      <c r="L86" s="178"/>
      <c r="M86" s="179"/>
      <c r="N86" s="178"/>
      <c r="O86" s="180"/>
      <c r="P86" s="31"/>
      <c r="Q86" s="31"/>
      <c r="R86" s="31"/>
      <c r="S86" s="31"/>
      <c r="T86" s="31"/>
      <c r="U86" s="31"/>
      <c r="V86" s="31"/>
      <c r="W86" s="31"/>
      <c r="X86" s="31"/>
    </row>
    <row r="87" spans="1:24" s="6" customFormat="1" ht="15" customHeight="1">
      <c r="A87" s="144"/>
      <c r="B87" s="169" t="s">
        <v>74</v>
      </c>
      <c r="C87" s="170"/>
      <c r="D87" s="170"/>
      <c r="E87" s="171"/>
      <c r="F87" s="172"/>
      <c r="G87" s="172"/>
      <c r="H87" s="171"/>
      <c r="I87" s="172"/>
      <c r="J87" s="224"/>
      <c r="K87" s="178"/>
      <c r="L87" s="178"/>
      <c r="M87" s="179"/>
      <c r="N87" s="178"/>
      <c r="O87" s="180"/>
      <c r="P87" s="31"/>
      <c r="Q87" s="31"/>
      <c r="R87" s="31"/>
      <c r="S87" s="31"/>
      <c r="T87" s="31"/>
      <c r="U87" s="31"/>
      <c r="V87" s="31"/>
      <c r="W87" s="31"/>
      <c r="X87" s="31"/>
    </row>
    <row r="88" spans="1:24" s="6" customFormat="1">
      <c r="A88" s="144"/>
      <c r="B88" s="155" t="s">
        <v>75</v>
      </c>
      <c r="C88" s="66">
        <f>C71-C80</f>
        <v>0</v>
      </c>
      <c r="D88" s="66">
        <f>D71-D80</f>
        <v>0</v>
      </c>
      <c r="E88" s="67"/>
      <c r="F88" s="21">
        <f>F71-F80</f>
        <v>0</v>
      </c>
      <c r="G88" s="21"/>
      <c r="H88" s="67">
        <f>H71-H80</f>
        <v>0</v>
      </c>
      <c r="I88" s="21"/>
      <c r="J88" s="72">
        <f>SUM(C88:H88)</f>
        <v>0</v>
      </c>
      <c r="K88" s="186"/>
      <c r="L88" s="178"/>
      <c r="M88" s="179"/>
      <c r="N88" s="178"/>
      <c r="O88" s="180"/>
      <c r="P88" s="31"/>
      <c r="Q88" s="31"/>
      <c r="R88" s="31"/>
      <c r="S88" s="31"/>
      <c r="T88" s="31"/>
      <c r="U88" s="31"/>
      <c r="V88" s="31"/>
      <c r="W88" s="31"/>
      <c r="X88" s="31"/>
    </row>
    <row r="89" spans="1:24" s="6" customFormat="1" ht="16.5" thickBot="1">
      <c r="A89" s="144"/>
      <c r="B89" s="156" t="s">
        <v>76</v>
      </c>
      <c r="C89" s="73">
        <f>(C71+SUM(C72:C74)-SUM(C75:C77))-(C80+SUM(C81:C82)-SUM(C83:C85))</f>
        <v>0</v>
      </c>
      <c r="D89" s="73">
        <f>(D71+SUM(D72:D74)-SUM(D75:D77))-(D80+SUM(D81:D82)-SUM(D83:D85))</f>
        <v>0</v>
      </c>
      <c r="E89" s="162"/>
      <c r="F89" s="74">
        <f>(F71+SUM(F72:F74)-SUM(F75:F77))-(F80+SUM(F81:F82)-SUM(F83:F85))</f>
        <v>0</v>
      </c>
      <c r="G89" s="74"/>
      <c r="H89" s="162">
        <f>(H71+SUM(H72:H74)-SUM(H75:H77))-(H80+SUM(H81:H82)-SUM(H83:H85))</f>
        <v>0</v>
      </c>
      <c r="I89" s="74"/>
      <c r="J89" s="75">
        <f>SUM(C89:H89)</f>
        <v>0</v>
      </c>
      <c r="K89" s="186"/>
      <c r="L89" s="178"/>
      <c r="M89" s="179"/>
      <c r="N89" s="178"/>
      <c r="O89" s="180"/>
      <c r="P89" s="31"/>
      <c r="Q89" s="31"/>
      <c r="R89" s="31"/>
      <c r="S89" s="31"/>
      <c r="T89" s="31"/>
      <c r="U89" s="31"/>
      <c r="V89" s="31"/>
      <c r="W89" s="31"/>
      <c r="X89" s="31"/>
    </row>
    <row r="90" spans="1:24" s="6" customFormat="1" ht="16.5" thickTop="1">
      <c r="A90" s="149"/>
      <c r="B90" s="149"/>
      <c r="C90" s="13"/>
      <c r="D90" s="13"/>
      <c r="E90" s="13"/>
      <c r="F90" s="13"/>
      <c r="G90" s="13"/>
      <c r="H90" s="13"/>
      <c r="I90" s="13"/>
      <c r="J90" s="13"/>
      <c r="K90" s="178"/>
      <c r="L90" s="178"/>
      <c r="M90" s="179"/>
      <c r="N90" s="178"/>
      <c r="O90" s="180"/>
      <c r="P90" s="31"/>
      <c r="Q90" s="31"/>
      <c r="R90" s="31"/>
      <c r="S90" s="31"/>
      <c r="T90" s="31"/>
      <c r="U90" s="31"/>
      <c r="V90" s="31"/>
      <c r="W90" s="31"/>
      <c r="X90" s="31"/>
    </row>
    <row r="91" spans="1:24" s="6" customFormat="1">
      <c r="A91" s="151" t="s">
        <v>300</v>
      </c>
      <c r="B91" s="151" t="s">
        <v>301</v>
      </c>
      <c r="C91" s="13"/>
      <c r="D91" s="13"/>
      <c r="E91" s="13"/>
      <c r="F91" s="13"/>
      <c r="G91" s="13"/>
      <c r="H91" s="13"/>
      <c r="I91" s="13"/>
      <c r="J91" s="13"/>
      <c r="K91" s="178"/>
      <c r="L91" s="178"/>
      <c r="M91" s="179"/>
      <c r="N91" s="178"/>
      <c r="O91" s="180"/>
      <c r="P91" s="31"/>
      <c r="Q91" s="31"/>
      <c r="R91" s="31"/>
      <c r="S91" s="31"/>
      <c r="T91" s="31"/>
      <c r="U91" s="31"/>
      <c r="V91" s="31"/>
      <c r="W91" s="31"/>
      <c r="X91" s="31"/>
    </row>
    <row r="92" spans="1:24" s="6" customFormat="1" ht="6" customHeight="1" thickBot="1">
      <c r="A92" s="149"/>
      <c r="B92" s="149"/>
      <c r="C92" s="13"/>
      <c r="D92" s="13"/>
      <c r="E92" s="13"/>
      <c r="F92" s="13"/>
      <c r="G92" s="13"/>
      <c r="H92" s="13"/>
      <c r="I92" s="13"/>
      <c r="J92" s="13"/>
      <c r="K92" s="178"/>
      <c r="L92" s="178"/>
      <c r="M92" s="179"/>
      <c r="N92" s="178"/>
      <c r="O92" s="180"/>
      <c r="P92" s="31"/>
      <c r="Q92" s="31"/>
      <c r="R92" s="31"/>
      <c r="S92" s="31"/>
      <c r="T92" s="31"/>
      <c r="U92" s="31"/>
      <c r="V92" s="31"/>
      <c r="W92" s="31"/>
      <c r="X92" s="31"/>
    </row>
    <row r="93" spans="1:24" s="6" customFormat="1" ht="29.25" thickTop="1">
      <c r="A93" s="149"/>
      <c r="B93" s="153" t="s">
        <v>115</v>
      </c>
      <c r="C93" s="55" t="s">
        <v>204</v>
      </c>
      <c r="D93" s="55" t="s">
        <v>205</v>
      </c>
      <c r="E93" s="160"/>
      <c r="F93" s="166" t="s">
        <v>206</v>
      </c>
      <c r="G93" s="165"/>
      <c r="H93" s="56" t="s">
        <v>207</v>
      </c>
      <c r="I93" s="57"/>
      <c r="J93" s="58" t="s">
        <v>73</v>
      </c>
      <c r="K93" s="178"/>
      <c r="L93" s="178"/>
      <c r="M93" s="179"/>
      <c r="N93" s="178"/>
      <c r="O93" s="180"/>
      <c r="P93" s="31"/>
      <c r="Q93" s="31"/>
      <c r="R93" s="31"/>
      <c r="S93" s="31"/>
      <c r="T93" s="31"/>
      <c r="U93" s="31"/>
      <c r="V93" s="31"/>
      <c r="W93" s="31"/>
      <c r="X93" s="31"/>
    </row>
    <row r="94" spans="1:24" s="6" customFormat="1">
      <c r="A94" s="149"/>
      <c r="B94" s="154" t="s">
        <v>117</v>
      </c>
      <c r="C94" s="59"/>
      <c r="D94" s="59"/>
      <c r="E94" s="60"/>
      <c r="F94" s="61"/>
      <c r="G94" s="61"/>
      <c r="H94" s="60"/>
      <c r="I94" s="61"/>
      <c r="J94" s="62"/>
      <c r="K94" s="178"/>
      <c r="L94" s="178"/>
      <c r="M94" s="179"/>
      <c r="N94" s="178"/>
      <c r="O94" s="180"/>
      <c r="P94" s="31"/>
      <c r="Q94" s="31"/>
      <c r="R94" s="31"/>
      <c r="S94" s="31"/>
      <c r="T94" s="31"/>
      <c r="U94" s="31"/>
      <c r="V94" s="31"/>
      <c r="W94" s="31"/>
      <c r="X94" s="31"/>
    </row>
    <row r="95" spans="1:24" s="6" customFormat="1">
      <c r="A95" s="149"/>
      <c r="B95" s="169" t="s">
        <v>116</v>
      </c>
      <c r="C95" s="170"/>
      <c r="D95" s="170"/>
      <c r="E95" s="171"/>
      <c r="F95" s="172">
        <v>43000000</v>
      </c>
      <c r="G95" s="172"/>
      <c r="H95" s="171"/>
      <c r="I95" s="172"/>
      <c r="J95" s="224">
        <f>SUM(B95:H95)</f>
        <v>43000000</v>
      </c>
      <c r="K95" s="186"/>
      <c r="L95" s="178"/>
      <c r="M95" s="179"/>
      <c r="N95" s="178"/>
      <c r="O95" s="180"/>
      <c r="P95" s="31"/>
      <c r="Q95" s="31"/>
      <c r="R95" s="31"/>
      <c r="S95" s="31"/>
      <c r="T95" s="31"/>
      <c r="U95" s="31"/>
      <c r="V95" s="31"/>
      <c r="W95" s="31"/>
      <c r="X95" s="31"/>
    </row>
    <row r="96" spans="1:24" s="6" customFormat="1">
      <c r="A96" s="149"/>
      <c r="B96" s="155" t="s">
        <v>118</v>
      </c>
      <c r="C96" s="66"/>
      <c r="D96" s="66"/>
      <c r="E96" s="67"/>
      <c r="F96" s="21"/>
      <c r="G96" s="21"/>
      <c r="H96" s="67"/>
      <c r="I96" s="65"/>
      <c r="J96" s="68">
        <f t="shared" ref="J96:J101" si="2">SUM(C96:H96)</f>
        <v>0</v>
      </c>
      <c r="K96" s="178"/>
      <c r="L96" s="191"/>
      <c r="M96" s="179"/>
      <c r="N96" s="178"/>
      <c r="O96" s="180"/>
      <c r="P96" s="31"/>
      <c r="Q96" s="31"/>
      <c r="R96" s="31"/>
      <c r="S96" s="31"/>
      <c r="T96" s="31"/>
      <c r="U96" s="31"/>
      <c r="V96" s="31"/>
      <c r="W96" s="31"/>
      <c r="X96" s="31"/>
    </row>
    <row r="97" spans="1:24" s="6" customFormat="1">
      <c r="A97" s="149"/>
      <c r="B97" s="155" t="s">
        <v>119</v>
      </c>
      <c r="C97" s="63"/>
      <c r="D97" s="69"/>
      <c r="E97" s="167"/>
      <c r="F97" s="9"/>
      <c r="G97" s="9"/>
      <c r="H97" s="64"/>
      <c r="I97" s="9"/>
      <c r="J97" s="68">
        <f t="shared" si="2"/>
        <v>0</v>
      </c>
      <c r="K97" s="178"/>
      <c r="L97" s="178"/>
      <c r="M97" s="179"/>
      <c r="N97" s="178"/>
      <c r="O97" s="180"/>
      <c r="P97" s="31"/>
      <c r="Q97" s="31"/>
      <c r="R97" s="31"/>
      <c r="S97" s="31"/>
      <c r="T97" s="31"/>
      <c r="U97" s="31"/>
      <c r="V97" s="31"/>
      <c r="W97" s="31"/>
      <c r="X97" s="31"/>
    </row>
    <row r="98" spans="1:24" s="6" customFormat="1">
      <c r="A98" s="149"/>
      <c r="B98" s="155" t="s">
        <v>120</v>
      </c>
      <c r="C98" s="63"/>
      <c r="D98" s="63"/>
      <c r="E98" s="64"/>
      <c r="F98" s="9"/>
      <c r="G98" s="9"/>
      <c r="H98" s="64"/>
      <c r="I98" s="9"/>
      <c r="J98" s="68">
        <f t="shared" si="2"/>
        <v>0</v>
      </c>
      <c r="K98" s="178"/>
      <c r="L98" s="178"/>
      <c r="M98" s="179"/>
      <c r="N98" s="178"/>
      <c r="O98" s="180"/>
      <c r="P98" s="31"/>
      <c r="Q98" s="31"/>
      <c r="R98" s="31"/>
      <c r="S98" s="31"/>
      <c r="T98" s="31"/>
      <c r="U98" s="31"/>
      <c r="V98" s="31"/>
      <c r="W98" s="31"/>
      <c r="X98" s="31"/>
    </row>
    <row r="99" spans="1:24" s="6" customFormat="1" ht="30.75">
      <c r="A99" s="149"/>
      <c r="B99" s="173" t="s">
        <v>123</v>
      </c>
      <c r="C99" s="63"/>
      <c r="D99" s="63"/>
      <c r="E99" s="64"/>
      <c r="F99" s="9"/>
      <c r="G99" s="9"/>
      <c r="H99" s="64"/>
      <c r="I99" s="9"/>
      <c r="J99" s="68">
        <f t="shared" si="2"/>
        <v>0</v>
      </c>
      <c r="K99" s="178"/>
      <c r="L99" s="178"/>
      <c r="M99" s="179"/>
      <c r="N99" s="178"/>
      <c r="O99" s="180"/>
      <c r="P99" s="31"/>
      <c r="Q99" s="31"/>
      <c r="R99" s="31"/>
      <c r="S99" s="31"/>
      <c r="T99" s="31"/>
      <c r="U99" s="31"/>
      <c r="V99" s="31"/>
      <c r="W99" s="31"/>
      <c r="X99" s="31"/>
    </row>
    <row r="100" spans="1:24" s="6" customFormat="1">
      <c r="A100" s="149"/>
      <c r="B100" s="155" t="s">
        <v>121</v>
      </c>
      <c r="C100" s="66"/>
      <c r="D100" s="66"/>
      <c r="E100" s="67"/>
      <c r="F100" s="21"/>
      <c r="G100" s="21"/>
      <c r="H100" s="67"/>
      <c r="I100" s="9"/>
      <c r="J100" s="68">
        <f t="shared" si="2"/>
        <v>0</v>
      </c>
      <c r="K100" s="178"/>
      <c r="L100" s="178"/>
      <c r="M100" s="179"/>
      <c r="N100" s="178"/>
      <c r="O100" s="180"/>
      <c r="P100" s="31"/>
      <c r="Q100" s="31"/>
      <c r="R100" s="31"/>
      <c r="S100" s="31"/>
      <c r="T100" s="31"/>
      <c r="U100" s="31"/>
      <c r="V100" s="31"/>
      <c r="W100" s="31"/>
      <c r="X100" s="31"/>
    </row>
    <row r="101" spans="1:24" s="6" customFormat="1">
      <c r="A101" s="149"/>
      <c r="B101" s="155" t="s">
        <v>122</v>
      </c>
      <c r="C101" s="66"/>
      <c r="D101" s="66"/>
      <c r="E101" s="67"/>
      <c r="F101" s="168"/>
      <c r="G101" s="168"/>
      <c r="H101" s="67"/>
      <c r="I101" s="9"/>
      <c r="J101" s="68">
        <f t="shared" si="2"/>
        <v>0</v>
      </c>
      <c r="K101" s="178"/>
      <c r="L101" s="178"/>
      <c r="M101" s="179"/>
      <c r="N101" s="178"/>
      <c r="O101" s="180"/>
      <c r="P101" s="31"/>
      <c r="Q101" s="31"/>
      <c r="R101" s="31"/>
      <c r="S101" s="31"/>
      <c r="T101" s="31"/>
      <c r="U101" s="31"/>
      <c r="V101" s="31"/>
      <c r="W101" s="31"/>
      <c r="X101" s="31"/>
    </row>
    <row r="102" spans="1:24" s="6" customFormat="1">
      <c r="A102" s="149"/>
      <c r="B102" s="169" t="s">
        <v>156</v>
      </c>
      <c r="C102" s="278">
        <f>C101+C95+C96+C97+C98-C99-C100</f>
        <v>0</v>
      </c>
      <c r="D102" s="278">
        <f>D101+D95+D96+D97+D98-D99-D100</f>
        <v>0</v>
      </c>
      <c r="E102" s="279"/>
      <c r="F102" s="280">
        <f>F101+F95+F96+F97+F98-F99-F100</f>
        <v>43000000</v>
      </c>
      <c r="G102" s="172"/>
      <c r="H102" s="279">
        <f>H101+H95+H96+H97+H98-H99-H100</f>
        <v>0</v>
      </c>
      <c r="I102" s="281"/>
      <c r="J102" s="224">
        <f>SUM(B102:H102)</f>
        <v>43000000</v>
      </c>
      <c r="K102" s="186"/>
      <c r="L102" s="178"/>
      <c r="M102" s="179"/>
      <c r="N102" s="178"/>
      <c r="O102" s="180"/>
      <c r="P102" s="31"/>
      <c r="Q102" s="31"/>
      <c r="R102" s="31"/>
      <c r="S102" s="31"/>
      <c r="T102" s="31"/>
      <c r="U102" s="31"/>
      <c r="V102" s="31"/>
      <c r="W102" s="31"/>
      <c r="X102" s="31"/>
    </row>
    <row r="103" spans="1:24" s="6" customFormat="1">
      <c r="A103" s="149"/>
      <c r="B103" s="169" t="s">
        <v>124</v>
      </c>
      <c r="C103" s="170"/>
      <c r="D103" s="170"/>
      <c r="E103" s="171"/>
      <c r="F103" s="172"/>
      <c r="G103" s="172"/>
      <c r="H103" s="171"/>
      <c r="I103" s="172"/>
      <c r="J103" s="224"/>
      <c r="K103" s="186"/>
      <c r="L103" s="186"/>
      <c r="M103" s="179"/>
      <c r="N103" s="178"/>
      <c r="O103" s="180"/>
      <c r="P103" s="31"/>
      <c r="Q103" s="31"/>
      <c r="R103" s="31"/>
      <c r="S103" s="31"/>
      <c r="T103" s="31"/>
      <c r="U103" s="31"/>
      <c r="V103" s="31"/>
      <c r="W103" s="31"/>
      <c r="X103" s="31"/>
    </row>
    <row r="104" spans="1:24" s="6" customFormat="1">
      <c r="A104" s="149"/>
      <c r="B104" s="169" t="s">
        <v>116</v>
      </c>
      <c r="C104" s="170"/>
      <c r="D104" s="170"/>
      <c r="E104" s="171"/>
      <c r="F104" s="172">
        <v>43000000</v>
      </c>
      <c r="G104" s="172"/>
      <c r="H104" s="171"/>
      <c r="I104" s="172"/>
      <c r="J104" s="224">
        <f t="shared" ref="J104:J110" si="3">SUM(C104:H104)</f>
        <v>43000000</v>
      </c>
      <c r="K104" s="186"/>
      <c r="L104" s="178"/>
      <c r="M104" s="179"/>
      <c r="N104" s="178"/>
      <c r="O104" s="180"/>
      <c r="P104" s="31"/>
      <c r="Q104" s="31"/>
      <c r="R104" s="31"/>
      <c r="S104" s="31"/>
      <c r="T104" s="31"/>
      <c r="U104" s="31"/>
      <c r="V104" s="31"/>
      <c r="W104" s="31"/>
      <c r="X104" s="31"/>
    </row>
    <row r="105" spans="1:24" s="6" customFormat="1">
      <c r="A105" s="149"/>
      <c r="B105" s="155" t="s">
        <v>125</v>
      </c>
      <c r="C105" s="71"/>
      <c r="D105" s="71"/>
      <c r="E105" s="161"/>
      <c r="F105" s="168"/>
      <c r="G105" s="168"/>
      <c r="H105" s="161"/>
      <c r="I105" s="168"/>
      <c r="J105" s="72">
        <f t="shared" si="3"/>
        <v>0</v>
      </c>
      <c r="K105" s="186"/>
      <c r="L105" s="178"/>
      <c r="M105" s="179"/>
      <c r="N105" s="178"/>
      <c r="O105" s="180"/>
      <c r="P105" s="31"/>
      <c r="Q105" s="31"/>
      <c r="R105" s="31"/>
      <c r="S105" s="31"/>
      <c r="T105" s="31"/>
      <c r="U105" s="31"/>
      <c r="V105" s="31"/>
      <c r="W105" s="31"/>
      <c r="X105" s="31"/>
    </row>
    <row r="106" spans="1:24" s="6" customFormat="1">
      <c r="A106" s="149"/>
      <c r="B106" s="155" t="s">
        <v>85</v>
      </c>
      <c r="C106" s="71"/>
      <c r="D106" s="71"/>
      <c r="E106" s="161"/>
      <c r="F106" s="168"/>
      <c r="G106" s="168"/>
      <c r="H106" s="161"/>
      <c r="I106" s="168"/>
      <c r="J106" s="72">
        <f t="shared" si="3"/>
        <v>0</v>
      </c>
      <c r="K106" s="186"/>
      <c r="L106" s="178"/>
      <c r="M106" s="179"/>
      <c r="N106" s="178"/>
      <c r="O106" s="180"/>
      <c r="P106" s="31"/>
      <c r="Q106" s="31"/>
      <c r="R106" s="31"/>
      <c r="S106" s="31"/>
      <c r="T106" s="31"/>
      <c r="U106" s="31"/>
      <c r="V106" s="31"/>
      <c r="W106" s="31"/>
      <c r="X106" s="31"/>
    </row>
    <row r="107" spans="1:24" s="6" customFormat="1" ht="30.75">
      <c r="A107" s="149"/>
      <c r="B107" s="173" t="s">
        <v>123</v>
      </c>
      <c r="C107" s="71"/>
      <c r="D107" s="71"/>
      <c r="E107" s="161"/>
      <c r="F107" s="168"/>
      <c r="G107" s="168"/>
      <c r="H107" s="161"/>
      <c r="I107" s="168"/>
      <c r="J107" s="72">
        <f t="shared" si="3"/>
        <v>0</v>
      </c>
      <c r="K107" s="186"/>
      <c r="L107" s="178"/>
      <c r="M107" s="179"/>
      <c r="N107" s="178"/>
      <c r="O107" s="180"/>
      <c r="P107" s="31"/>
      <c r="Q107" s="31"/>
      <c r="R107" s="31"/>
      <c r="S107" s="31"/>
      <c r="T107" s="31"/>
      <c r="U107" s="31"/>
      <c r="V107" s="31"/>
      <c r="W107" s="31"/>
      <c r="X107" s="31"/>
    </row>
    <row r="108" spans="1:24" s="6" customFormat="1">
      <c r="A108" s="149"/>
      <c r="B108" s="155" t="s">
        <v>121</v>
      </c>
      <c r="C108" s="66"/>
      <c r="D108" s="66"/>
      <c r="E108" s="67"/>
      <c r="F108" s="21"/>
      <c r="G108" s="21"/>
      <c r="H108" s="67"/>
      <c r="I108" s="9"/>
      <c r="J108" s="72">
        <f t="shared" si="3"/>
        <v>0</v>
      </c>
      <c r="K108" s="178"/>
      <c r="L108" s="178"/>
      <c r="M108" s="179"/>
      <c r="N108" s="178"/>
      <c r="O108" s="180"/>
      <c r="P108" s="31"/>
      <c r="Q108" s="31"/>
      <c r="R108" s="31"/>
      <c r="S108" s="31"/>
      <c r="T108" s="31"/>
      <c r="U108" s="31"/>
      <c r="V108" s="31"/>
      <c r="W108" s="31"/>
      <c r="X108" s="31"/>
    </row>
    <row r="109" spans="1:24" s="6" customFormat="1">
      <c r="A109" s="149"/>
      <c r="B109" s="155" t="s">
        <v>122</v>
      </c>
      <c r="C109" s="66"/>
      <c r="D109" s="66"/>
      <c r="E109" s="67"/>
      <c r="F109" s="21"/>
      <c r="G109" s="21"/>
      <c r="H109" s="67"/>
      <c r="I109" s="9"/>
      <c r="J109" s="72">
        <f t="shared" si="3"/>
        <v>0</v>
      </c>
      <c r="K109" s="178"/>
      <c r="L109" s="178"/>
      <c r="M109" s="179"/>
      <c r="N109" s="178"/>
      <c r="O109" s="180"/>
      <c r="P109" s="31"/>
      <c r="Q109" s="31"/>
      <c r="R109" s="31"/>
      <c r="S109" s="31"/>
      <c r="T109" s="31"/>
      <c r="U109" s="31"/>
      <c r="V109" s="31"/>
      <c r="W109" s="31"/>
      <c r="X109" s="31"/>
    </row>
    <row r="110" spans="1:24" s="6" customFormat="1">
      <c r="A110" s="149"/>
      <c r="B110" s="169" t="s">
        <v>156</v>
      </c>
      <c r="C110" s="278">
        <f>C109+C103+C104+C105+C106-C107-C108</f>
        <v>0</v>
      </c>
      <c r="D110" s="278">
        <f>D109+D103+D104+D105+D106-D107-D108</f>
        <v>0</v>
      </c>
      <c r="E110" s="279"/>
      <c r="F110" s="280">
        <f>F109+F103+F104+F105+F106-F107-F108</f>
        <v>43000000</v>
      </c>
      <c r="G110" s="172"/>
      <c r="H110" s="279">
        <f>H109+H103+H104+H105+H106-H107-H108</f>
        <v>0</v>
      </c>
      <c r="I110" s="281"/>
      <c r="J110" s="224">
        <f t="shared" si="3"/>
        <v>43000000</v>
      </c>
      <c r="K110" s="186"/>
      <c r="L110" s="178"/>
      <c r="M110" s="179"/>
      <c r="N110" s="178"/>
      <c r="O110" s="180"/>
      <c r="P110" s="31"/>
      <c r="Q110" s="31"/>
      <c r="R110" s="31"/>
      <c r="S110" s="31"/>
      <c r="T110" s="31"/>
      <c r="U110" s="31"/>
      <c r="V110" s="31"/>
      <c r="W110" s="31"/>
      <c r="X110" s="31"/>
    </row>
    <row r="111" spans="1:24" s="6" customFormat="1">
      <c r="A111" s="149"/>
      <c r="B111" s="169" t="s">
        <v>74</v>
      </c>
      <c r="C111" s="170"/>
      <c r="D111" s="170"/>
      <c r="E111" s="171"/>
      <c r="F111" s="172"/>
      <c r="G111" s="172"/>
      <c r="H111" s="171"/>
      <c r="I111" s="172"/>
      <c r="J111" s="224"/>
      <c r="K111" s="178"/>
      <c r="L111" s="178"/>
      <c r="M111" s="179"/>
      <c r="N111" s="178"/>
      <c r="O111" s="180"/>
      <c r="P111" s="31"/>
      <c r="Q111" s="31"/>
      <c r="R111" s="31"/>
      <c r="S111" s="31"/>
      <c r="T111" s="31"/>
      <c r="U111" s="31"/>
      <c r="V111" s="31"/>
      <c r="W111" s="31"/>
      <c r="X111" s="31"/>
    </row>
    <row r="112" spans="1:24" s="6" customFormat="1">
      <c r="A112" s="149"/>
      <c r="B112" s="155" t="s">
        <v>75</v>
      </c>
      <c r="C112" s="66">
        <f>C95-C104</f>
        <v>0</v>
      </c>
      <c r="D112" s="66">
        <f>D95-D104</f>
        <v>0</v>
      </c>
      <c r="E112" s="67"/>
      <c r="F112" s="21">
        <f>F95-F104</f>
        <v>0</v>
      </c>
      <c r="G112" s="21"/>
      <c r="H112" s="67">
        <f>H95-H104</f>
        <v>0</v>
      </c>
      <c r="I112" s="21"/>
      <c r="J112" s="72">
        <f>SUM(C112:H112)</f>
        <v>0</v>
      </c>
      <c r="K112" s="186"/>
      <c r="L112" s="178"/>
      <c r="M112" s="179"/>
      <c r="N112" s="178"/>
      <c r="O112" s="180"/>
      <c r="P112" s="31"/>
      <c r="Q112" s="31"/>
      <c r="R112" s="31"/>
      <c r="S112" s="31"/>
      <c r="T112" s="31"/>
      <c r="U112" s="31"/>
      <c r="V112" s="31"/>
      <c r="W112" s="31"/>
      <c r="X112" s="31"/>
    </row>
    <row r="113" spans="1:24" s="6" customFormat="1" ht="16.5" thickBot="1">
      <c r="A113" s="149"/>
      <c r="B113" s="156" t="s">
        <v>76</v>
      </c>
      <c r="C113" s="73">
        <f>(C95+SUM(C96:C98)-SUM(C99:C101))-(C104+SUM(C105:C106)-SUM(C107:C109))</f>
        <v>0</v>
      </c>
      <c r="D113" s="73">
        <f>(D95+SUM(D96:D98)-SUM(D99:D101))-(D104+SUM(D105:D106)-SUM(D107:D109))</f>
        <v>0</v>
      </c>
      <c r="E113" s="162"/>
      <c r="F113" s="74">
        <f>(F95+SUM(F96:F98)-SUM(F99:F101))-(F104+SUM(F105:F106)-SUM(F107:F109))</f>
        <v>0</v>
      </c>
      <c r="G113" s="74"/>
      <c r="H113" s="162">
        <f>(H95+SUM(H96:H98)-SUM(H99:H101))-(H104+SUM(H105:H106)-SUM(H107:H109))</f>
        <v>0</v>
      </c>
      <c r="I113" s="74"/>
      <c r="J113" s="75">
        <f>SUM(C113:H113)</f>
        <v>0</v>
      </c>
      <c r="K113" s="186"/>
      <c r="L113" s="178"/>
      <c r="M113" s="179"/>
      <c r="N113" s="178"/>
      <c r="O113" s="180"/>
      <c r="P113" s="31"/>
      <c r="Q113" s="31"/>
      <c r="R113" s="31"/>
      <c r="S113" s="31"/>
      <c r="T113" s="31"/>
      <c r="U113" s="31"/>
      <c r="V113" s="31"/>
      <c r="W113" s="31"/>
      <c r="X113" s="31"/>
    </row>
    <row r="114" spans="1:24" s="6" customFormat="1" ht="16.5" thickTop="1">
      <c r="A114" s="149"/>
      <c r="B114" s="149"/>
      <c r="C114" s="13"/>
      <c r="D114" s="13"/>
      <c r="E114" s="13"/>
      <c r="F114" s="13"/>
      <c r="G114" s="13"/>
      <c r="H114" s="13"/>
      <c r="I114" s="13"/>
      <c r="J114" s="13"/>
      <c r="K114" s="178"/>
      <c r="L114" s="178"/>
      <c r="M114" s="179"/>
      <c r="N114" s="178"/>
      <c r="O114" s="180"/>
      <c r="P114" s="31"/>
      <c r="Q114" s="31"/>
      <c r="R114" s="31"/>
      <c r="S114" s="31"/>
      <c r="T114" s="31"/>
      <c r="U114" s="31"/>
      <c r="V114" s="31"/>
      <c r="W114" s="31"/>
      <c r="X114" s="31"/>
    </row>
    <row r="115" spans="1:24" s="6" customFormat="1" ht="15">
      <c r="A115" s="1" t="s">
        <v>302</v>
      </c>
      <c r="B115" s="1" t="s">
        <v>303</v>
      </c>
      <c r="H115" s="223" t="s">
        <v>22</v>
      </c>
      <c r="I115" s="19"/>
      <c r="J115" s="223" t="s">
        <v>23</v>
      </c>
    </row>
    <row r="116" spans="1:24" s="6" customFormat="1" ht="15">
      <c r="B116" s="1" t="s">
        <v>158</v>
      </c>
      <c r="H116" s="24">
        <f>SUM(H117:H118)</f>
        <v>6009106</v>
      </c>
      <c r="I116" s="24"/>
      <c r="J116" s="24">
        <f>SUM(J117:J118)</f>
        <v>26984591</v>
      </c>
    </row>
    <row r="117" spans="1:24" s="6" customFormat="1" ht="15">
      <c r="B117" s="225" t="s">
        <v>208</v>
      </c>
      <c r="H117" s="21">
        <v>0</v>
      </c>
      <c r="I117" s="24"/>
      <c r="J117" s="21">
        <v>20975485</v>
      </c>
    </row>
    <row r="118" spans="1:24" s="6" customFormat="1" ht="15">
      <c r="B118" s="225" t="s">
        <v>209</v>
      </c>
      <c r="F118" s="13"/>
      <c r="H118" s="21">
        <v>6009106</v>
      </c>
      <c r="I118" s="24"/>
      <c r="J118" s="21">
        <v>6009106</v>
      </c>
    </row>
    <row r="119" spans="1:24" s="6" customFormat="1" thickBot="1">
      <c r="B119" s="209" t="s">
        <v>65</v>
      </c>
      <c r="C119" s="1"/>
      <c r="D119" s="1"/>
      <c r="E119" s="1"/>
      <c r="F119" s="1"/>
      <c r="G119" s="1"/>
      <c r="H119" s="46">
        <f>SUM(H116)</f>
        <v>6009106</v>
      </c>
      <c r="I119" s="24"/>
      <c r="J119" s="46">
        <f>SUM(J116)</f>
        <v>26984591</v>
      </c>
      <c r="K119" s="176"/>
      <c r="L119" s="176"/>
    </row>
    <row r="120" spans="1:24" s="6" customFormat="1" thickTop="1">
      <c r="K120" s="179"/>
      <c r="L120" s="179"/>
    </row>
    <row r="121" spans="1:24" s="6" customFormat="1" ht="15">
      <c r="A121" s="1" t="s">
        <v>304</v>
      </c>
      <c r="B121" s="1" t="s">
        <v>305</v>
      </c>
      <c r="H121" s="223" t="s">
        <v>22</v>
      </c>
      <c r="I121" s="19"/>
      <c r="J121" s="223" t="s">
        <v>23</v>
      </c>
    </row>
    <row r="122" spans="1:24" s="6" customFormat="1" ht="15">
      <c r="B122" s="1" t="s">
        <v>159</v>
      </c>
      <c r="H122" s="24">
        <f>SUM(H123:H126)</f>
        <v>2796000</v>
      </c>
      <c r="I122" s="24"/>
      <c r="J122" s="24">
        <f>SUM(J123:J126)</f>
        <v>4093920</v>
      </c>
    </row>
    <row r="123" spans="1:24" s="6" customFormat="1" ht="15">
      <c r="A123" s="6" t="s">
        <v>210</v>
      </c>
      <c r="B123" s="225" t="s">
        <v>211</v>
      </c>
      <c r="H123" s="21">
        <v>1361000</v>
      </c>
      <c r="I123" s="24"/>
      <c r="J123" s="21">
        <v>1361000</v>
      </c>
    </row>
    <row r="124" spans="1:24" s="6" customFormat="1" ht="15">
      <c r="B124" s="225" t="s">
        <v>212</v>
      </c>
      <c r="H124" s="21">
        <v>960000</v>
      </c>
      <c r="I124" s="24"/>
      <c r="J124" s="21">
        <v>960000</v>
      </c>
    </row>
    <row r="125" spans="1:24" s="6" customFormat="1" ht="15">
      <c r="B125" s="225" t="s">
        <v>213</v>
      </c>
      <c r="H125" s="21">
        <v>475000</v>
      </c>
      <c r="I125" s="24"/>
      <c r="J125" s="21">
        <v>475000</v>
      </c>
    </row>
    <row r="126" spans="1:24" s="6" customFormat="1" ht="15">
      <c r="B126" s="225" t="s">
        <v>214</v>
      </c>
      <c r="H126" s="21">
        <v>0</v>
      </c>
      <c r="I126" s="24"/>
      <c r="J126" s="21">
        <v>1297920</v>
      </c>
    </row>
    <row r="127" spans="1:24" s="6" customFormat="1" thickBot="1">
      <c r="B127" s="209" t="s">
        <v>65</v>
      </c>
      <c r="C127" s="1"/>
      <c r="D127" s="1"/>
      <c r="E127" s="1"/>
      <c r="F127" s="25"/>
      <c r="G127" s="1"/>
      <c r="H127" s="46">
        <f>H122</f>
        <v>2796000</v>
      </c>
      <c r="I127" s="24"/>
      <c r="J127" s="46">
        <f>J122</f>
        <v>4093920</v>
      </c>
      <c r="K127" s="176"/>
      <c r="L127" s="176"/>
    </row>
    <row r="128" spans="1:24" s="35" customFormat="1" ht="16.5" thickTop="1">
      <c r="A128" s="149"/>
      <c r="B128" s="157"/>
      <c r="C128" s="6"/>
      <c r="D128" s="6"/>
      <c r="E128" s="6"/>
      <c r="F128" s="6"/>
      <c r="G128" s="6"/>
      <c r="H128" s="7"/>
      <c r="I128" s="9"/>
      <c r="J128" s="70"/>
      <c r="K128" s="186"/>
      <c r="L128" s="186"/>
      <c r="M128" s="179"/>
      <c r="N128" s="178"/>
      <c r="O128" s="180"/>
      <c r="P128" s="31"/>
      <c r="Q128" s="31"/>
      <c r="R128" s="31"/>
      <c r="S128" s="31"/>
      <c r="T128" s="31"/>
      <c r="U128" s="31"/>
      <c r="V128" s="31"/>
      <c r="W128" s="31"/>
      <c r="X128" s="31"/>
    </row>
    <row r="129" spans="1:24" s="35" customFormat="1">
      <c r="A129" s="149"/>
      <c r="B129" s="157"/>
      <c r="C129" s="6"/>
      <c r="D129" s="6"/>
      <c r="E129" s="6"/>
      <c r="F129" s="6"/>
      <c r="G129" s="6"/>
      <c r="H129" s="7"/>
      <c r="I129" s="9"/>
      <c r="J129" s="70"/>
      <c r="K129" s="186"/>
      <c r="L129" s="178"/>
      <c r="M129" s="179"/>
      <c r="N129" s="178"/>
      <c r="O129" s="180"/>
      <c r="P129" s="31"/>
      <c r="Q129" s="31"/>
      <c r="R129" s="31"/>
      <c r="S129" s="31"/>
      <c r="T129" s="31"/>
      <c r="U129" s="31"/>
      <c r="V129" s="31"/>
      <c r="W129" s="31"/>
      <c r="X129" s="31"/>
    </row>
    <row r="130" spans="1:24" s="35" customFormat="1">
      <c r="A130" s="149"/>
      <c r="B130" s="157"/>
      <c r="C130" s="6"/>
      <c r="D130" s="6"/>
      <c r="E130" s="6"/>
      <c r="F130" s="6"/>
      <c r="G130" s="6"/>
      <c r="H130" s="7"/>
      <c r="I130" s="9"/>
      <c r="J130" s="70"/>
      <c r="K130" s="186"/>
      <c r="L130" s="178"/>
      <c r="M130" s="179"/>
      <c r="N130" s="178"/>
      <c r="O130" s="180"/>
      <c r="P130" s="31"/>
      <c r="Q130" s="31"/>
      <c r="R130" s="31"/>
      <c r="S130" s="31"/>
      <c r="T130" s="31"/>
      <c r="U130" s="31"/>
      <c r="V130" s="31"/>
      <c r="W130" s="31"/>
      <c r="X130" s="31"/>
    </row>
    <row r="131" spans="1:24" s="35" customFormat="1">
      <c r="A131" s="149"/>
      <c r="B131" s="157"/>
      <c r="C131" s="6"/>
      <c r="D131" s="6"/>
      <c r="E131" s="6"/>
      <c r="F131" s="6"/>
      <c r="G131" s="6"/>
      <c r="H131" s="7"/>
      <c r="I131" s="9"/>
      <c r="J131" s="70"/>
      <c r="K131" s="186"/>
      <c r="L131" s="178"/>
      <c r="M131" s="179"/>
      <c r="N131" s="178"/>
      <c r="O131" s="180"/>
      <c r="P131" s="31"/>
      <c r="Q131" s="31"/>
      <c r="R131" s="31"/>
      <c r="S131" s="31"/>
      <c r="T131" s="31"/>
      <c r="U131" s="31"/>
      <c r="V131" s="31"/>
      <c r="W131" s="31"/>
      <c r="X131" s="31"/>
    </row>
    <row r="132" spans="1:24" s="35" customFormat="1">
      <c r="A132" s="149"/>
      <c r="B132" s="157"/>
      <c r="C132" s="6"/>
      <c r="D132" s="6"/>
      <c r="E132" s="6"/>
      <c r="F132" s="6"/>
      <c r="G132" s="6"/>
      <c r="H132" s="7"/>
      <c r="I132" s="9"/>
      <c r="J132" s="70"/>
      <c r="K132" s="186"/>
      <c r="L132" s="178"/>
      <c r="M132" s="179"/>
      <c r="N132" s="178"/>
      <c r="O132" s="180"/>
      <c r="P132" s="31"/>
      <c r="Q132" s="31"/>
      <c r="R132" s="31"/>
      <c r="S132" s="31"/>
      <c r="T132" s="31"/>
      <c r="U132" s="31"/>
      <c r="V132" s="31"/>
      <c r="W132" s="31"/>
      <c r="X132" s="31"/>
    </row>
    <row r="133" spans="1:24" s="35" customFormat="1">
      <c r="A133" s="149"/>
      <c r="B133" s="157"/>
      <c r="C133" s="6"/>
      <c r="D133" s="6"/>
      <c r="E133" s="6"/>
      <c r="F133" s="6"/>
      <c r="G133" s="6"/>
      <c r="H133" s="7"/>
      <c r="I133" s="9"/>
      <c r="J133" s="70"/>
      <c r="K133" s="186"/>
      <c r="L133" s="178"/>
      <c r="M133" s="179"/>
      <c r="N133" s="178"/>
      <c r="O133" s="180"/>
      <c r="P133" s="31"/>
      <c r="Q133" s="31"/>
      <c r="R133" s="31"/>
      <c r="S133" s="31"/>
      <c r="T133" s="31"/>
      <c r="U133" s="31"/>
      <c r="V133" s="31"/>
      <c r="W133" s="31"/>
      <c r="X133" s="31"/>
    </row>
    <row r="134" spans="1:24" s="35" customFormat="1">
      <c r="A134" s="149"/>
      <c r="B134" s="157"/>
      <c r="C134" s="6"/>
      <c r="D134" s="6"/>
      <c r="E134" s="6"/>
      <c r="F134" s="6"/>
      <c r="G134" s="6"/>
      <c r="H134" s="7"/>
      <c r="I134" s="9"/>
      <c r="J134" s="70"/>
      <c r="K134" s="186"/>
      <c r="L134" s="178"/>
      <c r="M134" s="179"/>
      <c r="N134" s="178"/>
      <c r="O134" s="180"/>
      <c r="P134" s="31"/>
      <c r="Q134" s="31"/>
      <c r="R134" s="31"/>
      <c r="S134" s="31"/>
      <c r="T134" s="31"/>
      <c r="U134" s="31"/>
      <c r="V134" s="31"/>
      <c r="W134" s="31"/>
      <c r="X134" s="31"/>
    </row>
    <row r="135" spans="1:24" s="35" customFormat="1">
      <c r="A135" s="149"/>
      <c r="B135" s="157"/>
      <c r="C135" s="6"/>
      <c r="D135" s="6"/>
      <c r="E135" s="6"/>
      <c r="F135" s="6"/>
      <c r="G135" s="6"/>
      <c r="H135" s="7"/>
      <c r="I135" s="9"/>
      <c r="J135" s="70"/>
      <c r="K135" s="186"/>
      <c r="L135" s="178"/>
      <c r="M135" s="179"/>
      <c r="N135" s="178"/>
      <c r="O135" s="180"/>
      <c r="P135" s="31"/>
      <c r="Q135" s="31"/>
      <c r="R135" s="31"/>
      <c r="S135" s="31"/>
      <c r="T135" s="31"/>
      <c r="U135" s="31"/>
      <c r="V135" s="31"/>
      <c r="W135" s="31"/>
      <c r="X135" s="31"/>
    </row>
    <row r="136" spans="1:24">
      <c r="A136" s="149"/>
      <c r="B136" s="157"/>
      <c r="C136" s="6"/>
      <c r="D136" s="6"/>
      <c r="E136" s="6"/>
      <c r="F136" s="6"/>
      <c r="G136" s="6"/>
      <c r="H136" s="7"/>
      <c r="I136" s="9"/>
      <c r="J136" s="70"/>
      <c r="K136" s="186"/>
    </row>
    <row r="137" spans="1:24">
      <c r="A137" s="149"/>
      <c r="B137" s="157"/>
      <c r="C137" s="6"/>
      <c r="D137" s="6"/>
      <c r="E137" s="6"/>
      <c r="F137" s="6"/>
      <c r="G137" s="6"/>
      <c r="H137" s="7"/>
      <c r="I137" s="9"/>
      <c r="J137" s="70"/>
      <c r="K137" s="186"/>
    </row>
    <row r="138" spans="1:24">
      <c r="A138" s="149"/>
      <c r="B138" s="157"/>
      <c r="C138" s="6"/>
      <c r="D138" s="6"/>
      <c r="E138" s="6"/>
      <c r="F138" s="6"/>
      <c r="G138" s="6"/>
      <c r="H138" s="7"/>
      <c r="I138" s="9"/>
      <c r="J138" s="70"/>
      <c r="K138" s="186"/>
    </row>
    <row r="139" spans="1:24">
      <c r="A139" s="149"/>
      <c r="B139" s="149"/>
      <c r="C139" s="6"/>
      <c r="D139" s="6"/>
      <c r="E139" s="6"/>
      <c r="F139" s="6"/>
      <c r="G139" s="6"/>
      <c r="H139" s="13"/>
      <c r="I139" s="13"/>
      <c r="J139" s="13"/>
      <c r="M139" s="180"/>
      <c r="N139" s="179"/>
      <c r="W139" s="6"/>
      <c r="X139" s="35"/>
    </row>
    <row r="140" spans="1:24">
      <c r="A140" s="149"/>
      <c r="B140" s="149"/>
      <c r="C140" s="6"/>
      <c r="D140" s="6"/>
      <c r="E140" s="6"/>
      <c r="F140" s="6"/>
      <c r="G140" s="6"/>
      <c r="H140" s="13"/>
      <c r="I140" s="13"/>
      <c r="J140" s="13"/>
      <c r="M140" s="180"/>
      <c r="N140" s="179"/>
      <c r="W140" s="6"/>
      <c r="X140" s="35"/>
    </row>
    <row r="141" spans="1:24">
      <c r="A141" s="149"/>
      <c r="B141" s="149"/>
      <c r="C141" s="6"/>
      <c r="D141" s="6"/>
      <c r="E141" s="6"/>
      <c r="F141" s="6"/>
      <c r="G141" s="6"/>
      <c r="H141" s="13"/>
      <c r="I141" s="13"/>
      <c r="J141" s="13"/>
      <c r="M141" s="180"/>
      <c r="N141" s="179"/>
      <c r="W141" s="6"/>
      <c r="X141" s="35"/>
    </row>
    <row r="142" spans="1:24">
      <c r="A142" s="149"/>
      <c r="B142" s="149"/>
      <c r="C142" s="6"/>
      <c r="D142" s="6"/>
      <c r="E142" s="6"/>
      <c r="F142" s="6"/>
      <c r="G142" s="6"/>
      <c r="H142" s="13"/>
      <c r="I142" s="13"/>
      <c r="J142" s="13"/>
      <c r="M142" s="180"/>
      <c r="N142" s="179"/>
      <c r="W142" s="6"/>
      <c r="X142" s="35"/>
    </row>
    <row r="143" spans="1:24">
      <c r="A143" s="149"/>
      <c r="B143" s="149"/>
      <c r="C143" s="6"/>
      <c r="D143" s="6"/>
      <c r="E143" s="6"/>
      <c r="F143" s="6"/>
      <c r="G143" s="6"/>
      <c r="H143" s="13"/>
      <c r="I143" s="13"/>
      <c r="J143" s="13"/>
      <c r="M143" s="180"/>
      <c r="N143" s="179"/>
      <c r="W143" s="6"/>
      <c r="X143" s="35"/>
    </row>
    <row r="144" spans="1:24">
      <c r="A144" s="149"/>
      <c r="B144" s="149"/>
      <c r="C144" s="6"/>
      <c r="D144" s="6"/>
      <c r="E144" s="6"/>
      <c r="F144" s="6"/>
      <c r="G144" s="6"/>
      <c r="H144" s="13"/>
      <c r="I144" s="13"/>
      <c r="J144" s="13"/>
      <c r="M144" s="180"/>
      <c r="N144" s="179"/>
      <c r="W144" s="6"/>
      <c r="X144" s="35"/>
    </row>
    <row r="145" spans="1:24">
      <c r="A145" s="149"/>
      <c r="B145" s="149"/>
      <c r="C145" s="6"/>
      <c r="D145" s="6"/>
      <c r="E145" s="6"/>
      <c r="F145" s="6"/>
      <c r="G145" s="6"/>
      <c r="H145" s="13"/>
      <c r="I145" s="13"/>
      <c r="J145" s="13"/>
      <c r="M145" s="180"/>
      <c r="N145" s="179"/>
      <c r="W145" s="6"/>
      <c r="X145" s="35"/>
    </row>
    <row r="146" spans="1:24">
      <c r="A146" s="149"/>
      <c r="B146" s="149"/>
      <c r="C146" s="6"/>
      <c r="D146" s="6"/>
      <c r="E146" s="6"/>
      <c r="F146" s="6"/>
      <c r="G146" s="6"/>
      <c r="H146" s="13"/>
      <c r="I146" s="13"/>
      <c r="J146" s="13"/>
      <c r="M146" s="180"/>
      <c r="N146" s="179"/>
      <c r="W146" s="6"/>
      <c r="X146" s="35"/>
    </row>
    <row r="147" spans="1:24">
      <c r="A147" s="149"/>
      <c r="B147" s="149"/>
      <c r="C147" s="6"/>
      <c r="D147" s="6"/>
      <c r="E147" s="6"/>
      <c r="F147" s="6"/>
      <c r="G147" s="6"/>
      <c r="H147" s="13"/>
      <c r="I147" s="13"/>
      <c r="J147" s="13"/>
      <c r="M147" s="180"/>
      <c r="N147" s="179"/>
      <c r="W147" s="6"/>
      <c r="X147" s="35"/>
    </row>
    <row r="148" spans="1:24">
      <c r="A148" s="149"/>
      <c r="B148" s="149"/>
      <c r="C148" s="6"/>
      <c r="D148" s="6"/>
      <c r="E148" s="6"/>
      <c r="F148" s="6"/>
      <c r="G148" s="6"/>
      <c r="H148" s="13"/>
      <c r="I148" s="13"/>
      <c r="J148" s="13"/>
      <c r="M148" s="180"/>
      <c r="N148" s="179"/>
      <c r="W148" s="6"/>
      <c r="X148" s="35"/>
    </row>
    <row r="149" spans="1:24">
      <c r="A149" s="149"/>
      <c r="B149" s="149"/>
      <c r="C149" s="6"/>
      <c r="D149" s="6"/>
      <c r="E149" s="6"/>
      <c r="F149" s="6"/>
      <c r="G149" s="6"/>
      <c r="H149" s="13"/>
      <c r="I149" s="13"/>
      <c r="J149" s="13"/>
      <c r="M149" s="180"/>
      <c r="N149" s="179"/>
      <c r="W149" s="6"/>
      <c r="X149" s="35"/>
    </row>
    <row r="150" spans="1:24">
      <c r="A150" s="149"/>
      <c r="B150" s="149"/>
      <c r="C150" s="6"/>
      <c r="D150" s="6"/>
      <c r="E150" s="6"/>
      <c r="F150" s="6"/>
      <c r="G150" s="6"/>
      <c r="H150" s="13"/>
      <c r="I150" s="13"/>
      <c r="J150" s="13"/>
      <c r="M150" s="180"/>
      <c r="N150" s="179"/>
      <c r="W150" s="6"/>
      <c r="X150" s="35"/>
    </row>
    <row r="151" spans="1:24">
      <c r="A151" s="149"/>
      <c r="B151" s="149"/>
      <c r="C151" s="6"/>
      <c r="D151" s="6"/>
      <c r="E151" s="6"/>
      <c r="F151" s="6"/>
      <c r="G151" s="6"/>
      <c r="H151" s="13"/>
      <c r="I151" s="13"/>
      <c r="J151" s="13"/>
      <c r="M151" s="180"/>
      <c r="N151" s="179"/>
      <c r="W151" s="6"/>
      <c r="X151" s="35"/>
    </row>
    <row r="152" spans="1:24">
      <c r="A152" s="149"/>
      <c r="B152" s="149"/>
      <c r="C152" s="6"/>
      <c r="D152" s="6"/>
      <c r="E152" s="6"/>
      <c r="F152" s="6"/>
      <c r="G152" s="6"/>
      <c r="H152" s="13"/>
      <c r="I152" s="13"/>
      <c r="J152" s="13"/>
      <c r="M152" s="180"/>
      <c r="N152" s="179"/>
      <c r="W152" s="6"/>
      <c r="X152" s="35"/>
    </row>
    <row r="153" spans="1:24">
      <c r="A153" s="149"/>
      <c r="B153" s="149"/>
      <c r="C153" s="6"/>
      <c r="D153" s="6"/>
      <c r="E153" s="6"/>
      <c r="F153" s="6"/>
      <c r="G153" s="6"/>
      <c r="H153" s="13"/>
      <c r="I153" s="13"/>
      <c r="J153" s="13"/>
    </row>
    <row r="154" spans="1:24">
      <c r="A154" s="149"/>
      <c r="B154" s="149"/>
      <c r="C154" s="6"/>
      <c r="D154" s="6"/>
      <c r="E154" s="6"/>
      <c r="F154" s="6"/>
      <c r="G154" s="6"/>
      <c r="H154" s="13"/>
      <c r="I154" s="13"/>
      <c r="J154" s="13"/>
    </row>
    <row r="155" spans="1:24">
      <c r="A155" s="149"/>
      <c r="B155" s="149"/>
      <c r="C155" s="6"/>
      <c r="D155" s="6"/>
      <c r="E155" s="6"/>
      <c r="F155" s="6"/>
      <c r="G155" s="6"/>
      <c r="H155" s="13"/>
      <c r="I155" s="13"/>
      <c r="J155" s="13"/>
    </row>
    <row r="156" spans="1:24">
      <c r="A156" s="149"/>
      <c r="B156" s="149"/>
      <c r="C156" s="6"/>
      <c r="D156" s="6"/>
      <c r="E156" s="6"/>
      <c r="F156" s="6"/>
      <c r="G156" s="6"/>
      <c r="H156" s="13"/>
      <c r="I156" s="13"/>
      <c r="J156" s="13"/>
    </row>
    <row r="157" spans="1:24">
      <c r="A157" s="149"/>
      <c r="B157" s="149"/>
      <c r="C157" s="6"/>
      <c r="D157" s="6"/>
      <c r="E157" s="6"/>
      <c r="F157" s="6"/>
      <c r="G157" s="6"/>
      <c r="H157" s="13"/>
      <c r="I157" s="13"/>
      <c r="J157" s="13"/>
    </row>
    <row r="158" spans="1:24">
      <c r="A158" s="149"/>
      <c r="B158" s="149"/>
      <c r="C158" s="6"/>
      <c r="D158" s="6"/>
      <c r="E158" s="6"/>
      <c r="F158" s="6"/>
      <c r="G158" s="6"/>
      <c r="H158" s="13"/>
      <c r="I158" s="13"/>
      <c r="J158" s="13"/>
    </row>
    <row r="159" spans="1:24">
      <c r="A159" s="149"/>
      <c r="B159" s="149"/>
      <c r="C159" s="6"/>
      <c r="D159" s="6"/>
      <c r="E159" s="6"/>
      <c r="F159" s="6"/>
      <c r="G159" s="6"/>
      <c r="H159" s="13"/>
      <c r="I159" s="13"/>
      <c r="J159" s="13"/>
    </row>
    <row r="160" spans="1:24" ht="17.25">
      <c r="A160" s="148"/>
      <c r="B160" s="148"/>
      <c r="C160" s="33"/>
      <c r="D160" s="33"/>
      <c r="E160" s="33"/>
      <c r="F160" s="33"/>
      <c r="G160" s="33"/>
      <c r="H160" s="39"/>
      <c r="I160" s="39"/>
      <c r="J160" s="39"/>
    </row>
    <row r="161" spans="1:24" ht="17.25">
      <c r="A161" s="148"/>
      <c r="B161" s="148"/>
      <c r="C161" s="33"/>
      <c r="D161" s="33"/>
      <c r="E161" s="33"/>
      <c r="F161" s="33"/>
      <c r="G161" s="33"/>
      <c r="H161" s="39"/>
      <c r="I161" s="39"/>
      <c r="J161" s="39"/>
    </row>
    <row r="162" spans="1:24" ht="17.25">
      <c r="A162" s="148"/>
      <c r="B162" s="148"/>
      <c r="C162" s="33"/>
      <c r="D162" s="33"/>
      <c r="E162" s="33"/>
      <c r="F162" s="33"/>
      <c r="G162" s="33"/>
      <c r="H162" s="39"/>
      <c r="I162" s="39"/>
      <c r="J162" s="39"/>
    </row>
    <row r="163" spans="1:24" ht="17.25">
      <c r="A163" s="148"/>
      <c r="B163" s="148"/>
      <c r="C163" s="33"/>
      <c r="D163" s="33"/>
      <c r="E163" s="33"/>
      <c r="F163" s="33"/>
      <c r="G163" s="33"/>
      <c r="H163" s="39"/>
      <c r="I163" s="39"/>
      <c r="J163" s="39"/>
    </row>
    <row r="164" spans="1:24" ht="17.25">
      <c r="A164" s="148"/>
      <c r="B164" s="148"/>
      <c r="C164" s="33"/>
      <c r="D164" s="33"/>
      <c r="E164" s="33"/>
      <c r="F164" s="33"/>
      <c r="G164" s="33"/>
      <c r="H164" s="39"/>
      <c r="I164" s="39"/>
      <c r="J164" s="39"/>
    </row>
    <row r="165" spans="1:24" ht="17.25">
      <c r="A165" s="148"/>
      <c r="B165" s="148"/>
      <c r="C165" s="33"/>
      <c r="D165" s="33"/>
      <c r="E165" s="33"/>
      <c r="F165" s="33"/>
      <c r="G165" s="33"/>
      <c r="H165" s="39"/>
      <c r="I165" s="39"/>
      <c r="J165" s="39"/>
    </row>
    <row r="166" spans="1:24" ht="17.25">
      <c r="A166" s="148"/>
      <c r="B166" s="148"/>
      <c r="C166" s="33"/>
      <c r="D166" s="33"/>
      <c r="E166" s="33"/>
      <c r="F166" s="33"/>
      <c r="G166" s="33"/>
      <c r="H166" s="39"/>
      <c r="I166" s="39"/>
      <c r="J166" s="39"/>
    </row>
    <row r="167" spans="1:24" ht="17.25">
      <c r="A167" s="148"/>
      <c r="B167" s="148"/>
      <c r="C167" s="33"/>
      <c r="D167" s="33"/>
      <c r="E167" s="33"/>
      <c r="F167" s="33"/>
      <c r="G167" s="33"/>
      <c r="H167" s="39"/>
      <c r="I167" s="39"/>
      <c r="J167" s="39"/>
    </row>
    <row r="168" spans="1:24" s="7" customFormat="1" ht="17.25">
      <c r="A168" s="148"/>
      <c r="B168" s="148"/>
      <c r="C168" s="33"/>
      <c r="D168" s="33"/>
      <c r="E168" s="33"/>
      <c r="F168" s="33"/>
      <c r="G168" s="33"/>
      <c r="H168" s="39"/>
      <c r="I168" s="39"/>
      <c r="J168" s="39"/>
      <c r="K168" s="178"/>
      <c r="L168" s="178"/>
      <c r="M168" s="179"/>
      <c r="N168" s="178"/>
      <c r="O168" s="180"/>
      <c r="P168" s="31"/>
      <c r="Q168" s="31"/>
      <c r="R168" s="31"/>
      <c r="S168" s="31"/>
      <c r="T168" s="31"/>
      <c r="U168" s="31"/>
      <c r="V168" s="31"/>
      <c r="W168" s="31"/>
      <c r="X168" s="31"/>
    </row>
    <row r="169" spans="1:24" s="7" customFormat="1" ht="17.25">
      <c r="A169" s="148"/>
      <c r="B169" s="148"/>
      <c r="C169" s="33"/>
      <c r="D169" s="33"/>
      <c r="E169" s="33"/>
      <c r="F169" s="33"/>
      <c r="G169" s="33"/>
      <c r="H169" s="39"/>
      <c r="I169" s="39"/>
      <c r="J169" s="39"/>
      <c r="K169" s="178"/>
      <c r="L169" s="178"/>
      <c r="M169" s="179"/>
      <c r="N169" s="178"/>
      <c r="O169" s="180"/>
      <c r="P169" s="31"/>
      <c r="Q169" s="31"/>
      <c r="R169" s="31"/>
      <c r="S169" s="31"/>
      <c r="T169" s="31"/>
      <c r="U169" s="31"/>
      <c r="V169" s="31"/>
      <c r="W169" s="31"/>
      <c r="X169" s="31"/>
    </row>
    <row r="170" spans="1:24" s="7" customFormat="1" ht="17.25">
      <c r="A170" s="148"/>
      <c r="B170" s="148"/>
      <c r="C170" s="33"/>
      <c r="D170" s="33"/>
      <c r="E170" s="33"/>
      <c r="F170" s="33"/>
      <c r="G170" s="33"/>
      <c r="H170" s="39"/>
      <c r="I170" s="39"/>
      <c r="J170" s="39"/>
      <c r="K170" s="178"/>
      <c r="L170" s="178"/>
      <c r="M170" s="179"/>
      <c r="N170" s="178"/>
      <c r="O170" s="180"/>
      <c r="P170" s="31"/>
      <c r="Q170" s="31"/>
      <c r="R170" s="31"/>
      <c r="S170" s="31"/>
      <c r="T170" s="31"/>
      <c r="U170" s="31"/>
      <c r="V170" s="31"/>
      <c r="W170" s="31"/>
      <c r="X170" s="31"/>
    </row>
    <row r="171" spans="1:24" s="7" customFormat="1" ht="17.25">
      <c r="A171" s="148"/>
      <c r="B171" s="148"/>
      <c r="C171" s="33"/>
      <c r="D171" s="33"/>
      <c r="E171" s="33"/>
      <c r="F171" s="33"/>
      <c r="G171" s="33"/>
      <c r="H171" s="39"/>
      <c r="I171" s="39"/>
      <c r="J171" s="39"/>
      <c r="K171" s="178"/>
      <c r="L171" s="178"/>
      <c r="M171" s="179"/>
      <c r="N171" s="178"/>
      <c r="O171" s="180"/>
      <c r="P171" s="31"/>
      <c r="Q171" s="31"/>
      <c r="R171" s="31"/>
      <c r="S171" s="31"/>
      <c r="T171" s="31"/>
      <c r="U171" s="31"/>
      <c r="V171" s="31"/>
      <c r="W171" s="31"/>
      <c r="X171" s="31"/>
    </row>
    <row r="172" spans="1:24" s="7" customFormat="1" ht="17.25">
      <c r="A172" s="148"/>
      <c r="B172" s="148"/>
      <c r="C172" s="33"/>
      <c r="D172" s="33"/>
      <c r="E172" s="33"/>
      <c r="F172" s="33"/>
      <c r="G172" s="33"/>
      <c r="H172" s="39"/>
      <c r="I172" s="39"/>
      <c r="J172" s="39"/>
      <c r="K172" s="178"/>
      <c r="L172" s="178"/>
      <c r="M172" s="179"/>
      <c r="N172" s="178"/>
      <c r="O172" s="180"/>
      <c r="P172" s="31"/>
      <c r="Q172" s="31"/>
      <c r="R172" s="31"/>
      <c r="S172" s="31"/>
      <c r="T172" s="31"/>
      <c r="U172" s="31"/>
      <c r="V172" s="31"/>
      <c r="W172" s="31"/>
      <c r="X172" s="31"/>
    </row>
    <row r="173" spans="1:24" s="7" customFormat="1" ht="17.25">
      <c r="A173" s="148"/>
      <c r="B173" s="148"/>
      <c r="C173" s="33"/>
      <c r="D173" s="33"/>
      <c r="E173" s="33"/>
      <c r="F173" s="33"/>
      <c r="G173" s="33"/>
      <c r="H173" s="39"/>
      <c r="I173" s="39"/>
      <c r="J173" s="39"/>
      <c r="K173" s="178"/>
      <c r="L173" s="178"/>
      <c r="M173" s="179"/>
      <c r="N173" s="178"/>
      <c r="O173" s="180"/>
      <c r="P173" s="31"/>
      <c r="Q173" s="31"/>
      <c r="R173" s="31"/>
      <c r="S173" s="31"/>
      <c r="T173" s="31"/>
      <c r="U173" s="31"/>
      <c r="V173" s="31"/>
      <c r="W173" s="31"/>
      <c r="X173" s="31"/>
    </row>
  </sheetData>
  <dataConsolidate/>
  <mergeCells count="11">
    <mergeCell ref="D61:F61"/>
    <mergeCell ref="H61:J61"/>
    <mergeCell ref="A5:J5"/>
    <mergeCell ref="A6:J6"/>
    <mergeCell ref="A8:J8"/>
    <mergeCell ref="D52:F52"/>
    <mergeCell ref="H52:J52"/>
    <mergeCell ref="B21:F21"/>
    <mergeCell ref="B26:F26"/>
    <mergeCell ref="B42:J42"/>
    <mergeCell ref="B44:J44"/>
  </mergeCells>
  <conditionalFormatting sqref="A177:A178">
    <cfRule type="cellIs" dxfId="26" priority="116" stopIfTrue="1" operator="equal">
      <formula>0</formula>
    </cfRule>
  </conditionalFormatting>
  <conditionalFormatting sqref="H128:J65399 H60:J60 H56:J56 H66:J70 H114:J114 I63:I65 H1:J41 H43:J43 H45:J45 H48:J51 H46 J46 F40 F27 D61:D62 F62 J62:J65 D65:F65 H61:H65 D52:D53 J53 D59 F53 H52:H53 H59 I58:J59 C71:J89 H90:J94 C95:J113 H116:J119 H122:J126 F58:F59">
    <cfRule type="cellIs" dxfId="25" priority="115" stopIfTrue="1" operator="between">
      <formula>-0.5</formula>
      <formula>0.5</formula>
    </cfRule>
  </conditionalFormatting>
  <conditionalFormatting sqref="H127:J127">
    <cfRule type="cellIs" dxfId="24" priority="7" stopIfTrue="1" operator="between">
      <formula>-0.5</formula>
      <formula>0.5</formula>
    </cfRule>
  </conditionalFormatting>
  <pageMargins left="0.55118110236220497" right="0.196850393700787" top="0.39370078740157499" bottom="0.43307086614173201" header="0.27559055118110198" footer="0.196850393700787"/>
  <pageSetup paperSize="9" scale="95" firstPageNumber="19" orientation="portrait" useFirstPageNumber="1" r:id="rId1"/>
  <headerFooter>
    <oddFooter>&amp;C&amp;P</oddFooter>
  </headerFooter>
  <rowBreaks count="2" manualBreakCount="2">
    <brk id="49" max="16383" man="1"/>
    <brk id="89" max="16383" man="1"/>
  </rowBreaks>
  <drawing r:id="rId2"/>
</worksheet>
</file>

<file path=xl/worksheets/sheet7.xml><?xml version="1.0" encoding="utf-8"?>
<worksheet xmlns="http://schemas.openxmlformats.org/spreadsheetml/2006/main" xmlns:r="http://schemas.openxmlformats.org/officeDocument/2006/relationships">
  <dimension ref="A1:Q38"/>
  <sheetViews>
    <sheetView showGridLines="0" view="pageBreakPreview" topLeftCell="A10" zoomScaleSheetLayoutView="100" workbookViewId="0">
      <selection activeCell="N14" sqref="N14"/>
    </sheetView>
  </sheetViews>
  <sheetFormatPr defaultRowHeight="15"/>
  <cols>
    <col min="1" max="1" width="3.25" style="206" customWidth="1"/>
    <col min="2" max="2" width="35.625" style="206" customWidth="1"/>
    <col min="3" max="3" width="0.375" style="6" customWidth="1"/>
    <col min="4" max="4" width="14.375" style="6" customWidth="1"/>
    <col min="5" max="5" width="0.5" style="6" customWidth="1"/>
    <col min="6" max="6" width="0.375" style="6" customWidth="1"/>
    <col min="7" max="7" width="14.5" style="6" customWidth="1"/>
    <col min="8" max="8" width="0.875" style="6" customWidth="1"/>
    <col min="9" max="9" width="14.875" style="6" customWidth="1"/>
    <col min="10" max="10" width="1.125" style="6" customWidth="1"/>
    <col min="11" max="11" width="14.75" style="13" customWidth="1"/>
    <col min="12" max="12" width="0.75" style="13" customWidth="1"/>
    <col min="13" max="13" width="14.875" style="13" customWidth="1"/>
    <col min="14" max="15" width="15.25" style="179" customWidth="1"/>
    <col min="16" max="16384" width="9" style="6"/>
  </cols>
  <sheetData>
    <row r="1" spans="1:17" ht="16.5" customHeight="1">
      <c r="A1" s="143" t="str">
        <f>'TM1'!A1</f>
        <v>CÔNG TY CỔ PHẦN TAXI GAS SÀI GÒN PETROLIMEX</v>
      </c>
      <c r="B1" s="149"/>
      <c r="C1" s="149"/>
      <c r="M1" s="197"/>
      <c r="N1" s="178"/>
      <c r="P1" s="178"/>
      <c r="Q1" s="179"/>
    </row>
    <row r="2" spans="1:17" ht="17.25" customHeight="1">
      <c r="A2" s="145" t="str">
        <f>'TM1'!A2</f>
        <v>Địa chỉ: 178/6 Điện Biên Phủ, Phường 21, Quận Bình Thạnh, TP.HCM.</v>
      </c>
      <c r="B2" s="149"/>
      <c r="C2" s="149"/>
      <c r="N2" s="178"/>
      <c r="P2" s="178"/>
      <c r="Q2" s="179"/>
    </row>
    <row r="3" spans="1:17" ht="6.75" customHeight="1">
      <c r="A3" s="198"/>
      <c r="B3" s="198"/>
      <c r="C3" s="198"/>
      <c r="D3" s="199"/>
      <c r="E3" s="199"/>
      <c r="F3" s="199"/>
      <c r="G3" s="199"/>
      <c r="H3" s="199"/>
      <c r="I3" s="199"/>
      <c r="J3" s="199"/>
      <c r="K3" s="200"/>
      <c r="L3" s="200"/>
      <c r="M3" s="200"/>
      <c r="N3" s="192"/>
      <c r="P3" s="178"/>
      <c r="Q3" s="179"/>
    </row>
    <row r="4" spans="1:17">
      <c r="A4" s="6"/>
      <c r="B4" s="6"/>
    </row>
    <row r="5" spans="1:17" s="17" customFormat="1" ht="20.25">
      <c r="A5" s="401" t="s">
        <v>61</v>
      </c>
      <c r="B5" s="401"/>
      <c r="C5" s="401"/>
      <c r="D5" s="401"/>
      <c r="E5" s="401"/>
      <c r="F5" s="401"/>
      <c r="G5" s="401"/>
      <c r="H5" s="401"/>
      <c r="I5" s="401"/>
      <c r="J5" s="401"/>
      <c r="K5" s="401"/>
      <c r="L5" s="401"/>
      <c r="M5" s="401"/>
      <c r="N5" s="191"/>
      <c r="O5" s="191"/>
    </row>
    <row r="6" spans="1:17" s="17" customFormat="1">
      <c r="A6" s="402" t="s">
        <v>609</v>
      </c>
      <c r="B6" s="402"/>
      <c r="C6" s="402"/>
      <c r="D6" s="402"/>
      <c r="E6" s="402"/>
      <c r="F6" s="402"/>
      <c r="G6" s="402"/>
      <c r="H6" s="402"/>
      <c r="I6" s="402"/>
      <c r="J6" s="402"/>
      <c r="K6" s="402"/>
      <c r="L6" s="402"/>
      <c r="M6" s="402"/>
      <c r="N6" s="191"/>
      <c r="O6" s="191"/>
    </row>
    <row r="7" spans="1:17" s="17" customFormat="1" ht="11.25" customHeight="1">
      <c r="A7" s="149"/>
      <c r="B7" s="150"/>
      <c r="G7" s="407"/>
      <c r="H7" s="407"/>
      <c r="I7" s="407"/>
      <c r="J7" s="191"/>
      <c r="K7" s="411"/>
      <c r="L7" s="411"/>
      <c r="M7" s="411"/>
      <c r="N7" s="191"/>
      <c r="O7" s="191"/>
    </row>
    <row r="8" spans="1:17" ht="7.5" customHeight="1">
      <c r="A8" s="150"/>
      <c r="B8" s="150"/>
    </row>
    <row r="9" spans="1:17" ht="15" customHeight="1">
      <c r="A9" s="6"/>
      <c r="B9" s="6"/>
    </row>
    <row r="10" spans="1:17" ht="7.5" customHeight="1">
      <c r="A10" s="6"/>
      <c r="B10" s="6"/>
    </row>
    <row r="11" spans="1:17" s="1" customFormat="1" ht="33" customHeight="1">
      <c r="A11" s="216" t="s">
        <v>227</v>
      </c>
      <c r="B11" s="216" t="s">
        <v>306</v>
      </c>
      <c r="G11" s="204" t="s">
        <v>127</v>
      </c>
      <c r="I11" s="204" t="s">
        <v>157</v>
      </c>
      <c r="K11" s="204" t="s">
        <v>130</v>
      </c>
      <c r="L11" s="25"/>
      <c r="M11" s="204" t="s">
        <v>327</v>
      </c>
      <c r="N11" s="176"/>
      <c r="O11" s="176"/>
    </row>
    <row r="12" spans="1:17" s="1" customFormat="1" ht="14.25">
      <c r="B12" s="1" t="s">
        <v>216</v>
      </c>
      <c r="G12" s="205"/>
      <c r="K12" s="25"/>
      <c r="L12" s="25"/>
      <c r="M12" s="25"/>
      <c r="N12" s="176"/>
      <c r="O12" s="176"/>
    </row>
    <row r="13" spans="1:17" s="1" customFormat="1">
      <c r="B13" s="292" t="s">
        <v>215</v>
      </c>
      <c r="G13" s="299">
        <v>235872872</v>
      </c>
      <c r="I13" s="13">
        <v>846470287</v>
      </c>
      <c r="K13" s="13">
        <v>610597415</v>
      </c>
      <c r="L13" s="25"/>
      <c r="M13" s="25"/>
      <c r="N13" s="176"/>
      <c r="O13" s="176"/>
    </row>
    <row r="14" spans="1:17">
      <c r="A14" s="6"/>
      <c r="B14" s="292" t="s">
        <v>77</v>
      </c>
      <c r="G14" s="219">
        <v>102867508</v>
      </c>
      <c r="H14" s="203"/>
      <c r="I14" s="220">
        <v>110789125</v>
      </c>
      <c r="J14" s="203"/>
      <c r="K14" s="220">
        <v>105391033</v>
      </c>
      <c r="L14" s="220"/>
      <c r="M14" s="220">
        <f>G14+K14-I14</f>
        <v>97469416</v>
      </c>
    </row>
    <row r="15" spans="1:17">
      <c r="A15" s="6"/>
      <c r="B15" s="292" t="s">
        <v>191</v>
      </c>
      <c r="G15" s="219"/>
      <c r="H15" s="203"/>
      <c r="I15" s="220">
        <v>3000000</v>
      </c>
      <c r="J15" s="203"/>
      <c r="K15" s="220">
        <v>3000000</v>
      </c>
      <c r="L15" s="220"/>
      <c r="M15" s="220"/>
    </row>
    <row r="16" spans="1:17" s="1" customFormat="1" thickBot="1">
      <c r="A16" s="210"/>
      <c r="B16" s="209" t="s">
        <v>65</v>
      </c>
      <c r="G16" s="221">
        <f>SUM(G13:G15)</f>
        <v>338740380</v>
      </c>
      <c r="H16" s="16"/>
      <c r="I16" s="221">
        <f>SUM(I13:I15)</f>
        <v>960259412</v>
      </c>
      <c r="J16" s="16"/>
      <c r="K16" s="221">
        <f>SUM(K13:K15)</f>
        <v>718988448</v>
      </c>
      <c r="L16" s="222"/>
      <c r="M16" s="221">
        <f>SUM(M13:M15)</f>
        <v>97469416</v>
      </c>
      <c r="N16" s="176"/>
      <c r="O16" s="176"/>
    </row>
    <row r="17" spans="1:15" ht="15.75" thickTop="1">
      <c r="A17" s="193"/>
      <c r="B17" s="193"/>
      <c r="G17" s="13"/>
      <c r="I17" s="13"/>
    </row>
    <row r="18" spans="1:15" s="1" customFormat="1" ht="14.25">
      <c r="B18" s="1" t="s">
        <v>217</v>
      </c>
      <c r="K18" s="25"/>
      <c r="L18" s="25"/>
      <c r="M18" s="25"/>
      <c r="N18" s="176"/>
      <c r="O18" s="176"/>
    </row>
    <row r="19" spans="1:15">
      <c r="A19" s="6"/>
      <c r="B19" s="206" t="s">
        <v>68</v>
      </c>
      <c r="G19" s="219">
        <v>1629899658</v>
      </c>
      <c r="H19" s="203"/>
      <c r="I19" s="219"/>
      <c r="J19" s="219"/>
      <c r="L19" s="220"/>
      <c r="M19" s="220">
        <v>1629899658</v>
      </c>
    </row>
    <row r="20" spans="1:15" s="1" customFormat="1" thickBot="1">
      <c r="A20" s="210"/>
      <c r="B20" s="209" t="s">
        <v>65</v>
      </c>
      <c r="G20" s="221">
        <f>SUM(G19)</f>
        <v>1629899658</v>
      </c>
      <c r="H20" s="16"/>
      <c r="I20" s="221">
        <f>SUM(I19)</f>
        <v>0</v>
      </c>
      <c r="J20" s="16"/>
      <c r="K20" s="221">
        <f>SUM(K19)</f>
        <v>0</v>
      </c>
      <c r="L20" s="222"/>
      <c r="M20" s="221">
        <f>SUM(M19)</f>
        <v>1629899658</v>
      </c>
      <c r="N20" s="176"/>
      <c r="O20" s="176"/>
    </row>
    <row r="21" spans="1:15" ht="15.75" thickTop="1">
      <c r="A21" s="6"/>
      <c r="B21" s="6"/>
    </row>
    <row r="22" spans="1:15" s="23" customFormat="1" ht="50.25" customHeight="1">
      <c r="B22" s="412" t="s">
        <v>328</v>
      </c>
      <c r="C22" s="412"/>
      <c r="D22" s="412"/>
      <c r="E22" s="412"/>
      <c r="F22" s="412"/>
      <c r="G22" s="412"/>
      <c r="H22" s="412"/>
      <c r="I22" s="412"/>
      <c r="J22" s="412"/>
      <c r="K22" s="412"/>
      <c r="L22" s="412"/>
      <c r="M22" s="412"/>
      <c r="N22" s="177"/>
      <c r="O22" s="177"/>
    </row>
    <row r="23" spans="1:15" s="17" customFormat="1" ht="17.25" customHeight="1">
      <c r="G23" s="413"/>
      <c r="H23" s="413"/>
      <c r="I23" s="413"/>
      <c r="J23" s="208"/>
      <c r="K23" s="413"/>
      <c r="L23" s="413"/>
      <c r="M23" s="413"/>
      <c r="N23" s="191"/>
      <c r="O23" s="191"/>
    </row>
    <row r="24" spans="1:15" s="17" customFormat="1" ht="7.5" customHeight="1">
      <c r="G24" s="208"/>
      <c r="H24" s="208"/>
      <c r="I24" s="208"/>
      <c r="J24" s="208"/>
      <c r="K24" s="208"/>
      <c r="L24" s="208"/>
      <c r="M24" s="208"/>
      <c r="N24" s="191"/>
      <c r="O24" s="191"/>
    </row>
    <row r="25" spans="1:15" s="23" customFormat="1" ht="14.25">
      <c r="A25" s="210"/>
      <c r="B25" s="157"/>
      <c r="G25" s="407"/>
      <c r="H25" s="410"/>
      <c r="I25" s="410"/>
      <c r="K25" s="407"/>
      <c r="L25" s="410"/>
      <c r="M25" s="410"/>
      <c r="N25" s="177"/>
      <c r="O25" s="177"/>
    </row>
    <row r="26" spans="1:15" s="17" customFormat="1" ht="7.5" customHeight="1">
      <c r="K26" s="21"/>
      <c r="L26" s="21"/>
      <c r="M26" s="21"/>
      <c r="N26" s="191"/>
      <c r="O26" s="191"/>
    </row>
    <row r="27" spans="1:15" s="23" customFormat="1" ht="14.25">
      <c r="G27" s="409"/>
      <c r="H27" s="409"/>
      <c r="I27" s="409"/>
      <c r="K27" s="409"/>
      <c r="L27" s="409"/>
      <c r="M27" s="409"/>
      <c r="N27" s="177"/>
      <c r="O27" s="177"/>
    </row>
    <row r="28" spans="1:15" s="23" customFormat="1" ht="14.25">
      <c r="A28" s="143"/>
      <c r="B28" s="143"/>
      <c r="K28" s="24"/>
      <c r="L28" s="24"/>
      <c r="M28" s="24"/>
      <c r="N28" s="177"/>
      <c r="O28" s="177"/>
    </row>
    <row r="29" spans="1:15" s="17" customFormat="1" ht="17.25" customHeight="1">
      <c r="A29" s="149"/>
      <c r="B29" s="149"/>
      <c r="G29" s="407"/>
      <c r="H29" s="407"/>
      <c r="I29" s="407"/>
      <c r="J29" s="191"/>
      <c r="K29" s="408"/>
      <c r="L29" s="408"/>
      <c r="M29" s="408"/>
      <c r="N29" s="191"/>
      <c r="O29" s="191"/>
    </row>
    <row r="30" spans="1:15" s="17" customFormat="1">
      <c r="A30" s="149"/>
      <c r="B30" s="149"/>
      <c r="G30" s="218"/>
      <c r="H30" s="218"/>
      <c r="I30" s="218"/>
      <c r="J30" s="191"/>
      <c r="K30" s="408"/>
      <c r="L30" s="408"/>
      <c r="M30" s="408"/>
      <c r="N30" s="191"/>
      <c r="O30" s="191"/>
    </row>
    <row r="31" spans="1:15" s="17" customFormat="1">
      <c r="A31" s="149"/>
      <c r="B31" s="149"/>
      <c r="G31" s="407"/>
      <c r="H31" s="407"/>
      <c r="I31" s="407"/>
      <c r="J31" s="191"/>
      <c r="K31" s="408"/>
      <c r="L31" s="408"/>
      <c r="M31" s="408"/>
      <c r="N31" s="191"/>
      <c r="O31" s="191"/>
    </row>
    <row r="32" spans="1:15" s="17" customFormat="1">
      <c r="A32" s="149"/>
      <c r="B32" s="149"/>
      <c r="G32" s="407"/>
      <c r="H32" s="407"/>
      <c r="I32" s="407"/>
      <c r="J32" s="191"/>
      <c r="K32" s="408"/>
      <c r="L32" s="408"/>
      <c r="M32" s="408"/>
      <c r="N32" s="191"/>
      <c r="O32" s="191"/>
    </row>
    <row r="33" spans="1:15" s="17" customFormat="1">
      <c r="A33" s="149"/>
      <c r="B33" s="149"/>
      <c r="G33" s="407"/>
      <c r="H33" s="407"/>
      <c r="I33" s="407"/>
      <c r="J33" s="191"/>
      <c r="K33" s="408"/>
      <c r="L33" s="408"/>
      <c r="M33" s="408"/>
      <c r="N33" s="191"/>
      <c r="O33" s="191"/>
    </row>
    <row r="34" spans="1:15" s="17" customFormat="1">
      <c r="A34" s="149"/>
      <c r="B34" s="149"/>
      <c r="G34" s="407"/>
      <c r="H34" s="407"/>
      <c r="I34" s="407"/>
      <c r="J34" s="191"/>
      <c r="K34" s="408"/>
      <c r="L34" s="408"/>
      <c r="M34" s="408"/>
      <c r="N34" s="191"/>
      <c r="O34" s="191"/>
    </row>
    <row r="35" spans="1:15" s="17" customFormat="1">
      <c r="A35" s="149"/>
      <c r="B35" s="149"/>
      <c r="G35" s="407"/>
      <c r="H35" s="407"/>
      <c r="I35" s="407"/>
      <c r="J35" s="191"/>
      <c r="K35" s="408"/>
      <c r="L35" s="408"/>
      <c r="M35" s="408"/>
      <c r="N35" s="191"/>
      <c r="O35" s="191"/>
    </row>
    <row r="36" spans="1:15" s="17" customFormat="1" ht="7.5" customHeight="1">
      <c r="A36" s="149"/>
      <c r="B36" s="149"/>
      <c r="G36" s="218"/>
      <c r="H36" s="218"/>
      <c r="I36" s="218"/>
      <c r="J36" s="191"/>
      <c r="K36" s="218"/>
      <c r="L36" s="218"/>
      <c r="M36" s="218"/>
      <c r="N36" s="191"/>
      <c r="O36" s="191"/>
    </row>
    <row r="37" spans="1:15" s="23" customFormat="1" ht="14.25">
      <c r="A37" s="210"/>
      <c r="B37" s="157"/>
      <c r="G37" s="407"/>
      <c r="H37" s="410"/>
      <c r="I37" s="410"/>
      <c r="K37" s="407"/>
      <c r="L37" s="410"/>
      <c r="M37" s="410"/>
      <c r="N37" s="177"/>
      <c r="O37" s="177"/>
    </row>
    <row r="38" spans="1:15" s="17" customFormat="1">
      <c r="A38" s="149"/>
      <c r="B38" s="149"/>
      <c r="K38" s="21"/>
      <c r="L38" s="21"/>
      <c r="M38" s="21"/>
      <c r="N38" s="191"/>
      <c r="O38" s="191"/>
    </row>
  </sheetData>
  <mergeCells count="26">
    <mergeCell ref="K33:M33"/>
    <mergeCell ref="K23:M23"/>
    <mergeCell ref="G23:I23"/>
    <mergeCell ref="G25:I25"/>
    <mergeCell ref="K25:M25"/>
    <mergeCell ref="A5:M5"/>
    <mergeCell ref="A6:M6"/>
    <mergeCell ref="K7:M7"/>
    <mergeCell ref="G7:I7"/>
    <mergeCell ref="B22:M22"/>
    <mergeCell ref="G35:I35"/>
    <mergeCell ref="K35:M35"/>
    <mergeCell ref="K30:M30"/>
    <mergeCell ref="K27:M27"/>
    <mergeCell ref="G37:I37"/>
    <mergeCell ref="K37:M37"/>
    <mergeCell ref="K29:M29"/>
    <mergeCell ref="G31:I31"/>
    <mergeCell ref="K31:M31"/>
    <mergeCell ref="G32:I32"/>
    <mergeCell ref="G34:I34"/>
    <mergeCell ref="K34:M34"/>
    <mergeCell ref="K32:M32"/>
    <mergeCell ref="G33:I33"/>
    <mergeCell ref="G29:I29"/>
    <mergeCell ref="G27:I27"/>
  </mergeCells>
  <conditionalFormatting sqref="K1:M3 K29 G19 I19:J19 G14:G15">
    <cfRule type="cellIs" dxfId="23" priority="75" stopIfTrue="1" operator="between">
      <formula>-0.5</formula>
      <formula>0.5</formula>
    </cfRule>
  </conditionalFormatting>
  <conditionalFormatting sqref="K30:K35">
    <cfRule type="cellIs" dxfId="22" priority="12" stopIfTrue="1" operator="between">
      <formula>-0.5</formula>
      <formula>0.5</formula>
    </cfRule>
  </conditionalFormatting>
  <pageMargins left="0.76" right="0.31496062992126" top="0.35433070866141703" bottom="0.43307086614173201" header="0.23622047244094499" footer="0.196850393700787"/>
  <pageSetup paperSize="9" firstPageNumber="22" orientation="landscape" useFirstPageNumber="1" r:id="rId1"/>
  <headerFooter>
    <oddFooter>&amp;C&amp;P</oddFooter>
  </headerFooter>
  <rowBreaks count="1" manualBreakCount="1">
    <brk id="23" max="13" man="1"/>
  </rowBreaks>
</worksheet>
</file>

<file path=xl/worksheets/sheet8.xml><?xml version="1.0" encoding="utf-8"?>
<worksheet xmlns="http://schemas.openxmlformats.org/spreadsheetml/2006/main" xmlns:r="http://schemas.openxmlformats.org/officeDocument/2006/relationships">
  <dimension ref="A1:X71"/>
  <sheetViews>
    <sheetView showGridLines="0" zoomScaleSheetLayoutView="100" workbookViewId="0">
      <selection activeCell="K9" sqref="K9"/>
    </sheetView>
  </sheetViews>
  <sheetFormatPr defaultRowHeight="15"/>
  <cols>
    <col min="1" max="1" width="3.125" style="149" customWidth="1"/>
    <col min="2" max="2" width="21.25" style="149" customWidth="1"/>
    <col min="3" max="3" width="12" style="6" customWidth="1"/>
    <col min="4" max="4" width="3.25" style="6" customWidth="1"/>
    <col min="5" max="5" width="7.875" style="6" customWidth="1"/>
    <col min="6" max="6" width="4.125" style="6" customWidth="1"/>
    <col min="7" max="7" width="2.5" style="6" customWidth="1"/>
    <col min="8" max="8" width="14.25" style="13" customWidth="1"/>
    <col min="9" max="9" width="0.25" style="13" customWidth="1"/>
    <col min="10" max="10" width="15.125" style="13" bestFit="1" customWidth="1"/>
    <col min="11" max="11" width="16.375" style="178" bestFit="1" customWidth="1"/>
    <col min="12" max="12" width="14.75" style="178" bestFit="1" customWidth="1"/>
    <col min="13" max="13" width="14.25" style="179" bestFit="1" customWidth="1"/>
    <col min="14" max="14" width="10.875" style="178" customWidth="1"/>
    <col min="15" max="15" width="12" style="179" bestFit="1" customWidth="1"/>
    <col min="16" max="16" width="10.5" style="6" bestFit="1" customWidth="1"/>
    <col min="17" max="16384" width="9" style="6"/>
  </cols>
  <sheetData>
    <row r="1" spans="1:24" ht="16.5" customHeight="1">
      <c r="A1" s="143" t="str">
        <f>'TM1'!A1</f>
        <v>CÔNG TY CỔ PHẦN TAXI GAS SÀI GÒN PETROLIMEX</v>
      </c>
      <c r="C1" s="149"/>
      <c r="H1" s="6"/>
      <c r="I1" s="6"/>
      <c r="J1" s="6"/>
      <c r="K1" s="6"/>
      <c r="L1" s="13"/>
      <c r="M1" s="13"/>
      <c r="N1" s="197"/>
      <c r="O1" s="178"/>
      <c r="P1" s="179"/>
      <c r="Q1" s="178"/>
      <c r="R1" s="179"/>
    </row>
    <row r="2" spans="1:24" ht="17.25" customHeight="1">
      <c r="A2" s="145" t="str">
        <f>'TM1'!A2</f>
        <v>Địa chỉ: 178/6 Điện Biên Phủ, Phường 21, Quận Bình Thạnh, TP.HCM.</v>
      </c>
      <c r="C2" s="149"/>
      <c r="H2" s="6"/>
      <c r="I2" s="6"/>
      <c r="J2" s="6"/>
      <c r="K2" s="6"/>
      <c r="L2" s="13"/>
      <c r="M2" s="13"/>
      <c r="N2" s="13"/>
      <c r="O2" s="178"/>
      <c r="P2" s="179"/>
      <c r="Q2" s="178"/>
      <c r="R2" s="179"/>
    </row>
    <row r="3" spans="1:24" ht="6.75" customHeight="1">
      <c r="A3" s="198"/>
      <c r="B3" s="198"/>
      <c r="C3" s="198"/>
      <c r="D3" s="199"/>
      <c r="E3" s="199"/>
      <c r="F3" s="199"/>
      <c r="G3" s="199"/>
      <c r="H3" s="199"/>
      <c r="I3" s="199"/>
      <c r="J3" s="199"/>
      <c r="K3" s="17"/>
      <c r="L3" s="21"/>
      <c r="M3" s="21"/>
      <c r="N3" s="21"/>
      <c r="O3" s="192"/>
      <c r="P3" s="179"/>
      <c r="Q3" s="178"/>
      <c r="R3" s="179"/>
    </row>
    <row r="4" spans="1:24" ht="6.75" customHeight="1">
      <c r="C4" s="149"/>
      <c r="D4" s="17"/>
      <c r="E4" s="17"/>
      <c r="F4" s="17"/>
      <c r="G4" s="17"/>
      <c r="H4" s="17"/>
      <c r="I4" s="17"/>
      <c r="J4" s="17"/>
      <c r="K4" s="17"/>
      <c r="L4" s="21"/>
      <c r="M4" s="21"/>
      <c r="N4" s="21"/>
      <c r="O4" s="192"/>
      <c r="P4" s="179"/>
      <c r="Q4" s="178"/>
      <c r="R4" s="179"/>
    </row>
    <row r="5" spans="1:24" ht="20.25">
      <c r="A5" s="401" t="s">
        <v>61</v>
      </c>
      <c r="B5" s="401"/>
      <c r="C5" s="401"/>
      <c r="D5" s="401"/>
      <c r="E5" s="401"/>
      <c r="F5" s="401"/>
      <c r="G5" s="401"/>
      <c r="H5" s="401"/>
      <c r="I5" s="401"/>
      <c r="J5" s="401"/>
      <c r="K5" s="17"/>
      <c r="L5" s="21"/>
      <c r="M5" s="21"/>
      <c r="N5" s="21"/>
      <c r="O5" s="192"/>
      <c r="P5" s="179"/>
      <c r="Q5" s="178"/>
      <c r="R5" s="179"/>
    </row>
    <row r="6" spans="1:24">
      <c r="A6" s="402" t="str">
        <f>'TM2'!A6:M6</f>
        <v>(Cho kỳ kế toán Quý 04 năm 2015)</v>
      </c>
      <c r="B6" s="402"/>
      <c r="C6" s="402"/>
      <c r="D6" s="402"/>
      <c r="E6" s="402"/>
      <c r="F6" s="402"/>
      <c r="G6" s="402"/>
      <c r="H6" s="402"/>
      <c r="I6" s="402"/>
      <c r="J6" s="402"/>
      <c r="K6" s="17"/>
      <c r="L6" s="21"/>
      <c r="M6" s="21"/>
      <c r="N6" s="21"/>
      <c r="O6" s="192"/>
      <c r="P6" s="179"/>
      <c r="Q6" s="178"/>
      <c r="R6" s="179"/>
    </row>
    <row r="7" spans="1:24">
      <c r="C7" s="149"/>
      <c r="D7" s="17"/>
      <c r="E7" s="17"/>
      <c r="F7" s="17"/>
      <c r="G7" s="17"/>
      <c r="H7" s="17"/>
      <c r="I7" s="17"/>
      <c r="J7" s="17"/>
      <c r="K7" s="17"/>
      <c r="L7" s="21"/>
      <c r="M7" s="21"/>
      <c r="N7" s="21"/>
      <c r="O7" s="192"/>
      <c r="P7" s="179"/>
      <c r="Q7" s="178"/>
      <c r="R7" s="179"/>
    </row>
    <row r="8" spans="1:24">
      <c r="A8" s="1" t="s">
        <v>307</v>
      </c>
      <c r="B8" s="1" t="s">
        <v>308</v>
      </c>
      <c r="C8" s="149"/>
      <c r="D8" s="17"/>
      <c r="E8" s="17"/>
      <c r="F8" s="17"/>
      <c r="G8" s="17"/>
      <c r="H8" s="42" t="s">
        <v>22</v>
      </c>
      <c r="I8" s="43"/>
      <c r="J8" s="42" t="s">
        <v>23</v>
      </c>
      <c r="K8" s="43"/>
      <c r="L8" s="21"/>
      <c r="M8" s="21"/>
      <c r="N8" s="21"/>
      <c r="O8" s="192"/>
      <c r="P8" s="179"/>
      <c r="Q8" s="178"/>
      <c r="R8" s="179"/>
    </row>
    <row r="9" spans="1:24">
      <c r="A9" s="6"/>
      <c r="B9" s="6" t="s">
        <v>78</v>
      </c>
      <c r="C9" s="149"/>
      <c r="D9" s="17"/>
      <c r="E9" s="17"/>
      <c r="F9" s="17"/>
      <c r="G9" s="17"/>
      <c r="H9" s="191">
        <v>108972867</v>
      </c>
      <c r="I9" s="17"/>
      <c r="J9" s="191">
        <v>132750553</v>
      </c>
      <c r="K9" s="21"/>
      <c r="L9" s="21"/>
      <c r="M9" s="21"/>
      <c r="N9" s="21"/>
      <c r="O9" s="192"/>
      <c r="P9" s="179"/>
      <c r="Q9" s="178"/>
      <c r="R9" s="179"/>
    </row>
    <row r="10" spans="1:24" ht="15.75" thickBot="1">
      <c r="A10" s="210"/>
      <c r="B10" s="209" t="s">
        <v>65</v>
      </c>
      <c r="C10" s="149"/>
      <c r="D10" s="17"/>
      <c r="E10" s="21"/>
      <c r="F10" s="17"/>
      <c r="G10" s="17"/>
      <c r="H10" s="46">
        <f>H9</f>
        <v>108972867</v>
      </c>
      <c r="I10" s="24"/>
      <c r="J10" s="46">
        <f>J9</f>
        <v>132750553</v>
      </c>
      <c r="K10" s="177"/>
      <c r="L10" s="24"/>
      <c r="M10" s="21"/>
      <c r="N10" s="21"/>
      <c r="O10" s="192"/>
      <c r="P10" s="179"/>
      <c r="Q10" s="178"/>
      <c r="R10" s="179"/>
    </row>
    <row r="11" spans="1:24" ht="15.75" thickTop="1">
      <c r="A11" s="6"/>
      <c r="B11" s="6"/>
      <c r="C11" s="149"/>
      <c r="D11" s="17"/>
      <c r="E11" s="17"/>
      <c r="F11" s="17"/>
      <c r="G11" s="17"/>
      <c r="H11" s="17"/>
      <c r="I11" s="17"/>
      <c r="J11" s="17"/>
      <c r="K11" s="191"/>
      <c r="L11" s="21"/>
      <c r="M11" s="21"/>
      <c r="N11" s="21"/>
      <c r="O11" s="192"/>
      <c r="P11" s="179"/>
      <c r="Q11" s="178"/>
      <c r="R11" s="179"/>
    </row>
    <row r="12" spans="1:24">
      <c r="A12" s="1" t="s">
        <v>309</v>
      </c>
      <c r="B12" s="1" t="s">
        <v>310</v>
      </c>
      <c r="C12" s="149"/>
      <c r="D12" s="17"/>
      <c r="E12" s="17"/>
      <c r="F12" s="17"/>
      <c r="G12" s="17"/>
      <c r="H12" s="42" t="s">
        <v>22</v>
      </c>
      <c r="I12" s="43"/>
      <c r="J12" s="42" t="s">
        <v>23</v>
      </c>
      <c r="K12" s="17"/>
      <c r="L12" s="21"/>
      <c r="M12" s="21"/>
      <c r="N12" s="21"/>
      <c r="O12" s="192"/>
      <c r="P12" s="179"/>
      <c r="Q12" s="178"/>
      <c r="R12" s="179"/>
    </row>
    <row r="13" spans="1:24">
      <c r="B13" s="207" t="s">
        <v>160</v>
      </c>
      <c r="C13" s="149"/>
      <c r="D13" s="17"/>
      <c r="E13" s="17"/>
      <c r="F13" s="17"/>
      <c r="G13" s="17"/>
      <c r="H13" s="24">
        <f>SUM(H14:H14)</f>
        <v>0</v>
      </c>
      <c r="I13" s="17"/>
      <c r="J13" s="24">
        <f>SUM(J14:J14)</f>
        <v>19000000</v>
      </c>
      <c r="K13" s="17"/>
      <c r="L13" s="21"/>
      <c r="M13" s="21"/>
      <c r="N13" s="21"/>
      <c r="O13" s="192"/>
      <c r="P13" s="179"/>
      <c r="Q13" s="178"/>
      <c r="R13" s="179"/>
    </row>
    <row r="14" spans="1:24">
      <c r="A14" s="206"/>
      <c r="B14" s="292" t="s">
        <v>218</v>
      </c>
      <c r="C14" s="149"/>
      <c r="D14" s="17"/>
      <c r="E14" s="17"/>
      <c r="F14" s="17"/>
      <c r="G14" s="17"/>
      <c r="I14" s="17"/>
      <c r="J14" s="13">
        <v>19000000</v>
      </c>
      <c r="K14" s="18"/>
      <c r="L14" s="21"/>
      <c r="N14" s="21"/>
      <c r="O14" s="192"/>
      <c r="P14" s="179"/>
      <c r="Q14" s="178"/>
      <c r="R14" s="179"/>
    </row>
    <row r="15" spans="1:24" ht="15.75" thickBot="1">
      <c r="A15" s="210"/>
      <c r="B15" s="209" t="s">
        <v>65</v>
      </c>
      <c r="C15" s="149"/>
      <c r="D15" s="17"/>
      <c r="E15" s="17"/>
      <c r="F15" s="17"/>
      <c r="G15" s="17"/>
      <c r="H15" s="46">
        <f>H13</f>
        <v>0</v>
      </c>
      <c r="I15" s="24"/>
      <c r="J15" s="46">
        <f>J13</f>
        <v>19000000</v>
      </c>
      <c r="K15" s="177"/>
      <c r="L15" s="24"/>
      <c r="M15" s="21"/>
      <c r="N15" s="21"/>
      <c r="O15" s="192"/>
      <c r="P15" s="179"/>
      <c r="Q15" s="178"/>
      <c r="R15" s="179"/>
    </row>
    <row r="16" spans="1:24" s="179" customFormat="1" ht="15.75" thickTop="1">
      <c r="A16" s="149"/>
      <c r="B16" s="149"/>
      <c r="C16" s="6"/>
      <c r="D16" s="6"/>
      <c r="E16" s="6"/>
      <c r="F16" s="6"/>
      <c r="G16" s="6"/>
      <c r="H16" s="7"/>
      <c r="I16" s="7"/>
      <c r="J16" s="7"/>
      <c r="K16" s="191"/>
      <c r="L16" s="21"/>
      <c r="N16" s="178"/>
      <c r="P16" s="6"/>
      <c r="Q16" s="6"/>
      <c r="R16" s="6"/>
      <c r="S16" s="6"/>
      <c r="T16" s="6"/>
      <c r="U16" s="6"/>
      <c r="V16" s="6"/>
      <c r="W16" s="6"/>
      <c r="X16" s="6"/>
    </row>
    <row r="17" spans="1:15" s="1" customFormat="1" ht="14.25">
      <c r="A17" s="143" t="s">
        <v>311</v>
      </c>
      <c r="B17" s="143" t="s">
        <v>312</v>
      </c>
      <c r="H17" s="42" t="s">
        <v>22</v>
      </c>
      <c r="I17" s="43"/>
      <c r="J17" s="42" t="s">
        <v>23</v>
      </c>
      <c r="K17" s="186"/>
      <c r="L17" s="186"/>
      <c r="M17" s="176"/>
      <c r="N17" s="186"/>
      <c r="O17" s="176"/>
    </row>
    <row r="18" spans="1:15" s="1" customFormat="1" ht="14.25">
      <c r="B18" s="143" t="s">
        <v>161</v>
      </c>
      <c r="H18" s="25">
        <f>SUM(H19:H21)</f>
        <v>724848480</v>
      </c>
      <c r="I18" s="25"/>
      <c r="J18" s="25">
        <f>SUM(J19:J21)</f>
        <v>826450438</v>
      </c>
      <c r="K18" s="186"/>
      <c r="L18" s="186"/>
      <c r="M18" s="176"/>
      <c r="N18" s="186"/>
      <c r="O18" s="176"/>
    </row>
    <row r="19" spans="1:15">
      <c r="B19" s="50" t="s">
        <v>79</v>
      </c>
      <c r="J19" s="13">
        <v>21194108</v>
      </c>
      <c r="K19" s="18"/>
    </row>
    <row r="20" spans="1:15">
      <c r="B20" s="50" t="s">
        <v>219</v>
      </c>
      <c r="H20" s="13">
        <v>645727205</v>
      </c>
      <c r="J20" s="13">
        <v>668125870</v>
      </c>
      <c r="K20" s="18"/>
    </row>
    <row r="21" spans="1:15">
      <c r="B21" s="50" t="s">
        <v>66</v>
      </c>
      <c r="H21" s="13">
        <f>12613550+1376400+65131325</f>
        <v>79121275</v>
      </c>
      <c r="J21" s="13">
        <v>137130460</v>
      </c>
      <c r="K21" s="226"/>
    </row>
    <row r="22" spans="1:15" s="1" customFormat="1" thickBot="1">
      <c r="A22" s="210"/>
      <c r="B22" s="209" t="s">
        <v>65</v>
      </c>
      <c r="C22" s="23"/>
      <c r="D22" s="25"/>
      <c r="E22" s="25"/>
      <c r="F22" s="25"/>
      <c r="G22" s="25"/>
      <c r="H22" s="46">
        <f>H18</f>
        <v>724848480</v>
      </c>
      <c r="I22" s="24"/>
      <c r="J22" s="46">
        <f>J18</f>
        <v>826450438</v>
      </c>
      <c r="K22" s="186"/>
      <c r="L22" s="186"/>
      <c r="M22" s="176"/>
      <c r="N22" s="186"/>
      <c r="O22" s="176"/>
    </row>
    <row r="23" spans="1:15" ht="12" customHeight="1" thickTop="1">
      <c r="B23" s="50"/>
    </row>
    <row r="24" spans="1:15" ht="16.5" customHeight="1">
      <c r="B24" s="143" t="s">
        <v>337</v>
      </c>
      <c r="H24" s="25"/>
      <c r="I24" s="25"/>
      <c r="J24" s="25">
        <f>J25</f>
        <v>2239500</v>
      </c>
      <c r="K24" s="226"/>
    </row>
    <row r="25" spans="1:15" ht="16.5" customHeight="1">
      <c r="B25" s="50" t="s">
        <v>336</v>
      </c>
      <c r="J25" s="13">
        <v>2239500</v>
      </c>
      <c r="K25" s="226"/>
    </row>
    <row r="26" spans="1:15" s="1" customFormat="1" ht="16.5" customHeight="1" thickBot="1">
      <c r="A26" s="210"/>
      <c r="B26" s="209" t="s">
        <v>65</v>
      </c>
      <c r="C26" s="23"/>
      <c r="D26" s="25"/>
      <c r="E26" s="25"/>
      <c r="F26" s="25"/>
      <c r="G26" s="25"/>
      <c r="H26" s="46">
        <f>H24</f>
        <v>0</v>
      </c>
      <c r="I26" s="24"/>
      <c r="J26" s="46">
        <f>J24</f>
        <v>2239500</v>
      </c>
      <c r="K26" s="186"/>
      <c r="L26" s="186"/>
      <c r="M26" s="176"/>
      <c r="N26" s="186"/>
      <c r="O26" s="176"/>
    </row>
    <row r="27" spans="1:15" ht="16.5" customHeight="1" thickTop="1">
      <c r="B27" s="50"/>
    </row>
    <row r="28" spans="1:15" s="1" customFormat="1" ht="14.25">
      <c r="A28" s="143" t="s">
        <v>313</v>
      </c>
      <c r="B28" s="143" t="s">
        <v>314</v>
      </c>
      <c r="H28" s="42" t="s">
        <v>22</v>
      </c>
      <c r="I28" s="43"/>
      <c r="J28" s="42" t="s">
        <v>23</v>
      </c>
      <c r="K28" s="186"/>
      <c r="L28" s="186"/>
      <c r="M28" s="176"/>
      <c r="N28" s="186"/>
      <c r="O28" s="176"/>
    </row>
    <row r="29" spans="1:15">
      <c r="B29" s="152" t="s">
        <v>80</v>
      </c>
      <c r="H29" s="13">
        <v>252034</v>
      </c>
      <c r="J29" s="13">
        <v>4452034</v>
      </c>
    </row>
    <row r="30" spans="1:15">
      <c r="B30" s="152" t="s">
        <v>81</v>
      </c>
      <c r="H30" s="13">
        <v>6322</v>
      </c>
      <c r="J30" s="13">
        <v>8006322</v>
      </c>
    </row>
    <row r="31" spans="1:15" s="1" customFormat="1" thickBot="1">
      <c r="A31" s="210"/>
      <c r="B31" s="209" t="s">
        <v>65</v>
      </c>
      <c r="C31" s="23"/>
      <c r="D31" s="25"/>
      <c r="E31" s="25"/>
      <c r="F31" s="25"/>
      <c r="G31" s="25"/>
      <c r="H31" s="46">
        <f>SUM(H29:H30)</f>
        <v>258356</v>
      </c>
      <c r="I31" s="24"/>
      <c r="J31" s="46">
        <f>SUM(J29:J30)</f>
        <v>12458356</v>
      </c>
      <c r="K31" s="186"/>
      <c r="L31" s="186"/>
      <c r="M31" s="176"/>
      <c r="N31" s="186"/>
      <c r="O31" s="176"/>
    </row>
    <row r="32" spans="1:15" ht="15.75" thickTop="1">
      <c r="B32" s="152"/>
    </row>
    <row r="33" spans="2:2">
      <c r="B33" s="50"/>
    </row>
    <row r="34" spans="2:2">
      <c r="B34" s="50"/>
    </row>
    <row r="35" spans="2:2">
      <c r="B35" s="50"/>
    </row>
    <row r="36" spans="2:2">
      <c r="B36" s="50"/>
    </row>
    <row r="37" spans="2:2">
      <c r="B37" s="50"/>
    </row>
    <row r="38" spans="2:2">
      <c r="B38" s="50"/>
    </row>
    <row r="39" spans="2:2">
      <c r="B39" s="50"/>
    </row>
    <row r="40" spans="2:2">
      <c r="B40" s="50"/>
    </row>
    <row r="41" spans="2:2">
      <c r="B41" s="50"/>
    </row>
    <row r="42" spans="2:2">
      <c r="B42" s="50"/>
    </row>
    <row r="43" spans="2:2">
      <c r="B43" s="50"/>
    </row>
    <row r="44" spans="2:2">
      <c r="B44" s="50"/>
    </row>
    <row r="45" spans="2:2">
      <c r="B45" s="50"/>
    </row>
    <row r="46" spans="2:2">
      <c r="B46" s="50"/>
    </row>
    <row r="47" spans="2:2">
      <c r="B47" s="50"/>
    </row>
    <row r="48" spans="2:2">
      <c r="B48" s="50"/>
    </row>
    <row r="49" spans="2:2">
      <c r="B49" s="50"/>
    </row>
    <row r="50" spans="2:2">
      <c r="B50" s="50"/>
    </row>
    <row r="51" spans="2:2">
      <c r="B51" s="50"/>
    </row>
    <row r="52" spans="2:2">
      <c r="B52" s="50"/>
    </row>
    <row r="53" spans="2:2">
      <c r="B53" s="50"/>
    </row>
    <row r="54" spans="2:2">
      <c r="B54" s="50"/>
    </row>
    <row r="55" spans="2:2">
      <c r="B55" s="50"/>
    </row>
    <row r="56" spans="2:2">
      <c r="B56" s="50"/>
    </row>
    <row r="57" spans="2:2">
      <c r="B57" s="50"/>
    </row>
    <row r="58" spans="2:2">
      <c r="B58" s="50"/>
    </row>
    <row r="59" spans="2:2">
      <c r="B59" s="50"/>
    </row>
    <row r="60" spans="2:2">
      <c r="B60" s="50"/>
    </row>
    <row r="61" spans="2:2">
      <c r="B61" s="50"/>
    </row>
    <row r="62" spans="2:2">
      <c r="B62" s="50"/>
    </row>
    <row r="63" spans="2:2">
      <c r="B63" s="50"/>
    </row>
    <row r="64" spans="2:2">
      <c r="B64" s="50"/>
    </row>
    <row r="65" spans="2:2">
      <c r="B65" s="50"/>
    </row>
    <row r="66" spans="2:2">
      <c r="B66" s="50"/>
    </row>
    <row r="67" spans="2:2">
      <c r="B67" s="50"/>
    </row>
    <row r="68" spans="2:2">
      <c r="B68" s="50"/>
    </row>
    <row r="69" spans="2:2">
      <c r="B69" s="50"/>
    </row>
    <row r="70" spans="2:2">
      <c r="B70" s="50"/>
    </row>
    <row r="71" spans="2:2">
      <c r="B71" s="50"/>
    </row>
  </sheetData>
  <dataConsolidate/>
  <mergeCells count="2">
    <mergeCell ref="A5:J5"/>
    <mergeCell ref="A6:J6"/>
  </mergeCells>
  <conditionalFormatting sqref="H16:J16 L1:N13 L15:N15">
    <cfRule type="cellIs" dxfId="21" priority="63" stopIfTrue="1" operator="between">
      <formula>-0.5</formula>
      <formula>0.5</formula>
    </cfRule>
  </conditionalFormatting>
  <conditionalFormatting sqref="H17:J17">
    <cfRule type="cellIs" dxfId="20" priority="13" stopIfTrue="1" operator="between">
      <formula>-0.5</formula>
      <formula>0.5</formula>
    </cfRule>
  </conditionalFormatting>
  <conditionalFormatting sqref="L14 N14">
    <cfRule type="cellIs" dxfId="19" priority="14" stopIfTrue="1" operator="between">
      <formula>-0.5</formula>
      <formula>0.5</formula>
    </cfRule>
  </conditionalFormatting>
  <conditionalFormatting sqref="H22:J22">
    <cfRule type="cellIs" dxfId="18" priority="12" stopIfTrue="1" operator="between">
      <formula>-0.5</formula>
      <formula>0.5</formula>
    </cfRule>
  </conditionalFormatting>
  <conditionalFormatting sqref="H31:J31">
    <cfRule type="cellIs" dxfId="17" priority="10" stopIfTrue="1" operator="between">
      <formula>-0.5</formula>
      <formula>0.5</formula>
    </cfRule>
  </conditionalFormatting>
  <conditionalFormatting sqref="H28:J28">
    <cfRule type="cellIs" dxfId="16" priority="11" stopIfTrue="1" operator="between">
      <formula>-0.5</formula>
      <formula>0.5</formula>
    </cfRule>
  </conditionalFormatting>
  <conditionalFormatting sqref="H10:J10">
    <cfRule type="cellIs" dxfId="15" priority="5" stopIfTrue="1" operator="between">
      <formula>-0.5</formula>
      <formula>0.5</formula>
    </cfRule>
  </conditionalFormatting>
  <conditionalFormatting sqref="H5:J5">
    <cfRule type="cellIs" dxfId="14" priority="4" stopIfTrue="1" operator="between">
      <formula>-0.5</formula>
      <formula>0.5</formula>
    </cfRule>
  </conditionalFormatting>
  <conditionalFormatting sqref="K8">
    <cfRule type="cellIs" dxfId="13" priority="9" stopIfTrue="1" operator="between">
      <formula>-0.5</formula>
      <formula>0.5</formula>
    </cfRule>
  </conditionalFormatting>
  <conditionalFormatting sqref="H8:J8">
    <cfRule type="cellIs" dxfId="12" priority="8" stopIfTrue="1" operator="between">
      <formula>-0.5</formula>
      <formula>0.5</formula>
    </cfRule>
  </conditionalFormatting>
  <conditionalFormatting sqref="H12:J12">
    <cfRule type="cellIs" dxfId="11" priority="7" stopIfTrue="1" operator="between">
      <formula>-0.5</formula>
      <formula>0.5</formula>
    </cfRule>
  </conditionalFormatting>
  <conditionalFormatting sqref="H15:J15">
    <cfRule type="cellIs" dxfId="10" priority="6" stopIfTrue="1" operator="between">
      <formula>-0.5</formula>
      <formula>0.5</formula>
    </cfRule>
  </conditionalFormatting>
  <conditionalFormatting sqref="L16">
    <cfRule type="cellIs" dxfId="9" priority="3" stopIfTrue="1" operator="between">
      <formula>-0.5</formula>
      <formula>0.5</formula>
    </cfRule>
  </conditionalFormatting>
  <conditionalFormatting sqref="H6:J6">
    <cfRule type="cellIs" dxfId="8" priority="2" stopIfTrue="1" operator="between">
      <formula>-0.5</formula>
      <formula>0.5</formula>
    </cfRule>
  </conditionalFormatting>
  <conditionalFormatting sqref="H26:J26">
    <cfRule type="cellIs" dxfId="7" priority="1" stopIfTrue="1" operator="between">
      <formula>-0.5</formula>
      <formula>0.5</formula>
    </cfRule>
  </conditionalFormatting>
  <pageMargins left="0.59055118110236204" right="0.33" top="0.47244094488188998" bottom="0.43307086614173201" header="0.31496062992126" footer="0.196850393700787"/>
  <pageSetup paperSize="9" firstPageNumber="23" orientation="portrait" useFirstPageNumber="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dimension ref="A1:J35"/>
  <sheetViews>
    <sheetView showGridLines="0" topLeftCell="A16" zoomScaleSheetLayoutView="100" workbookViewId="0">
      <selection activeCell="A40" sqref="A40"/>
    </sheetView>
  </sheetViews>
  <sheetFormatPr defaultRowHeight="17.25"/>
  <cols>
    <col min="1" max="1" width="22.75" customWidth="1"/>
    <col min="2" max="2" width="5" customWidth="1"/>
    <col min="3" max="3" width="17.25" customWidth="1"/>
    <col min="4" max="4" width="16.75" customWidth="1"/>
    <col min="5" max="5" width="18" customWidth="1"/>
    <col min="6" max="6" width="17.625" customWidth="1"/>
    <col min="7" max="7" width="18.5" customWidth="1"/>
    <col min="8" max="8" width="18.125" customWidth="1"/>
    <col min="9" max="10" width="15.75" bestFit="1" customWidth="1"/>
  </cols>
  <sheetData>
    <row r="1" spans="1:10">
      <c r="A1" s="1" t="s">
        <v>192</v>
      </c>
      <c r="B1" s="79"/>
      <c r="C1" s="79"/>
      <c r="D1" s="79"/>
      <c r="E1" s="79"/>
      <c r="F1" s="79"/>
      <c r="G1" s="79"/>
      <c r="H1" s="79"/>
      <c r="I1" s="80"/>
      <c r="J1" s="80"/>
    </row>
    <row r="2" spans="1:10">
      <c r="A2" s="3" t="s">
        <v>193</v>
      </c>
      <c r="B2" s="79"/>
      <c r="C2" s="79"/>
      <c r="D2" s="79"/>
      <c r="E2" s="79"/>
      <c r="F2" s="79"/>
      <c r="G2" s="79"/>
      <c r="H2" s="79"/>
      <c r="I2" s="80"/>
      <c r="J2" s="80"/>
    </row>
    <row r="3" spans="1:10" ht="3.75" customHeight="1">
      <c r="A3" s="418"/>
      <c r="B3" s="418"/>
      <c r="C3" s="418"/>
      <c r="D3" s="418"/>
      <c r="E3" s="418"/>
      <c r="F3" s="418"/>
      <c r="G3" s="418"/>
      <c r="H3" s="418"/>
      <c r="I3" s="80"/>
      <c r="J3" s="80"/>
    </row>
    <row r="4" spans="1:10" ht="6.75" customHeight="1">
      <c r="A4" s="81"/>
      <c r="B4" s="81"/>
      <c r="C4" s="81"/>
      <c r="D4" s="81"/>
      <c r="E4" s="81"/>
      <c r="F4" s="81"/>
      <c r="G4" s="81"/>
      <c r="H4" s="81"/>
      <c r="I4" s="80"/>
      <c r="J4" s="80"/>
    </row>
    <row r="5" spans="1:10" ht="23.25" customHeight="1">
      <c r="A5" s="401" t="s">
        <v>61</v>
      </c>
      <c r="B5" s="401"/>
      <c r="C5" s="401"/>
      <c r="D5" s="401"/>
      <c r="E5" s="401"/>
      <c r="F5" s="401"/>
      <c r="G5" s="401"/>
      <c r="H5" s="401"/>
      <c r="I5" s="80"/>
      <c r="J5" s="80"/>
    </row>
    <row r="6" spans="1:10" ht="16.5" customHeight="1">
      <c r="A6" s="402" t="str">
        <f>'TM4'!A6:J6</f>
        <v>(Cho kỳ kế toán Quý 04 năm 2015)</v>
      </c>
      <c r="B6" s="402"/>
      <c r="C6" s="402"/>
      <c r="D6" s="402"/>
      <c r="E6" s="402"/>
      <c r="F6" s="402"/>
      <c r="G6" s="402"/>
      <c r="H6" s="402"/>
      <c r="I6" s="217"/>
      <c r="J6" s="217"/>
    </row>
    <row r="7" spans="1:10" ht="7.5" customHeight="1">
      <c r="A7" s="81"/>
      <c r="B7" s="81"/>
      <c r="C7" s="81"/>
      <c r="D7" s="81"/>
      <c r="E7" s="81"/>
      <c r="F7" s="81"/>
      <c r="G7" s="81"/>
      <c r="H7" s="81"/>
      <c r="I7" s="80"/>
      <c r="J7" s="80"/>
    </row>
    <row r="8" spans="1:10">
      <c r="A8" s="52" t="s">
        <v>315</v>
      </c>
      <c r="B8" s="27"/>
      <c r="C8" s="27"/>
      <c r="D8" s="27"/>
      <c r="E8" s="27"/>
      <c r="F8" s="27"/>
      <c r="G8" s="28"/>
      <c r="H8" s="28"/>
      <c r="I8" s="80"/>
      <c r="J8" s="80"/>
    </row>
    <row r="9" spans="1:10">
      <c r="A9" s="52" t="s">
        <v>82</v>
      </c>
      <c r="B9" s="27"/>
      <c r="C9" s="27"/>
      <c r="D9" s="27"/>
      <c r="E9" s="27"/>
      <c r="F9" s="27"/>
      <c r="G9" s="28"/>
      <c r="H9" s="40" t="s">
        <v>0</v>
      </c>
      <c r="I9" s="80"/>
      <c r="J9" s="80"/>
    </row>
    <row r="10" spans="1:10" ht="5.25" customHeight="1" thickBot="1">
      <c r="A10" s="52"/>
      <c r="B10" s="27"/>
      <c r="C10" s="27"/>
      <c r="D10" s="27"/>
      <c r="E10" s="27"/>
      <c r="F10" s="27"/>
      <c r="G10" s="28"/>
      <c r="H10" s="27"/>
      <c r="I10" s="80"/>
      <c r="J10" s="80"/>
    </row>
    <row r="11" spans="1:10" ht="18" thickTop="1">
      <c r="A11" s="428"/>
      <c r="B11" s="429"/>
      <c r="C11" s="425" t="s">
        <v>126</v>
      </c>
      <c r="D11" s="426"/>
      <c r="E11" s="426"/>
      <c r="F11" s="426"/>
      <c r="G11" s="426"/>
      <c r="H11" s="427"/>
      <c r="I11" s="80"/>
      <c r="J11" s="80"/>
    </row>
    <row r="12" spans="1:10" ht="47.25" customHeight="1">
      <c r="A12" s="419"/>
      <c r="B12" s="420"/>
      <c r="C12" s="194" t="s">
        <v>88</v>
      </c>
      <c r="D12" s="194" t="s">
        <v>83</v>
      </c>
      <c r="E12" s="194" t="s">
        <v>89</v>
      </c>
      <c r="F12" s="194" t="s">
        <v>220</v>
      </c>
      <c r="G12" s="195" t="s">
        <v>90</v>
      </c>
      <c r="H12" s="196" t="s">
        <v>73</v>
      </c>
      <c r="I12" s="80"/>
      <c r="J12" s="80"/>
    </row>
    <row r="13" spans="1:10" ht="14.25" customHeight="1">
      <c r="A13" s="421" t="s">
        <v>84</v>
      </c>
      <c r="B13" s="422"/>
      <c r="C13" s="274">
        <v>1</v>
      </c>
      <c r="D13" s="274">
        <v>2</v>
      </c>
      <c r="E13" s="274">
        <v>3</v>
      </c>
      <c r="F13" s="274">
        <v>5</v>
      </c>
      <c r="G13" s="274">
        <v>6</v>
      </c>
      <c r="H13" s="275">
        <v>7</v>
      </c>
      <c r="I13" s="80"/>
      <c r="J13" s="80"/>
    </row>
    <row r="14" spans="1:10" s="83" customFormat="1">
      <c r="A14" s="423" t="s">
        <v>320</v>
      </c>
      <c r="B14" s="424"/>
      <c r="C14" s="85">
        <v>92418010000</v>
      </c>
      <c r="D14" s="85">
        <v>55260000</v>
      </c>
      <c r="E14" s="85">
        <v>591892544</v>
      </c>
      <c r="F14" s="85">
        <v>1113667214</v>
      </c>
      <c r="G14" s="85">
        <v>-22070986722</v>
      </c>
      <c r="H14" s="88">
        <f>SUM(C14:G14)</f>
        <v>72107843036</v>
      </c>
      <c r="I14" s="82"/>
      <c r="J14" s="82"/>
    </row>
    <row r="15" spans="1:10" s="83" customFormat="1" ht="14.25" customHeight="1">
      <c r="A15" s="430" t="s">
        <v>316</v>
      </c>
      <c r="B15" s="417"/>
      <c r="C15" s="20"/>
      <c r="D15" s="84"/>
      <c r="E15" s="85"/>
      <c r="F15" s="85"/>
      <c r="G15" s="85"/>
      <c r="H15" s="86">
        <f>SUM(C15:G15)</f>
        <v>0</v>
      </c>
      <c r="I15" s="82"/>
      <c r="J15" s="82"/>
    </row>
    <row r="16" spans="1:10" s="83" customFormat="1" ht="14.25" customHeight="1">
      <c r="A16" s="416" t="s">
        <v>317</v>
      </c>
      <c r="B16" s="417"/>
      <c r="C16" s="84"/>
      <c r="D16" s="84"/>
      <c r="E16" s="84"/>
      <c r="F16" s="84"/>
      <c r="G16" s="84">
        <v>6991481177</v>
      </c>
      <c r="H16" s="86">
        <f>SUM(C16:G16)</f>
        <v>6991481177</v>
      </c>
      <c r="I16" s="82"/>
      <c r="J16" s="82"/>
    </row>
    <row r="17" spans="1:10" s="83" customFormat="1" ht="14.25" customHeight="1">
      <c r="A17" s="416" t="s">
        <v>85</v>
      </c>
      <c r="B17" s="417"/>
      <c r="C17" s="84"/>
      <c r="D17" s="84"/>
      <c r="E17" s="87"/>
      <c r="F17" s="20"/>
      <c r="G17" s="84"/>
      <c r="H17" s="86">
        <f>SUM(C17:G17)</f>
        <v>0</v>
      </c>
      <c r="I17" s="82"/>
      <c r="J17" s="82"/>
    </row>
    <row r="18" spans="1:10" s="83" customFormat="1" ht="14.25" customHeight="1">
      <c r="A18" s="416" t="s">
        <v>318</v>
      </c>
      <c r="B18" s="417"/>
      <c r="C18" s="84"/>
      <c r="D18" s="84"/>
      <c r="E18" s="87"/>
      <c r="F18" s="84"/>
      <c r="G18" s="84"/>
      <c r="H18" s="86">
        <f>SUM(C18:G18)</f>
        <v>0</v>
      </c>
      <c r="I18" s="82"/>
      <c r="J18" s="82"/>
    </row>
    <row r="19" spans="1:10" s="83" customFormat="1" ht="14.25" customHeight="1">
      <c r="A19" s="416" t="s">
        <v>319</v>
      </c>
      <c r="B19" s="417"/>
      <c r="C19" s="84"/>
      <c r="D19" s="84"/>
      <c r="E19" s="87"/>
      <c r="F19" s="84"/>
      <c r="G19" s="84"/>
      <c r="H19" s="86"/>
      <c r="I19" s="82"/>
      <c r="J19" s="82"/>
    </row>
    <row r="20" spans="1:10" s="83" customFormat="1" ht="14.25" customHeight="1">
      <c r="A20" s="416" t="s">
        <v>86</v>
      </c>
      <c r="B20" s="417"/>
      <c r="C20" s="84"/>
      <c r="D20" s="84"/>
      <c r="E20" s="87"/>
      <c r="F20" s="84"/>
      <c r="G20" s="84"/>
      <c r="H20" s="86">
        <f>SUM(C20:G20)</f>
        <v>0</v>
      </c>
      <c r="I20" s="82"/>
      <c r="J20" s="82"/>
    </row>
    <row r="21" spans="1:10" s="213" customFormat="1" ht="18">
      <c r="A21" s="414" t="s">
        <v>321</v>
      </c>
      <c r="B21" s="415"/>
      <c r="C21" s="214">
        <v>92418010000</v>
      </c>
      <c r="D21" s="214">
        <v>55260000</v>
      </c>
      <c r="E21" s="214">
        <v>591892544</v>
      </c>
      <c r="F21" s="214">
        <v>1113667214</v>
      </c>
      <c r="G21" s="214">
        <f>SUM(G14:G20)</f>
        <v>-15079505545</v>
      </c>
      <c r="H21" s="215">
        <f>SUM(C21:G21)</f>
        <v>79099324213</v>
      </c>
      <c r="I21" s="211"/>
      <c r="J21" s="212"/>
    </row>
    <row r="22" spans="1:10" s="213" customFormat="1" ht="18">
      <c r="A22" s="414" t="s">
        <v>87</v>
      </c>
      <c r="B22" s="415"/>
      <c r="C22" s="214">
        <v>92418010000</v>
      </c>
      <c r="D22" s="214">
        <v>55260000</v>
      </c>
      <c r="E22" s="214">
        <v>591892544</v>
      </c>
      <c r="F22" s="214">
        <v>1113667214</v>
      </c>
      <c r="G22" s="214">
        <v>-11733785736.515863</v>
      </c>
      <c r="H22" s="215">
        <f>SUM(C22:G22)</f>
        <v>82445044021.484131</v>
      </c>
      <c r="I22" s="211"/>
      <c r="J22" s="212"/>
    </row>
    <row r="23" spans="1:10" s="83" customFormat="1" ht="14.25" customHeight="1">
      <c r="A23" s="416" t="s">
        <v>91</v>
      </c>
      <c r="B23" s="417"/>
      <c r="C23" s="20"/>
      <c r="D23" s="85"/>
      <c r="E23" s="85"/>
      <c r="F23" s="85"/>
      <c r="G23" s="85"/>
      <c r="H23" s="88"/>
      <c r="I23" s="82"/>
      <c r="J23" s="82"/>
    </row>
    <row r="24" spans="1:10" s="83" customFormat="1" ht="14.25" customHeight="1">
      <c r="A24" s="91" t="s">
        <v>92</v>
      </c>
      <c r="B24" s="92"/>
      <c r="C24" s="84"/>
      <c r="D24" s="84"/>
      <c r="E24" s="84"/>
      <c r="F24" s="84"/>
      <c r="G24" s="84">
        <f>BCDKT!D121</f>
        <v>345232224</v>
      </c>
      <c r="H24" s="86">
        <f>SUM(C24:G24)</f>
        <v>345232224</v>
      </c>
      <c r="I24" s="82"/>
      <c r="J24" s="82"/>
    </row>
    <row r="25" spans="1:10" s="83" customFormat="1" ht="14.25" customHeight="1">
      <c r="A25" s="416" t="s">
        <v>85</v>
      </c>
      <c r="B25" s="417"/>
      <c r="C25" s="84"/>
      <c r="D25" s="84"/>
      <c r="E25" s="87"/>
      <c r="F25" s="20"/>
      <c r="G25" s="84"/>
      <c r="H25" s="86">
        <f>SUM(C25:G25)</f>
        <v>0</v>
      </c>
      <c r="I25" s="82"/>
      <c r="J25" s="82"/>
    </row>
    <row r="26" spans="1:10" s="83" customFormat="1" ht="14.25" customHeight="1">
      <c r="A26" s="416" t="s">
        <v>93</v>
      </c>
      <c r="B26" s="417"/>
      <c r="C26" s="84"/>
      <c r="D26" s="84"/>
      <c r="E26" s="87"/>
      <c r="F26" s="84"/>
      <c r="G26" s="84"/>
      <c r="H26" s="86">
        <f>SUM(C26:G26)</f>
        <v>0</v>
      </c>
      <c r="I26" s="82"/>
      <c r="J26" s="82"/>
    </row>
    <row r="27" spans="1:10" s="83" customFormat="1" ht="14.25" customHeight="1">
      <c r="A27" s="416" t="s">
        <v>94</v>
      </c>
      <c r="B27" s="417"/>
      <c r="C27" s="84"/>
      <c r="D27" s="84"/>
      <c r="E27" s="87"/>
      <c r="F27" s="84"/>
      <c r="G27" s="84"/>
      <c r="H27" s="86"/>
      <c r="I27" s="82"/>
      <c r="J27" s="82"/>
    </row>
    <row r="28" spans="1:10" s="83" customFormat="1" ht="14.25" customHeight="1">
      <c r="A28" s="416" t="s">
        <v>185</v>
      </c>
      <c r="B28" s="417"/>
      <c r="C28" s="84"/>
      <c r="D28" s="84"/>
      <c r="E28" s="227"/>
      <c r="F28" s="84"/>
      <c r="G28" s="84"/>
      <c r="H28" s="86">
        <f>SUM(C28:G28)</f>
        <v>0</v>
      </c>
      <c r="I28" s="82"/>
      <c r="J28" s="82"/>
    </row>
    <row r="29" spans="1:10" s="83" customFormat="1" ht="18" thickBot="1">
      <c r="A29" s="431" t="s">
        <v>95</v>
      </c>
      <c r="B29" s="432"/>
      <c r="C29" s="276">
        <f>C22+C23+C24+C25-C26-C27-C28</f>
        <v>92418010000</v>
      </c>
      <c r="D29" s="276">
        <f>D22+D23+D24+D25-D26-D27-D28</f>
        <v>55260000</v>
      </c>
      <c r="E29" s="276">
        <f>E22+E23+E24+E25-E26-E27-E28</f>
        <v>591892544</v>
      </c>
      <c r="F29" s="276">
        <f>F22+F23+F24+F25-F26-F27-F28</f>
        <v>1113667214</v>
      </c>
      <c r="G29" s="276">
        <f>G22+G23+G24+G25-G26-G27-G28</f>
        <v>-11388553512.515863</v>
      </c>
      <c r="H29" s="277">
        <f>SUM(C29:G29)</f>
        <v>82790276245.484131</v>
      </c>
      <c r="I29" s="89"/>
      <c r="J29" s="90"/>
    </row>
    <row r="30" spans="1:10" ht="5.0999999999999996" customHeight="1" thickTop="1">
      <c r="A30" s="80"/>
      <c r="B30" s="80"/>
      <c r="C30" s="80"/>
      <c r="D30" s="80"/>
      <c r="E30" s="80"/>
      <c r="F30" s="80"/>
      <c r="G30" s="80"/>
      <c r="H30" s="80"/>
      <c r="I30" s="80"/>
      <c r="J30" s="80"/>
    </row>
    <row r="31" spans="1:10">
      <c r="A31" s="6"/>
      <c r="G31" s="13"/>
      <c r="H31" s="13"/>
    </row>
    <row r="32" spans="1:10">
      <c r="A32" s="18"/>
      <c r="G32" s="6"/>
      <c r="H32" s="365"/>
    </row>
    <row r="33" spans="1:8">
      <c r="A33" s="18"/>
      <c r="G33" s="6"/>
      <c r="H33" s="6"/>
    </row>
    <row r="34" spans="1:8">
      <c r="G34" s="6"/>
      <c r="H34" s="6"/>
    </row>
    <row r="35" spans="1:8">
      <c r="G35" s="6"/>
      <c r="H35" s="6"/>
    </row>
  </sheetData>
  <mergeCells count="22">
    <mergeCell ref="A29:B29"/>
    <mergeCell ref="A22:B22"/>
    <mergeCell ref="A23:B23"/>
    <mergeCell ref="A25:B25"/>
    <mergeCell ref="A26:B26"/>
    <mergeCell ref="A27:B27"/>
    <mergeCell ref="A28:B28"/>
    <mergeCell ref="A21:B21"/>
    <mergeCell ref="A20:B20"/>
    <mergeCell ref="A3:H3"/>
    <mergeCell ref="A5:H5"/>
    <mergeCell ref="A6:H6"/>
    <mergeCell ref="A12:B12"/>
    <mergeCell ref="A13:B13"/>
    <mergeCell ref="A14:B14"/>
    <mergeCell ref="C11:H11"/>
    <mergeCell ref="A11:B11"/>
    <mergeCell ref="A15:B15"/>
    <mergeCell ref="A16:B16"/>
    <mergeCell ref="A17:B17"/>
    <mergeCell ref="A18:B18"/>
    <mergeCell ref="A19:B19"/>
  </mergeCells>
  <conditionalFormatting sqref="F1:H4 I29 F7:H8 F10:H10 F9:G9 F13:H15 H16:H20 G12:H12 F23:H65522 H22">
    <cfRule type="cellIs" dxfId="6" priority="5" stopIfTrue="1" operator="between">
      <formula>-0.5</formula>
      <formula>0.5</formula>
    </cfRule>
  </conditionalFormatting>
  <conditionalFormatting sqref="H9">
    <cfRule type="cellIs" dxfId="5" priority="4" stopIfTrue="1" operator="between">
      <formula>-0.5</formula>
      <formula>0.5</formula>
    </cfRule>
  </conditionalFormatting>
  <conditionalFormatting sqref="F16:G20">
    <cfRule type="cellIs" dxfId="4" priority="3" stopIfTrue="1" operator="between">
      <formula>-0.5</formula>
      <formula>0.5</formula>
    </cfRule>
  </conditionalFormatting>
  <conditionalFormatting sqref="I6:J6">
    <cfRule type="cellIs" dxfId="3" priority="2" stopIfTrue="1" operator="between">
      <formula>-0.5</formula>
      <formula>0.5</formula>
    </cfRule>
  </conditionalFormatting>
  <conditionalFormatting sqref="H21">
    <cfRule type="cellIs" dxfId="2" priority="1" stopIfTrue="1" operator="between">
      <formula>-0.5</formula>
      <formula>0.5</formula>
    </cfRule>
  </conditionalFormatting>
  <pageMargins left="0.54" right="0.25" top="0.47244094488188998" bottom="0.43307086614173201" header="0.31496062992126" footer="0.196850393700787"/>
  <pageSetup paperSize="9" scale="93" firstPageNumber="24" orientation="landscape" useFirstPageNumber="1" r:id="rId1"/>
  <headerFooter>
    <oddFooter>&amp;C&amp;P</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BTDC</vt:lpstr>
      <vt:lpstr>Sheet3</vt:lpstr>
      <vt:lpstr>BCDKT</vt:lpstr>
      <vt:lpstr>KQKD</vt:lpstr>
      <vt:lpstr>BCLCTT</vt:lpstr>
      <vt:lpstr>TM1</vt:lpstr>
      <vt:lpstr>TM2</vt:lpstr>
      <vt:lpstr>TM4</vt:lpstr>
      <vt:lpstr>TM5</vt:lpstr>
      <vt:lpstr>TM6</vt:lpstr>
      <vt:lpstr>'TM1'!Print_Area</vt:lpstr>
      <vt:lpstr>'TM2'!Print_Area</vt:lpstr>
      <vt:lpstr>'TM4'!Print_Area</vt:lpstr>
      <vt:lpstr>'TM5'!Print_Area</vt:lpstr>
      <vt:lpstr>'TM6'!Print_Area</vt:lpstr>
      <vt:lpstr>'TM1'!Print_Titles</vt:lpstr>
      <vt:lpstr>'TM2'!Print_Titles</vt:lpstr>
      <vt:lpstr>'TM4'!Print_Titles</vt:lpstr>
      <vt:lpstr>'TM6'!Print_Titles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Tuan Viet</dc:creator>
  <cp:lastModifiedBy>Chi</cp:lastModifiedBy>
  <cp:lastPrinted>2016-01-28T03:03:40Z</cp:lastPrinted>
  <dcterms:created xsi:type="dcterms:W3CDTF">2015-07-14T04:00:36Z</dcterms:created>
  <dcterms:modified xsi:type="dcterms:W3CDTF">2016-01-28T03:15:35Z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40954ddb305f4c7eac4210e1d61e556f.psdsxs" Id="R3c5a755cb1714cd3" /></Relationships>
</file>