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9686ead5843d4bcb"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17520" windowHeight="7245"/>
  </bookViews>
  <sheets>
    <sheet name="CDKT" sheetId="1" r:id="rId1"/>
    <sheet name="BCKQKD" sheetId="2" r:id="rId2"/>
    <sheet name="LCTT" sheetId="3" r:id="rId3"/>
    <sheet name="TM1 19" sheetId="4" r:id="rId4"/>
    <sheet name="TM 1 20" sheetId="5" r:id="rId5"/>
    <sheet name="TM1 21 22" sheetId="6" r:id="rId6"/>
    <sheet name="TM2 23" sheetId="7" r:id="rId7"/>
    <sheet name="TM4 24" sheetId="8" r:id="rId8"/>
    <sheet name="TM6 25 28" sheetId="10" r:id="rId9"/>
  </sheets>
  <externalReferences>
    <externalReference r:id="rId10"/>
  </externalReferences>
  <definedNames>
    <definedName name="_Fill" localSheetId="3" hidden="1">#REF!</definedName>
    <definedName name="_Fill" localSheetId="5" hidden="1">#REF!</definedName>
    <definedName name="_Fill" localSheetId="7" hidden="1">#REF!</definedName>
    <definedName name="_Fill" hidden="1">#REF!</definedName>
    <definedName name="_Key1" localSheetId="3" hidden="1">#REF!</definedName>
    <definedName name="_Key1" localSheetId="5" hidden="1">#REF!</definedName>
    <definedName name="_Key1" localSheetId="7" hidden="1">#REF!</definedName>
    <definedName name="_Key1" hidden="1">#REF!</definedName>
    <definedName name="_Key2" localSheetId="3"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3" hidden="1">#REF!</definedName>
    <definedName name="_Sort" localSheetId="5" hidden="1">#REF!</definedName>
    <definedName name="_Sort" localSheetId="7" hidden="1">#REF!</definedName>
    <definedName name="_Sort" hidden="1">#REF!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_xlnm.Print_Area" localSheetId="1">BCKQKD!$A$1:$G$41</definedName>
    <definedName name="_xlnm.Print_Area" localSheetId="0">CDKT!$A$1:$G$130</definedName>
    <definedName name="_xlnm.Print_Area" localSheetId="2">LCTT!$A$1:$E$52</definedName>
    <definedName name="_xlnm.Print_Area" localSheetId="4">'TM 1 20'!$A$1:$I$23</definedName>
    <definedName name="_xlnm.Print_Area" localSheetId="3">'TM1 19'!$A$1:$J$66</definedName>
    <definedName name="_xlnm.Print_Area" localSheetId="5">'TM1 21 22'!$A$1:$J$74</definedName>
    <definedName name="_xlnm.Print_Area" localSheetId="6">'TM2 23'!$A$1:$M$23</definedName>
    <definedName name="_xlnm.Print_Area" localSheetId="7">'TM4 24'!$A$1:$J$36</definedName>
    <definedName name="_xlnm.Print_Area" localSheetId="8">'TM6 25 28'!$A$1:$H$119</definedName>
    <definedName name="_xlnm.Print_Titles" localSheetId="0">CDKT!$1:$7</definedName>
    <definedName name="_xlnm.Print_Titles" localSheetId="2">LCTT!$1:$13</definedName>
    <definedName name="_xlnm.Print_Titles" localSheetId="3">'TM1 19'!$1:$6</definedName>
    <definedName name="_xlnm.Print_Titles" localSheetId="5">'TM1 21 22'!$1:$6</definedName>
    <definedName name="_xlnm.Print_Titles" localSheetId="6">'TM2 23'!$1:$6</definedName>
    <definedName name="_xlnm.Print_Titles" localSheetId="7">'TM4 24'!$1:$3</definedName>
    <definedName name="_xlnm.Print_Titles" localSheetId="8">'TM6 25 28'!$1:$6</definedName>
    <definedName name="VN" hidden="1">#REF!</definedName>
  </definedNames>
  <calcPr calcId="144525"/>
</workbook>
</file>

<file path=xl/calcChain.xml><?xml version="1.0" encoding="utf-8"?>
<calcChain xmlns="http://schemas.openxmlformats.org/spreadsheetml/2006/main">
  <c r="K26" i="8" l="1"/>
  <c r="D112" i="1"/>
  <c r="H47" i="10"/>
  <c r="F97" i="10"/>
  <c r="H101" i="10"/>
  <c r="G101" i="10"/>
  <c r="E30" i="2" l="1"/>
  <c r="F30" i="2"/>
  <c r="G30" i="2"/>
  <c r="H104" i="10"/>
  <c r="H108" i="10" s="1"/>
  <c r="H110" i="10" s="1"/>
  <c r="F104" i="10"/>
  <c r="H92" i="10"/>
  <c r="H93" i="10" s="1"/>
  <c r="H88" i="10"/>
  <c r="F88" i="10"/>
  <c r="F111" i="10"/>
  <c r="F108" i="10"/>
  <c r="F92" i="10"/>
  <c r="F93" i="10" s="1"/>
  <c r="H89" i="10"/>
  <c r="F89" i="10"/>
  <c r="F101" i="10" l="1"/>
  <c r="F110" i="10"/>
  <c r="H77" i="10" l="1"/>
  <c r="H83" i="10"/>
  <c r="F83" i="10"/>
  <c r="H66" i="10"/>
  <c r="F66" i="10"/>
  <c r="H62" i="10"/>
  <c r="F62" i="10"/>
  <c r="H35" i="8"/>
  <c r="M14" i="7"/>
  <c r="J69" i="6"/>
  <c r="J74" i="6" s="1"/>
  <c r="H69" i="6"/>
  <c r="H74" i="6" s="1"/>
  <c r="J64" i="6"/>
  <c r="J66" i="6" s="1"/>
  <c r="H64" i="6"/>
  <c r="H66" i="6" s="1"/>
  <c r="H61" i="6"/>
  <c r="F61" i="6"/>
  <c r="D61" i="6"/>
  <c r="C61" i="6"/>
  <c r="H60" i="6"/>
  <c r="F60" i="6"/>
  <c r="D60" i="6"/>
  <c r="C60" i="6"/>
  <c r="H58" i="6"/>
  <c r="F58" i="6"/>
  <c r="D58" i="6"/>
  <c r="C58" i="6"/>
  <c r="J57" i="6"/>
  <c r="J56" i="6"/>
  <c r="J55" i="6"/>
  <c r="J54" i="6"/>
  <c r="J53" i="6"/>
  <c r="J52" i="6"/>
  <c r="H50" i="6"/>
  <c r="F50" i="6"/>
  <c r="D50" i="6"/>
  <c r="C50" i="6"/>
  <c r="J49" i="6"/>
  <c r="J48" i="6"/>
  <c r="J47" i="6"/>
  <c r="J46" i="6"/>
  <c r="J45" i="6"/>
  <c r="J44" i="6"/>
  <c r="J43" i="6"/>
  <c r="K37" i="6"/>
  <c r="H37" i="6"/>
  <c r="F37" i="6"/>
  <c r="D37" i="6"/>
  <c r="C37" i="6"/>
  <c r="H36" i="6"/>
  <c r="F36" i="6"/>
  <c r="D36" i="6"/>
  <c r="C36" i="6"/>
  <c r="K34" i="6"/>
  <c r="H34" i="6"/>
  <c r="F34" i="6"/>
  <c r="D34" i="6"/>
  <c r="C34" i="6"/>
  <c r="J33" i="6"/>
  <c r="J31" i="6"/>
  <c r="J30" i="6"/>
  <c r="J29" i="6"/>
  <c r="H26" i="6"/>
  <c r="F26" i="6"/>
  <c r="D26" i="6"/>
  <c r="C26" i="6"/>
  <c r="J25" i="6"/>
  <c r="J23" i="6"/>
  <c r="J22" i="6"/>
  <c r="J21" i="6"/>
  <c r="J20" i="6"/>
  <c r="J19" i="6"/>
  <c r="J13" i="6"/>
  <c r="H13" i="6"/>
  <c r="F13" i="6"/>
  <c r="D13" i="6"/>
  <c r="D64" i="4"/>
  <c r="D63" i="4" s="1"/>
  <c r="F63" i="4"/>
  <c r="J60" i="4"/>
  <c r="J65" i="4" s="1"/>
  <c r="H60" i="4"/>
  <c r="H65" i="4" s="1"/>
  <c r="F60" i="4"/>
  <c r="F65" i="4" s="1"/>
  <c r="D60" i="4"/>
  <c r="O48" i="4"/>
  <c r="J47" i="4"/>
  <c r="J56" i="4" s="1"/>
  <c r="I47" i="4"/>
  <c r="I56" i="4" s="1"/>
  <c r="H47" i="4"/>
  <c r="H56" i="4" s="1"/>
  <c r="J31" i="4"/>
  <c r="J41" i="4" s="1"/>
  <c r="H31" i="4"/>
  <c r="H41" i="4" s="1"/>
  <c r="J28" i="4"/>
  <c r="H28" i="4"/>
  <c r="J21" i="4"/>
  <c r="I21" i="4"/>
  <c r="H21" i="4"/>
  <c r="J14" i="4"/>
  <c r="I14" i="4"/>
  <c r="H14" i="4"/>
  <c r="D36" i="3"/>
  <c r="D26" i="3"/>
  <c r="D35" i="3" s="1"/>
  <c r="D16" i="3"/>
  <c r="D17" i="3" s="1"/>
  <c r="D30" i="2"/>
  <c r="D118" i="1"/>
  <c r="D113" i="1"/>
  <c r="D111" i="1"/>
  <c r="D110" i="1"/>
  <c r="D109" i="1"/>
  <c r="D108" i="1"/>
  <c r="D107" i="1"/>
  <c r="E102" i="1"/>
  <c r="D102" i="1"/>
  <c r="D101" i="1" s="1"/>
  <c r="E101" i="1"/>
  <c r="D100" i="1"/>
  <c r="D99" i="1"/>
  <c r="D98" i="1"/>
  <c r="D97" i="1"/>
  <c r="D96" i="1"/>
  <c r="D95" i="1"/>
  <c r="D94" i="1"/>
  <c r="D93" i="1"/>
  <c r="D91" i="1"/>
  <c r="D90" i="1"/>
  <c r="D89" i="1"/>
  <c r="D86" i="1"/>
  <c r="D85" i="1"/>
  <c r="D84" i="1"/>
  <c r="E79" i="1"/>
  <c r="E78" i="1" s="1"/>
  <c r="F49" i="1"/>
  <c r="E38" i="1"/>
  <c r="E37" i="1" s="1"/>
  <c r="D38" i="1"/>
  <c r="E31" i="1"/>
  <c r="D31" i="1"/>
  <c r="E19" i="1"/>
  <c r="E15" i="1"/>
  <c r="D15" i="1"/>
  <c r="E12" i="1"/>
  <c r="D12" i="1"/>
  <c r="D11" i="1" s="1"/>
  <c r="D73" i="1" s="1"/>
  <c r="E11" i="1" l="1"/>
  <c r="D79" i="1"/>
  <c r="D78" i="1" s="1"/>
  <c r="J36" i="6"/>
  <c r="J37" i="6"/>
  <c r="D92" i="1"/>
  <c r="D65" i="4"/>
  <c r="J58" i="6"/>
  <c r="J60" i="6"/>
  <c r="J61" i="6"/>
  <c r="D121" i="1"/>
  <c r="D74" i="1" s="1"/>
  <c r="E73" i="1"/>
  <c r="E121" i="1"/>
  <c r="E122" i="1" s="1"/>
  <c r="H23" i="4"/>
  <c r="J23" i="4"/>
  <c r="J50" i="6"/>
  <c r="J26" i="6"/>
  <c r="J34" i="6"/>
  <c r="K35" i="6"/>
  <c r="L37" i="6"/>
  <c r="D38" i="3"/>
  <c r="D39" i="3" s="1"/>
  <c r="D122" i="1" l="1"/>
  <c r="K15" i="5"/>
  <c r="K14" i="5"/>
  <c r="K13" i="5"/>
  <c r="K12" i="5"/>
  <c r="H20" i="10" l="1"/>
  <c r="F20" i="10"/>
  <c r="D18" i="10" s="1"/>
  <c r="D19" i="10" l="1"/>
  <c r="D20" i="10" s="1"/>
  <c r="M15" i="7" l="1"/>
  <c r="M13" i="7"/>
  <c r="A6" i="5" l="1"/>
  <c r="A6" i="8"/>
  <c r="A6" i="10" s="1"/>
  <c r="A6" i="7"/>
  <c r="A6" i="6"/>
  <c r="F80" i="10"/>
  <c r="H80" i="10"/>
  <c r="V116" i="10" l="1"/>
  <c r="H84" i="10"/>
  <c r="F84" i="10"/>
  <c r="H75" i="10"/>
  <c r="F75" i="10"/>
  <c r="H70" i="10"/>
  <c r="F70" i="10"/>
  <c r="H63" i="10"/>
  <c r="F63" i="10"/>
  <c r="H61" i="10"/>
  <c r="H65" i="10" s="1"/>
  <c r="H72" i="10" s="1"/>
  <c r="H76" i="10" s="1"/>
  <c r="F61" i="10"/>
  <c r="F65" i="10" s="1"/>
  <c r="F72" i="10" s="1"/>
  <c r="F76" i="10" s="1"/>
  <c r="H57" i="10"/>
  <c r="F57" i="10"/>
  <c r="H54" i="10"/>
  <c r="H58" i="10" s="1"/>
  <c r="H59" i="10" s="1"/>
  <c r="F54" i="10"/>
  <c r="F58" i="10" s="1"/>
  <c r="F59" i="10" s="1"/>
  <c r="H46" i="10"/>
  <c r="H24" i="10"/>
  <c r="H27" i="10" s="1"/>
  <c r="F46" i="10"/>
  <c r="J35" i="8"/>
  <c r="J30" i="8"/>
  <c r="H30" i="8"/>
  <c r="J18" i="8"/>
  <c r="J26" i="8" s="1"/>
  <c r="H18" i="8"/>
  <c r="H26" i="8" s="1"/>
  <c r="J13" i="8"/>
  <c r="J15" i="8" s="1"/>
  <c r="H13" i="8"/>
  <c r="H15" i="8" s="1"/>
  <c r="J10" i="8"/>
  <c r="M20" i="7"/>
  <c r="K20" i="7"/>
  <c r="I20" i="7"/>
  <c r="G20" i="7"/>
  <c r="M16" i="7"/>
  <c r="K16" i="7"/>
  <c r="I16" i="7"/>
  <c r="G16" i="7"/>
  <c r="K23" i="5"/>
  <c r="D21" i="5"/>
  <c r="H20" i="5"/>
  <c r="H21" i="5" s="1"/>
  <c r="H16" i="5"/>
  <c r="D16" i="5"/>
  <c r="L15" i="5"/>
  <c r="A2" i="10" l="1"/>
  <c r="A2" i="8"/>
  <c r="A2" i="7"/>
  <c r="A2" i="6"/>
  <c r="A2" i="5"/>
  <c r="A2" i="4"/>
  <c r="A1" i="10"/>
  <c r="A1" i="8"/>
  <c r="A1" i="7"/>
  <c r="A1" i="6"/>
  <c r="A1" i="5"/>
  <c r="A1" i="4"/>
  <c r="F82" i="10"/>
  <c r="F87" i="10" s="1"/>
  <c r="F91" i="10" s="1"/>
  <c r="F95" i="10" s="1"/>
  <c r="F103" i="10" s="1"/>
  <c r="H82" i="10"/>
  <c r="H87" i="10" s="1"/>
  <c r="H91" i="10" s="1"/>
  <c r="H95" i="10" s="1"/>
  <c r="H103" i="10" s="1"/>
  <c r="J12" i="5"/>
  <c r="J16" i="5"/>
  <c r="J13" i="5"/>
  <c r="J14" i="5"/>
  <c r="D23" i="5"/>
  <c r="J15" i="5"/>
  <c r="D14" i="10"/>
  <c r="D13" i="10"/>
  <c r="D17" i="10"/>
  <c r="D15" i="10"/>
  <c r="D16" i="10"/>
  <c r="J21" i="5"/>
  <c r="F55" i="10"/>
  <c r="F24" i="10"/>
  <c r="F27" i="10" s="1"/>
  <c r="F30" i="10" s="1"/>
  <c r="F38" i="10" s="1"/>
  <c r="H30" i="10"/>
  <c r="H38" i="10" s="1"/>
  <c r="H37" i="10" s="1"/>
  <c r="J23" i="5"/>
  <c r="J24" i="5" s="1"/>
  <c r="H10" i="8"/>
  <c r="H55" i="10"/>
  <c r="H23" i="5"/>
  <c r="K24" i="5" s="1"/>
  <c r="F37" i="10" l="1"/>
</calcChain>
</file>

<file path=xl/sharedStrings.xml><?xml version="1.0" encoding="utf-8"?>
<sst xmlns="http://schemas.openxmlformats.org/spreadsheetml/2006/main" count="672" uniqueCount="484">
  <si>
    <t>BẢNG CÂN ĐỐI KẾ TOÁN</t>
  </si>
  <si>
    <t>Đơn vị tính: VND</t>
  </si>
  <si>
    <t>TÀI SẢN</t>
  </si>
  <si>
    <t>Mã số</t>
  </si>
  <si>
    <t>Thuyết minh</t>
  </si>
  <si>
    <t>Số đầu năm</t>
  </si>
  <si>
    <t>4</t>
  </si>
  <si>
    <t>A -TÀI SẢN NGẮN HẠN (100=110+120+130+140+150)</t>
  </si>
  <si>
    <t>I. Tiền và các khoản tương đương tiền</t>
  </si>
  <si>
    <t>V.1</t>
  </si>
  <si>
    <t>1. Tiền</t>
  </si>
  <si>
    <t>2. Các khoản tương đương tiền</t>
  </si>
  <si>
    <t>II. Đầu tư tài chính ngắn hạn</t>
  </si>
  <si>
    <t>V.2</t>
  </si>
  <si>
    <t>1. Chứng khoán kinh doanh</t>
  </si>
  <si>
    <t>2. Dự phòng giảm giá chứng khoán kinh doanh (*)</t>
  </si>
  <si>
    <t>3. Đầu tư nắm giữ đến ngày đáo hạn</t>
  </si>
  <si>
    <t>III. Các khoản phải thu ngắn hạn</t>
  </si>
  <si>
    <t>1. Phải thu ngắn hạn của khách hàng</t>
  </si>
  <si>
    <t>2. Trả trước cho người bán ngắn hạn</t>
  </si>
  <si>
    <t>3. Phải thu nội bộ ngắn hạn</t>
  </si>
  <si>
    <t>4. Phải thu theo tiến độ kế hoạch hợp đồng xây dựng</t>
  </si>
  <si>
    <t>5. Phải thu về cho vay ngắn hạn</t>
  </si>
  <si>
    <t>6. Phải thu ngắn hạn khác</t>
  </si>
  <si>
    <t>7. Dự phòng phải thu ngắn hạn khó đòi (*)</t>
  </si>
  <si>
    <t>V.7</t>
  </si>
  <si>
    <t>8. Tài sản thiếu chờ xử lý</t>
  </si>
  <si>
    <t>IV. Hàng tồn kho</t>
  </si>
  <si>
    <t>V.8</t>
  </si>
  <si>
    <t>1. Hàng tồn kho</t>
  </si>
  <si>
    <t>2. Dự phòng giảm giá hàng tồn kho (*)</t>
  </si>
  <si>
    <t>V. Tài sản ngắn hạn khác</t>
  </si>
  <si>
    <t>1. Chi phí trả trước ngắn hạn</t>
  </si>
  <si>
    <t>2. Thuế GTGT được khấu trừ</t>
  </si>
  <si>
    <t>3. Thuế và các khoản khác phải thu Nhà nước</t>
  </si>
  <si>
    <t>V.13b</t>
  </si>
  <si>
    <t>4. Giao dịch mua bán lại trái phiếu chính phủ</t>
  </si>
  <si>
    <t>5. Tài sản ngắn hạn khác</t>
  </si>
  <si>
    <t>B - TÀI SẢN DÀI HẠN (200=210+220+240+250+260)</t>
  </si>
  <si>
    <t>I- Các khoản phải thu dài hạn</t>
  </si>
  <si>
    <t>1. Phải thu dài hạn của khách hàng</t>
  </si>
  <si>
    <t>2. Trả trước cho người bán dài hạn</t>
  </si>
  <si>
    <t>3. Vốn kinh doanh ở đơn vị trực thuộc</t>
  </si>
  <si>
    <t>4. Phải thu nội bộ dài hạn</t>
  </si>
  <si>
    <t>5. Phải thu về cho vay dài hạn</t>
  </si>
  <si>
    <t>6. Phải thu dài hạn khác</t>
  </si>
  <si>
    <t>7. Dự phòng phải thu dài hạn khó đòi (*)</t>
  </si>
  <si>
    <t>II. Tài sản cố định</t>
  </si>
  <si>
    <t>1. Tài sản cố định hữu hình</t>
  </si>
  <si>
    <t>V.9</t>
  </si>
  <si>
    <t xml:space="preserve"> - Nguyên giá</t>
  </si>
  <si>
    <t xml:space="preserve"> - Giá trị hao mòn luỹ kế (*)</t>
  </si>
  <si>
    <t>2. Tài sản cố định thuê tài chính</t>
  </si>
  <si>
    <t>3. Tài sản cố định vô hình</t>
  </si>
  <si>
    <t>V.10</t>
  </si>
  <si>
    <t>III. Bất động sản đầu tư</t>
  </si>
  <si>
    <t>IV. Tài sản dở dang dài hạn</t>
  </si>
  <si>
    <t>1. Chi phí sản xuất kinh doanh dở dang dài hạn</t>
  </si>
  <si>
    <t>2. Chi phí xây dựng cơ bản dở dang</t>
  </si>
  <si>
    <t>V. Đầu tư tài chính dài hạn</t>
  </si>
  <si>
    <t>1. Đầu tư vào công ty con</t>
  </si>
  <si>
    <t>2. Đầu tư vào công ty liên kết, liên doanh</t>
  </si>
  <si>
    <t>3. Đầu tư góp vốn vào đơn vị khác</t>
  </si>
  <si>
    <t>4. Dự phòng đầu tư tài chính dài hạn (*)</t>
  </si>
  <si>
    <t>5. Đầu tư nắm giữ đến ngày đáo hạn</t>
  </si>
  <si>
    <t>VI. Tài sản dài hạn khác</t>
  </si>
  <si>
    <t>1. Chi phí trả trước dài hạn</t>
  </si>
  <si>
    <t>2. Tài sản thuế thu nhập hoãn lại</t>
  </si>
  <si>
    <t>3. Thiết bị, vật tư, phụ tùng thay thế dài hạn</t>
  </si>
  <si>
    <t>4. Tài sản dài hạn khác</t>
  </si>
  <si>
    <t>TỔNG CỘNG TÀI SẢN (270 = 100 + 200)</t>
  </si>
  <si>
    <t>NGUỒN VỐN</t>
  </si>
  <si>
    <t>5</t>
  </si>
  <si>
    <t>C - NỢ PHẢI TRẢ (300 = 310 + 330)</t>
  </si>
  <si>
    <t>I. Nợ ngắn hạn</t>
  </si>
  <si>
    <t>1. Phải trả người bán ngắn hạn</t>
  </si>
  <si>
    <t>2. Người mua trả tiền trước ngắn hạn</t>
  </si>
  <si>
    <t>3. Thuế và các khoản phải nộp Nhà nước</t>
  </si>
  <si>
    <t>4. Phải trả người lao động</t>
  </si>
  <si>
    <t>V.14</t>
  </si>
  <si>
    <t>5. Chi phí phải trả ngắn hạn</t>
  </si>
  <si>
    <t>V.15</t>
  </si>
  <si>
    <t>6. Phải trả nội bộ ngắn hạn</t>
  </si>
  <si>
    <t>7. Phải trả theo tiến độ kế hoạch hợp đồng xây dựng</t>
  </si>
  <si>
    <t>8. Doanh thu chưa thưc hiện ngắn hạn</t>
  </si>
  <si>
    <t>9. Phải trả ngắn hạn khác</t>
  </si>
  <si>
    <t>10. Vay và nợ thuê tài chính ngắn hạn</t>
  </si>
  <si>
    <t>11. Dự phòng phải trả ngắn hạn</t>
  </si>
  <si>
    <t>12. Quỹ khen thưởng, phúc lợi</t>
  </si>
  <si>
    <t>V.17</t>
  </si>
  <si>
    <t>II. Nợ dài hạn</t>
  </si>
  <si>
    <t>1. Phải trả người bán dài hạn</t>
  </si>
  <si>
    <t>2. Người mua trả tiền trước dài hạn</t>
  </si>
  <si>
    <t>3. Chi phí phải trả dài hạn</t>
  </si>
  <si>
    <t>4. Phải trả nội bộ về vốn kinh doanh</t>
  </si>
  <si>
    <t>5. Phải trả nội bộ dài hạn</t>
  </si>
  <si>
    <t>6. Doanh thu chưa thực hiện dài hạn</t>
  </si>
  <si>
    <t>7. Phải trả dài hạn khác</t>
  </si>
  <si>
    <t>8. Vay và nợ thuê tài chính dài hạn</t>
  </si>
  <si>
    <t>D - VỐN CHỦ SỞ HỮU (400 = 410 + 430)</t>
  </si>
  <si>
    <t>I. Vốn chủ sở hữu</t>
  </si>
  <si>
    <t>1. Vốn góp của chủ sở hữu</t>
  </si>
  <si>
    <t>- Cổ phiếu phổ thông có quyền biểu quyết</t>
  </si>
  <si>
    <t>411a</t>
  </si>
  <si>
    <t>- Cổ phiếu ưu đãi</t>
  </si>
  <si>
    <t>411b</t>
  </si>
  <si>
    <t>2. Thặng dư vốn cổ phần</t>
  </si>
  <si>
    <t>4. Vốn khác của chủ sở hữu</t>
  </si>
  <si>
    <t>5. Cổ phiếu quỹ (*)</t>
  </si>
  <si>
    <t>6. Chênh lệch đánh giá lại tài sản</t>
  </si>
  <si>
    <t>7. Chênh lệch tỷ giá hối đoái</t>
  </si>
  <si>
    <t>8. Quỹ đầu tư phát triển</t>
  </si>
  <si>
    <t>9. Quỹ hổ trợ sắp xếp doanh nghiệp</t>
  </si>
  <si>
    <t>10. Quỹ khác thuộc vốn chủ sở hữu</t>
  </si>
  <si>
    <t>11. Lợi nhuận sau thuế chưa phân phối</t>
  </si>
  <si>
    <t>421a</t>
  </si>
  <si>
    <t>421b</t>
  </si>
  <si>
    <t>12. Nguồn vốn đầu tư XDCB</t>
  </si>
  <si>
    <t>II. Nguồn kinh phí và quỹ khác</t>
  </si>
  <si>
    <t>1. Nguồn kinh phí</t>
  </si>
  <si>
    <t>2. Nguồn kinh phí đã hình thành TSCĐ</t>
  </si>
  <si>
    <t>TỘNG CỘNG NGUỒN VỐN (440 = 300 + 400)</t>
  </si>
  <si>
    <t xml:space="preserve">      Người lập biểu                                       Kế toán trưởng</t>
  </si>
  <si>
    <t xml:space="preserve">         (Ký, họ tên)                                             (Ký, họ tên)</t>
  </si>
  <si>
    <t>(Ký, họ tên, đóng dấu)</t>
  </si>
  <si>
    <t>Năm nay</t>
  </si>
  <si>
    <t>Năm trước</t>
  </si>
  <si>
    <t>01</t>
  </si>
  <si>
    <t>VI.1</t>
  </si>
  <si>
    <t>2. Các khoản giảm trừ doanh thu</t>
  </si>
  <si>
    <t>02</t>
  </si>
  <si>
    <t>4. Giá vốn hàng bán</t>
  </si>
  <si>
    <t>VI.2</t>
  </si>
  <si>
    <t>6. Doanh thu hoạt động tài chính</t>
  </si>
  <si>
    <t>VI.3</t>
  </si>
  <si>
    <t>7. Chi phí tài chính</t>
  </si>
  <si>
    <t>VI.4</t>
  </si>
  <si>
    <t xml:space="preserve">      Người lập biểu                                      Kế toán trưởng</t>
  </si>
  <si>
    <t xml:space="preserve">         (Ký, họ tên)                                            (Ký, họ tên)</t>
  </si>
  <si>
    <t>I. Lưu chuyển tiền từ hoạt động kinh doanh</t>
  </si>
  <si>
    <t>2.</t>
  </si>
  <si>
    <t>3.</t>
  </si>
  <si>
    <t>03</t>
  </si>
  <si>
    <t>4.</t>
  </si>
  <si>
    <t>04</t>
  </si>
  <si>
    <t>5.</t>
  </si>
  <si>
    <t>05</t>
  </si>
  <si>
    <t>06</t>
  </si>
  <si>
    <t>7.</t>
  </si>
  <si>
    <t>07</t>
  </si>
  <si>
    <t>Lưu chuyển tiền thuần từ hoạt động kinh doanh</t>
  </si>
  <si>
    <t>II. Lưu chuyển tiền từ hoạt động đầu tư</t>
  </si>
  <si>
    <t>Lưu chuyển tiền thuần từ hoạt động đầu tư</t>
  </si>
  <si>
    <t>III. Lưu chuyển tiền từ hoạt động tài chính</t>
  </si>
  <si>
    <t>Lưu chuyển tiền thuần từ hoạt động tài chính</t>
  </si>
  <si>
    <t>Ảnh hưởng của thay đổi tỷ giá hối đoái quy đổi ngoại tệ</t>
  </si>
  <si>
    <t>BẢN THUYẾT MINH BÁO CÁO TÀI CHÍNH</t>
  </si>
  <si>
    <t>V- THÔNG TIN BỔ SUNG CHO CÁC KHOẢN MỤC TRÌNH BÀY TRONG BẢNG CÂN ĐỐI KẾ TOÁN VÀ BÁO CÁO KẾT QUẢ HOẠT ĐỘNG KINH DOANH</t>
  </si>
  <si>
    <t xml:space="preserve">        </t>
  </si>
  <si>
    <t>1. TIỀN VÀ CÁC KHOẢN TƯƠNG ĐƯƠNG TIỀN</t>
  </si>
  <si>
    <t>- Tiền mặt (VND)</t>
  </si>
  <si>
    <t>- Tiền gửi ngân hàng không kỳ hạn</t>
  </si>
  <si>
    <t>- Ngân hàng TMCP Công Thương- CN TP HCM</t>
  </si>
  <si>
    <t>- Ngân hàng TMCP Đông Á- Sở Giao dịch</t>
  </si>
  <si>
    <t>- Ngân hàng TMCP Xăng dầu Petrolimex- CN Sài Gòn</t>
  </si>
  <si>
    <t>- Ngân hàng TMCP Quốc Tế- CN Quận 1</t>
  </si>
  <si>
    <t>- Các khoản tương đương tiền</t>
  </si>
  <si>
    <t xml:space="preserve">Cộng </t>
  </si>
  <si>
    <t xml:space="preserve">2. </t>
  </si>
  <si>
    <t>CÁC KHOẢN ĐẦU TƯ TÀI CHÍNH</t>
  </si>
  <si>
    <t>Đầu tư nắm giữ đến ngày đáo hạn</t>
  </si>
  <si>
    <t>3. PHẢI THU KHÁCH HÀNG</t>
  </si>
  <si>
    <t>- Công ty CP Tập Đoàn Hiệp Đồng Tâm</t>
  </si>
  <si>
    <t>(*)</t>
  </si>
  <si>
    <t>- Công ty CP Tân Tân</t>
  </si>
  <si>
    <t>- Công ty TNHH XD SXTM Lê Hoàn</t>
  </si>
  <si>
    <t xml:space="preserve">(*) Là các khoản Công nợ phải thu khách hàng khó đòi đã có quyết định của tòa án, không có khả năng thu hồi và đã được trích lập dự phòng 100%. </t>
  </si>
  <si>
    <t>- Công ty CP Kết cấu Thép Thành Long Vineco</t>
  </si>
  <si>
    <t>- Công ty TNHH Hoàng Đạt</t>
  </si>
  <si>
    <t xml:space="preserve">(**) Là các khoản công nợ phải thu khách hàng khó đòi đã quá hạn thanh toán trên 03 năm và đã được trích lập dự phòng 100%. </t>
  </si>
  <si>
    <t>- DNTN Gara Sửa chữa Ôtô Khánh Ngọc</t>
  </si>
  <si>
    <t>(**)</t>
  </si>
  <si>
    <t>- Các đối tượng khác</t>
  </si>
  <si>
    <t>- Khách hàng lẻ</t>
  </si>
  <si>
    <t>TRẢ TRƯỚC CHO NGƯỜI BÁN</t>
  </si>
  <si>
    <t>- Công ty CP Dầu Khí Bảo Tân</t>
  </si>
  <si>
    <t>PHẢI THU KHÁC</t>
  </si>
  <si>
    <t>Giá gốc</t>
  </si>
  <si>
    <t>Dự phòng</t>
  </si>
  <si>
    <t>- Phải thu lái xe, tai nạn, thu khác</t>
  </si>
  <si>
    <t>Thời gian quá hạn</t>
  </si>
  <si>
    <t>Giá trị có thể 
thu hồi được</t>
  </si>
  <si>
    <t>a)</t>
  </si>
  <si>
    <t>Phải thu khách hàng</t>
  </si>
  <si>
    <t>Công ty CP Tập đoàn Hiệp Đồng Tâm</t>
  </si>
  <si>
    <t>Trên 3 năm</t>
  </si>
  <si>
    <t>DNTN GaRa Sửa Chữa Ô Tô Khánh Ngọc</t>
  </si>
  <si>
    <t>Công ty TNHH Hoàng Đạt</t>
  </si>
  <si>
    <t>Các khách hàng khác</t>
  </si>
  <si>
    <t>ok</t>
  </si>
  <si>
    <t>b)</t>
  </si>
  <si>
    <t>Phải thu khác</t>
  </si>
  <si>
    <t>Nguyễn Hoàng Giang</t>
  </si>
  <si>
    <t>Bảo Long</t>
  </si>
  <si>
    <t>Các đối tượng khác</t>
  </si>
  <si>
    <t>Cộng</t>
  </si>
  <si>
    <t>8.</t>
  </si>
  <si>
    <t>HÀNG TỒN KHO</t>
  </si>
  <si>
    <t xml:space="preserve">- Nguyên liệu, vật liệu </t>
  </si>
  <si>
    <t>- Hàng hóa</t>
  </si>
  <si>
    <t>TĂNG, GIẢM TÀI SẢN CỐ ĐỊNH HỮU HÌNH</t>
  </si>
  <si>
    <t>Khoản mục</t>
  </si>
  <si>
    <t>Nhà cửa, 
vật kiến trúc</t>
  </si>
  <si>
    <t>Máy móc,
 thiết bị</t>
  </si>
  <si>
    <t>Phương tiện 
vận tải, 
truyền dẫn</t>
  </si>
  <si>
    <t>Dụng cụ 
quản lý</t>
  </si>
  <si>
    <t>Tổng Cộng</t>
  </si>
  <si>
    <t>Nguyên giá</t>
  </si>
  <si>
    <t>Số dư đầu năm</t>
  </si>
  <si>
    <t>- Cải tạo sửa chữa</t>
  </si>
  <si>
    <t>- Đầu tư XDCB hoàn thành</t>
  </si>
  <si>
    <t>- Chuyển sang bất động sản đầu tư</t>
  </si>
  <si>
    <t>- Thanh lý, nhượng bán</t>
  </si>
  <si>
    <t>- Giảm khác</t>
  </si>
  <si>
    <t>Giá trị hao mòn lũy kế</t>
  </si>
  <si>
    <t>- Tăng khác</t>
  </si>
  <si>
    <t>III. Giá trị còn lại</t>
  </si>
  <si>
    <t>1. Tại ngày đầu năm</t>
  </si>
  <si>
    <t>TĂNG, GIẢM TÀI SẢN CỐ ĐỊNH VÔ HÌNH</t>
  </si>
  <si>
    <t>Quyền sử dụng đất</t>
  </si>
  <si>
    <t>Quyền phát minh</t>
  </si>
  <si>
    <t>Phần mềm quản lý</t>
  </si>
  <si>
    <t>TSCĐVH khác</t>
  </si>
  <si>
    <t>PHẢI TRẢ NGƯỜI BÁN</t>
  </si>
  <si>
    <t>- Khách hàng khác</t>
  </si>
  <si>
    <t>NGƯỜI MUA TRẢ TIỀN TRƯỚC</t>
  </si>
  <si>
    <t xml:space="preserve"> </t>
  </si>
  <si>
    <t>- Đàm Quang Trung  2518</t>
  </si>
  <si>
    <t>- Lê Qui 2470K</t>
  </si>
  <si>
    <t>- An Xuân Bằng K2456</t>
  </si>
  <si>
    <t>THUẾ VÀ CÁC KHOẢN PHẢI NỘP NHÀ NƯỚC</t>
  </si>
  <si>
    <t>Số phải nộp 
trong năm</t>
  </si>
  <si>
    <t>Số đã thực nộp trong năm</t>
  </si>
  <si>
    <t>a- Thuế và các khoản phải nộp nhà nước</t>
  </si>
  <si>
    <t>- Thuế GTGT đầu ra</t>
  </si>
  <si>
    <t>- Thuế thu nhập cá nhân</t>
  </si>
  <si>
    <t>- Thuế môn bài</t>
  </si>
  <si>
    <t>b- Thuế và các khoản phải thu nhà nước</t>
  </si>
  <si>
    <t>- Thuế thu nhập doanh nghiệp</t>
  </si>
  <si>
    <t>Quyết toán thuế của Công ty sẽ chịu sự kiểm tra của cơ quan thuế. Do việc áp dụng luật và các quy định về thuế đối với nhiều loại giao dịch khác nhau có thể được giải thích theo nhiều cách khác nhau, số thuế được trình bày trên Báo cáo tài chính có thể bị thay đổi theo quyết định của cơ quan thuế.</t>
  </si>
  <si>
    <t>PHẢI TRẢ NGƯỜI LAO ĐỘNG</t>
  </si>
  <si>
    <t xml:space="preserve">- Lương phải trả công nhân viên </t>
  </si>
  <si>
    <t>CHI PHÍ PHẢI TRẢ</t>
  </si>
  <si>
    <t>a- Chi phí phải trả ngắn hạn</t>
  </si>
  <si>
    <t>PHẢI TRẢ KHÁC</t>
  </si>
  <si>
    <t>- Kinh phí Công đoàn</t>
  </si>
  <si>
    <t>- Cổ tức phải trả</t>
  </si>
  <si>
    <t>- Khác</t>
  </si>
  <si>
    <t>b- Phải trả dài hạn khác</t>
  </si>
  <si>
    <t>- Ký quỹ, ký cược dài hạn</t>
  </si>
  <si>
    <t>QUỸ KHEN THƯỞNG PHÚC LỢI</t>
  </si>
  <si>
    <t>- Quỹ khen thưởng</t>
  </si>
  <si>
    <t>- Quỹ phúc lợi</t>
  </si>
  <si>
    <t xml:space="preserve"> b/ Chi tiết vốn đầu tư chủ sở hữu</t>
  </si>
  <si>
    <t>Tỷ lệ</t>
  </si>
  <si>
    <t>-</t>
  </si>
  <si>
    <t>Công ty CP Gas Petrolimex</t>
  </si>
  <si>
    <t>Công ty Xăng Dầu KV 2</t>
  </si>
  <si>
    <t>Công ty CP Vận tải và dịch vụ Petrolimex Sài Gòn</t>
  </si>
  <si>
    <t>Công ty CP TM &amp; Vận tải Petrolimex Hà Nội</t>
  </si>
  <si>
    <t>Mr Kakazu Shogo</t>
  </si>
  <si>
    <t>All Corporation</t>
  </si>
  <si>
    <t>Công ty TNHH MTV TM Du lich Sài Gòn</t>
  </si>
  <si>
    <t>Daitomi Inc</t>
  </si>
  <si>
    <t>Công ty CP Vận chuyển Sài Gòn Tourist</t>
  </si>
  <si>
    <t xml:space="preserve"> c/ Các giao dịch về vốn với các chủ sở hữu và phân phối cổ tức, chia lợi nhuận</t>
  </si>
  <si>
    <t xml:space="preserve"> - Vốn chủ sở hữu</t>
  </si>
  <si>
    <t xml:space="preserve"> + Vốn góp đầu năm</t>
  </si>
  <si>
    <t xml:space="preserve"> - Cổ tức lợi nhuận đã chia</t>
  </si>
  <si>
    <t xml:space="preserve"> d/ Cổ phiếu</t>
  </si>
  <si>
    <t xml:space="preserve"> - Số lượng cổ phiếu đăng ký phát hành</t>
  </si>
  <si>
    <t xml:space="preserve"> - Số lượng cổ phiếu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</si>
  <si>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</si>
  <si>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</si>
  <si>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</si>
  <si>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</si>
  <si>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 10.000 đ/CP</t>
  </si>
  <si>
    <t>đ/ Cổ tức</t>
  </si>
  <si>
    <t xml:space="preserve"> - Cổ tức đã công bố sau ngày kết thúc kỳ kế toán</t>
  </si>
  <si>
    <t>+ Cổ tức đã công bố trên cổ phiếu phổ thông</t>
  </si>
  <si>
    <t>+ Cổ tức đã công bố trên cổ phiếu ưu đãi</t>
  </si>
  <si>
    <t xml:space="preserve"> - Cổ tức của cổ phiếu ưu đãi lũy kế chưa được ghi nhận</t>
  </si>
  <si>
    <t xml:space="preserve"> e/ Các quỹ của doanh nghiệp</t>
  </si>
  <si>
    <t xml:space="preserve"> - Quỹ đầu tư và phát triển</t>
  </si>
  <si>
    <t xml:space="preserve"> - Quỹ hỗ trợ sắp xếp doanh nghiệp</t>
  </si>
  <si>
    <t xml:space="preserve"> - Quỹ khác thuộc vốn chủ sở hữu</t>
  </si>
  <si>
    <t>VI. THÔNG TIN BỔ SUNG CHO CÁC KHOẢN MỤC TRÌNH BÀY TRONG BÁO CÁO KẾT QUẢ HOẠT ĐỘNG KINH DOANH</t>
  </si>
  <si>
    <t>1. TỔNG DOANH THU BÁN HÀNG VÀ CUNG CẤP DỊCH VỤ</t>
  </si>
  <si>
    <t>21. DOANH THU THUẦN VỀ BÁN HÀNG VÀ CUNG CẤP DỊCH VỤ</t>
  </si>
  <si>
    <t xml:space="preserve">- Doanh thu thuần bán hàng </t>
  </si>
  <si>
    <t>GIÁ VỐN HÀNG BÁN</t>
  </si>
  <si>
    <t>DOANH THU HOẠT ĐỘNG TÀI CHÍNH</t>
  </si>
  <si>
    <t>- Lãi tiền gửi, tiền cho vay</t>
  </si>
  <si>
    <t>- Lãi đầu tư trái phiếu, kỳ phiếu, tín phiếu</t>
  </si>
  <si>
    <t>- Cổ tức, lợi nhuận được chia</t>
  </si>
  <si>
    <t>- Doanh thu hoạt động tài chính khác</t>
  </si>
  <si>
    <t>5. CHI PHÍ TÀI CHÍNH</t>
  </si>
  <si>
    <t xml:space="preserve">- Lãi tiền vay </t>
  </si>
  <si>
    <t>- Lỗ do chênh lệch tỷ giá đã thực hiện</t>
  </si>
  <si>
    <t>THU NHẬP KHÁC</t>
  </si>
  <si>
    <t>- Thanh lý TSCĐ</t>
  </si>
  <si>
    <t>- Thanh lý CCDC</t>
  </si>
  <si>
    <t>- Thu nhập khác</t>
  </si>
  <si>
    <t>CHI PHÍ KHÁC</t>
  </si>
  <si>
    <t>- Chi phí khác</t>
  </si>
  <si>
    <t xml:space="preserve">CHI PHÍ BÁN HÀNG VÀ CHI PHÍ QUẢN LÝ DOANH NGHIỆP </t>
  </si>
  <si>
    <t>b) Các khoản chi phí bán hàng phát sinh trong kỳ</t>
  </si>
  <si>
    <t>CHI PHÍ SẢN XUẤT, KINH DOANH THEO YẾU TỐ</t>
  </si>
  <si>
    <t>- Chi phí nguyên liệu, vật liệu</t>
  </si>
  <si>
    <t>- Chi phí nhân công</t>
  </si>
  <si>
    <t>- Chi phí khấu hao TSCĐ</t>
  </si>
  <si>
    <t>- Chi phí dịch vụ mua ngoài</t>
  </si>
  <si>
    <t>- Chi phí bằng tiền khác</t>
  </si>
  <si>
    <t>LÃI CƠ BẢN TRÊN CỔ PHIẾU</t>
  </si>
  <si>
    <t>Lợi nhuận kế toán sau thuế thu nhập doanh nghiệp</t>
  </si>
  <si>
    <t>Các khoản điều chỉnh tăng hoặc giảm lợi nhuận kế toán để xác định lợi nhuận hoặc lỗ phân bổ cho CĐ sở hữu CP phổ thông</t>
  </si>
  <si>
    <t>+ Các khoản điều chỉnh tăng</t>
  </si>
  <si>
    <t>+ Các khoản điều chỉnh giảm</t>
  </si>
  <si>
    <t>Lợi nhuận/(Lỗ) phân bổ cho CĐ sở hữu CP phổ thông</t>
  </si>
  <si>
    <t xml:space="preserve">CP phổ thông đang lưu hành bình quân trong kỳ </t>
  </si>
  <si>
    <t xml:space="preserve">Lãi/(Lỗ) cơ bản trên cổ phiếu </t>
  </si>
  <si>
    <t>Người lập biểu</t>
  </si>
  <si>
    <t>Kế toán trưởng</t>
  </si>
  <si>
    <t>Giám đốc</t>
  </si>
  <si>
    <t>(Ký, họ tên)</t>
  </si>
  <si>
    <t>- Lợi nhuận chưa phân phối lũy kế đến cuối năm trước</t>
  </si>
  <si>
    <t>- Lợi nhuận chưa phân phối năm này</t>
  </si>
  <si>
    <t>Số cuối năm</t>
  </si>
  <si>
    <t>- Doanh thu bán hàng và cung cấp dịch vụ</t>
  </si>
  <si>
    <t>- Mua trong năm</t>
  </si>
  <si>
    <t>Số dư cuối năm</t>
  </si>
  <si>
    <t>- Khấu hao trong năm</t>
  </si>
  <si>
    <t xml:space="preserve"> + Vốn góp tăng trong năm</t>
  </si>
  <si>
    <t xml:space="preserve"> + Vốn góp giảm trong năm</t>
  </si>
  <si>
    <t xml:space="preserve"> + Vốn góp cuối năm</t>
  </si>
  <si>
    <t>- Ngân hàng TMCP Sài Gòn - CN Cống Quỳnh</t>
  </si>
  <si>
    <t>- Tiền gửi tiết kiệm VND tại Ngân hàng TMCP Sài Gòn - CN Cống Quỳnh (Kỳ hạn trên 3 tháng)</t>
  </si>
  <si>
    <t>- Công ty Hoa Lâm</t>
  </si>
  <si>
    <t>- Công ty TNHH Công Nghệ Không Gian Led</t>
  </si>
  <si>
    <t>- Xí nghiệp bán lẻ xăng dầu</t>
  </si>
  <si>
    <t>- Văn phòng đại diện Báo Đầu tư</t>
  </si>
  <si>
    <t>- HTX xe vận tải và du lịch Quận 7</t>
  </si>
  <si>
    <t>- Bảo hiểm xã hội</t>
  </si>
  <si>
    <t>- Bảo hiểm y tế</t>
  </si>
  <si>
    <t>- Bảo hiểm thất nghiệp</t>
  </si>
  <si>
    <t xml:space="preserve">  Lập, ngày 07 tháng 03 năm 2016</t>
  </si>
  <si>
    <t>- Thù lao Hội đồng Quản trị</t>
  </si>
  <si>
    <t>- Giá vốn của hàng hóa và dịch vụ đã cung cấp</t>
  </si>
  <si>
    <t>CÔNG TY CỔ PHẦN PGT HOLDINGS</t>
  </si>
  <si>
    <t>Địa chỉ: 31-33-35 Lê Anh Xuân, Phường Bến Thành, Quận 1, TP. Hồ Chí Minh.</t>
  </si>
  <si>
    <t>Vốn góp của các cổ đông khác</t>
  </si>
  <si>
    <t>Vốn góp của Công ty mẹ</t>
  </si>
  <si>
    <t xml:space="preserve">Giám đốc </t>
  </si>
  <si>
    <t>Kakazu Shogo</t>
  </si>
  <si>
    <t xml:space="preserve">                                                              Nguyễn Thị Thanh Chi</t>
  </si>
  <si>
    <t>6. NỢ XẤU</t>
  </si>
  <si>
    <t>V.3</t>
  </si>
  <si>
    <t>V.4</t>
  </si>
  <si>
    <t>V.6</t>
  </si>
  <si>
    <t>V.11</t>
  </si>
  <si>
    <t>36</t>
  </si>
  <si>
    <t>24</t>
  </si>
  <si>
    <t>27</t>
  </si>
  <si>
    <t>23</t>
  </si>
  <si>
    <t>* Phải trả ngắn hạn khác</t>
  </si>
  <si>
    <t>Tại ngày 31 tháng 3 năm 2016</t>
  </si>
  <si>
    <t>Tel: .............       Fax: .............</t>
  </si>
  <si>
    <t>Chỉ tiêu</t>
  </si>
  <si>
    <t>Mã chỉ tiêu</t>
  </si>
  <si>
    <t>Quý này năm nay</t>
  </si>
  <si>
    <t>Quý này năm trước</t>
  </si>
  <si>
    <t>Số lũy kế từ đầu năm đến cuối quý này (Năm nay)</t>
  </si>
  <si>
    <t>Số lũy kế từ đầu năm đến cuối quý này (Năm trước)</t>
  </si>
  <si>
    <t>1. Doanh thu bán hàng và cung cấp dịch vụ</t>
  </si>
  <si>
    <t>3. Doanh thu thuần về bán hàng và cung cấp dịch vụ (10 = 01 - 02)</t>
  </si>
  <si>
    <t>10</t>
  </si>
  <si>
    <t>11</t>
  </si>
  <si>
    <t>5. Lợi nhuận gộp về bán hàng và cung cấp dịch vụ(20=10-11)</t>
  </si>
  <si>
    <t>20</t>
  </si>
  <si>
    <t>21</t>
  </si>
  <si>
    <t>22</t>
  </si>
  <si>
    <t xml:space="preserve">  - Trong đó: Chi phí lãi vay</t>
  </si>
  <si>
    <t>8. Phần lãi lỗ trong công ty liên doanh liên kết</t>
  </si>
  <si>
    <t xml:space="preserve">24 </t>
  </si>
  <si>
    <t>9. Chi phí bán hàng</t>
  </si>
  <si>
    <t>25</t>
  </si>
  <si>
    <t>10. Chi phí quản lý doanh nghiệp</t>
  </si>
  <si>
    <t>26</t>
  </si>
  <si>
    <t>11. Lợi nhuận thuần từ hoạt động kinh doanh{30=20+(21-22)+24-(25+26)}</t>
  </si>
  <si>
    <t>30</t>
  </si>
  <si>
    <t>12. Thu nhập khác</t>
  </si>
  <si>
    <t>31</t>
  </si>
  <si>
    <t>13. Chi phí khác</t>
  </si>
  <si>
    <t>32</t>
  </si>
  <si>
    <t>14. Lợi nhuận khác(40=31-32)</t>
  </si>
  <si>
    <t>40</t>
  </si>
  <si>
    <t>15. Tổng lợi nhuận kế toán trước thuế(50=30+40)</t>
  </si>
  <si>
    <t>50</t>
  </si>
  <si>
    <t>16. Chi phí thuế TNDN hiện hành</t>
  </si>
  <si>
    <t>51</t>
  </si>
  <si>
    <t>17. Chi phí thuế TNDN hoãn lại</t>
  </si>
  <si>
    <t>52</t>
  </si>
  <si>
    <t>18. Lợi nhuận sau thuế thu nhập doanh nghiệp(60=50-51-52)</t>
  </si>
  <si>
    <t>60</t>
  </si>
  <si>
    <t>18.1 Lợi nhuận sau thuế của công ty mẹ</t>
  </si>
  <si>
    <t>61</t>
  </si>
  <si>
    <t>18.2 Lợi nhuận sau thuế của cổ đông không kiểm soát</t>
  </si>
  <si>
    <t>62</t>
  </si>
  <si>
    <t>19. Lãi cơ bản trên cổ phiếu(*)</t>
  </si>
  <si>
    <t>70</t>
  </si>
  <si>
    <t>20. Lãi suy giảm trên cổ phiếu</t>
  </si>
  <si>
    <t>71</t>
  </si>
  <si>
    <t xml:space="preserve">  Lập, ngày 20 tháng 01 năm 2016</t>
  </si>
  <si>
    <t xml:space="preserve">Tổng Giám đốc </t>
  </si>
  <si>
    <t>Lũy kế từ đầu năm đến cuối quý này(Năm nay)</t>
  </si>
  <si>
    <t>Lũy kế từ đầu năm đến cuối quý này(Năm trước)</t>
  </si>
  <si>
    <t>1. Tiền thu từ bán hàng, cung cấp dịch vụ và doanh thu khác</t>
  </si>
  <si>
    <t>2. Tiền chi trả cho người cung cấp hàng hóa và dịch vụ</t>
  </si>
  <si>
    <t>3. Tiền chi trả cho người lao động</t>
  </si>
  <si>
    <t>4. Tiền lãi vay đã trả</t>
  </si>
  <si>
    <t>5. Thuế thu nhập doanh nghiệp đã nộp</t>
  </si>
  <si>
    <t>6. Tiền thu khác từ hoạt động kinh doanh</t>
  </si>
  <si>
    <t>7. Tiền chi khác cho hoạt động kinh doanh</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</si>
  <si>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</si>
  <si>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</si>
  <si>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</si>
  <si>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</si>
  <si>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</si>
  <si>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</si>
  <si>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</si>
  <si>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1.Tiền thu từ phát hành cổ phiếu, nhận vốn góp của chủ sở hữu</t>
  </si>
  <si>
    <t>2.Tiền chi trả vốn góp cho các chủ sở hữu, mua lại cổ phiếu của doanh nghiệp đã phát hành</t>
  </si>
  <si>
    <t>3.Tiền thu từ đi vay</t>
  </si>
  <si>
    <t>33</t>
  </si>
  <si>
    <t>4.Tiền chi trả nợ gốc vay</t>
  </si>
  <si>
    <t>34</t>
  </si>
  <si>
    <t>5.Tiền chi trả nợ thuê tài chính</t>
  </si>
  <si>
    <t>35</t>
  </si>
  <si>
    <t>6. Cổ tức, lợi nhuận đã trả cho chủ sở hữu</t>
  </si>
  <si>
    <t>Lưu chuyển tiền thuần trong kỳ (50 = 20+30+40)</t>
  </si>
  <si>
    <t>Tiền và tương đương tiền đầu kỳ</t>
  </si>
  <si>
    <t>Tiền và tương đương tiền cuối kỳ (70 = 50+60+61)</t>
  </si>
  <si>
    <t>- Ngân hàng TMCP Sài Gòn - CN Cống Quỳnh USD</t>
  </si>
  <si>
    <t>- Tiền gửi tiết kiệm VND tại Ngân hàng TMCP Sài Gòn - CN Cống Quỳnh (Kỳ hạn 01 tháng)</t>
  </si>
  <si>
    <t>Số cuối kỳ</t>
  </si>
  <si>
    <t>a) Phải thu khách hàng ngắn hạn</t>
  </si>
  <si>
    <t>- Dịch vụ khách sạn</t>
  </si>
  <si>
    <t>a- Trả trước cho người bán ngắn hạn</t>
  </si>
  <si>
    <t xml:space="preserve">- Dự án bất động sản </t>
  </si>
  <si>
    <t>a- Phải thu ngắn hạn</t>
  </si>
  <si>
    <t>b- Phải thu dài hạn</t>
  </si>
  <si>
    <t>- Phải thu khách hàng ngắn hạn</t>
  </si>
  <si>
    <t>2. Tại ngày cuối kỳ</t>
  </si>
  <si>
    <t>a- Phải trả người bán ngắn hạn</t>
  </si>
  <si>
    <t>a- Người mua trả tiền trước ngắn hạn</t>
  </si>
  <si>
    <t>- Phải trả khác</t>
  </si>
  <si>
    <t>a) Các khoản chi phí quản lý doanh nghiệp phát sinh trong kỳ</t>
  </si>
  <si>
    <t>- Chi phí  quản lý</t>
  </si>
  <si>
    <t>- Chi phí bán hàng</t>
  </si>
  <si>
    <t xml:space="preserve">Nguyễn Thị Thanh Chi </t>
  </si>
  <si>
    <t>Quý I Năm 2015</t>
  </si>
  <si>
    <t>Lê Ngọc Thanh Tuyền</t>
  </si>
  <si>
    <t xml:space="preserve">DN - BÁO CÁO KẾT QUẢ KINH DOANH </t>
  </si>
  <si>
    <t xml:space="preserve">DN - BÁO CÁO LƯU CHUYỂN TIỀN TỆ - PPTT </t>
  </si>
  <si>
    <t>9.</t>
  </si>
  <si>
    <t>13..</t>
  </si>
  <si>
    <t>15</t>
  </si>
  <si>
    <t>16</t>
  </si>
  <si>
    <t>V.12a</t>
  </si>
  <si>
    <t>V.13</t>
  </si>
  <si>
    <t>V.16</t>
  </si>
  <si>
    <t>VI6b</t>
  </si>
  <si>
    <t>VI.6a</t>
  </si>
  <si>
    <t>VI.8</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</si>
</sst>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_);_(* \(#,##0\);_(* &quot;-&quot;??_);_(@_)"/>
    <numFmt numFmtId="170" formatCode="#,##0;[Red]#,##0"/>
    <numFmt numFmtId="171" formatCode="#,##0;[Red]\(#,##0\);_(* &quot;-&quot;??_);@"/>
    <numFmt numFmtId="172" formatCode="_-* #,##0.00_-;\-* #,##0.00_-;_-* &quot;-&quot;??_-;_-@_-"/>
    <numFmt numFmtId="173" formatCode="##.##%"/>
    <numFmt numFmtId="174" formatCode="0.000%"/>
    <numFmt numFmtId="175" formatCode="#,##0\ &quot;DM&quot;;\-#,##0\ &quot;DM&quot;"/>
    <numFmt numFmtId="176" formatCode="_-* #,##0_-;\-* #,##0_-;_-* &quot;-&quot;_-;_-@_-"/>
    <numFmt numFmtId="177" formatCode="_ * #,##0_ ;_ * \-#,##0_ ;_ * &quot;-&quot;_ ;_ @_ "/>
    <numFmt numFmtId="178" formatCode="_ * #,##0.00_ ;_ * \-#,##0.00_ ;_ * &quot;-&quot;??_ ;_ @_ "/>
    <numFmt numFmtId="179" formatCode="##,###.##"/>
    <numFmt numFmtId="180" formatCode="#0.##"/>
    <numFmt numFmtId="181" formatCode="##,##0%"/>
    <numFmt numFmtId="182" formatCode="#,###%"/>
    <numFmt numFmtId="183" formatCode="##.##"/>
    <numFmt numFmtId="184" formatCode="###,###"/>
    <numFmt numFmtId="185" formatCode="###.###"/>
    <numFmt numFmtId="186" formatCode="##,###.####"/>
    <numFmt numFmtId="187" formatCode="\$#,##0\ ;\(\$#,##0\)"/>
    <numFmt numFmtId="188" formatCode="##,##0.##"/>
    <numFmt numFmtId="189" formatCode="_-* #,##0\ _D_M_-;\-* #,##0\ _D_M_-;_-* &quot;-&quot;\ _D_M_-;_-@_-"/>
    <numFmt numFmtId="190" formatCode="_-* #,##0.00\ _D_M_-;\-* #,##0.00\ _D_M_-;_-* &quot;-&quot;??\ _D_M_-;_-@_-"/>
    <numFmt numFmtId="191" formatCode="#."/>
    <numFmt numFmtId="192" formatCode="0.00_)"/>
    <numFmt numFmtId="193" formatCode="_-* #,##0\ &quot;DM&quot;_-;\-* #,##0\ &quot;DM&quot;_-;_-* &quot;-&quot;\ &quot;DM&quot;_-;_-@_-"/>
    <numFmt numFmtId="194" formatCode="_-* #,##0.00\ &quot;DM&quot;_-;\-* #,##0.00\ &quot;DM&quot;_-;_-* &quot;-&quot;??\ &quot;DM&quot;_-;_-@_-"/>
    <numFmt numFmtId="195" formatCode="&quot;\&quot;#,##0;[Red]&quot;\&quot;&quot;\&quot;\-#,##0"/>
    <numFmt numFmtId="196" formatCode="&quot;\&quot;#,##0.00;[Red]&quot;\&quot;&quot;\&quot;&quot;\&quot;&quot;\&quot;&quot;\&quot;&quot;\&quot;\-#,##0.00"/>
    <numFmt numFmtId="197" formatCode="&quot;\&quot;#,##0.00;[Red]&quot;\&quot;\-#,##0.00"/>
    <numFmt numFmtId="198" formatCode="&quot;\&quot;#,##0;[Red]&quot;\&quot;\-#,##0"/>
    <numFmt numFmtId="199" formatCode="_-&quot;$&quot;* #,##0_-;\-&quot;$&quot;* #,##0_-;_-&quot;$&quot;* &quot;-&quot;_-;_-@_-"/>
    <numFmt numFmtId="200" formatCode="_-&quot;$&quot;* #,##0.00_-;\-&quot;$&quot;* #,##0.00_-;_-&quot;$&quot;* &quot;-&quot;??_-;_-@_-"/>
    <numFmt numFmtId="201" formatCode="#,##0;[Red]\(#,##0\)"/>
  </numFmts>
  <fonts count="78">
    <font>
      <sz val="12"/>
      <name val="VNI-Times"/>
    </font>
    <font>
      <sz val="12"/>
      <name val="VNI-Times"/>
    </font>
    <font>
      <b/>
      <sz val="11"/>
      <name val="Times New Roman"/>
      <family val="1"/>
    </font>
    <font>
      <sz val="11"/>
      <name val="VNI-Times"/>
    </font>
    <font>
      <sz val="11"/>
      <name val="UVnTime"/>
    </font>
    <font>
      <b/>
      <sz val="11"/>
      <name val="VNI-Times"/>
    </font>
    <font>
      <sz val="11"/>
      <name val="Times New Roman"/>
      <family val="1"/>
    </font>
    <font>
      <i/>
      <sz val="11"/>
      <name val="Times New Roman"/>
      <family val="1"/>
    </font>
    <font>
      <sz val="10"/>
      <name val="VNI-Helve-Condense"/>
    </font>
    <font>
      <b/>
      <sz val="16"/>
      <name val="Times New Roman"/>
      <family val="1"/>
    </font>
    <font>
      <b/>
      <i/>
      <sz val="11"/>
      <name val="Times New Roman"/>
      <family val="1"/>
    </font>
    <font>
      <sz val="9"/>
      <name val="Times New Roman"/>
      <family val="1"/>
    </font>
    <font>
      <b/>
      <sz val="11"/>
      <color theme="1"/>
      <name val="Times New Roman"/>
      <family val="1"/>
    </font>
    <font>
      <sz val="11"/>
      <color theme="1"/>
      <name val="Times New Roman"/>
      <family val="1"/>
    </font>
    <font>
      <sz val="10"/>
      <name val="Arial"/>
      <family val="2"/>
    </font>
    <font>
      <i/>
      <sz val="11"/>
      <color theme="1"/>
      <name val="Times New Roman"/>
      <family val="1"/>
    </font>
    <font>
      <sz val="9"/>
      <name val="VNI-Helve-Condense"/>
    </font>
    <font>
      <b/>
      <sz val="11"/>
      <name val="VNI-Helve-Condense"/>
    </font>
    <font>
      <sz val="11"/>
      <name val="VNI-Helve-Condense"/>
    </font>
    <font>
      <sz val="10"/>
      <name val="Times New Roman"/>
      <family val="1"/>
    </font>
    <font>
      <sz val="11"/>
      <color indexed="10"/>
      <name val="Times New Roman"/>
      <family val="1"/>
    </font>
    <font>
      <b/>
      <u/>
      <sz val="11"/>
      <name val="Times New Roman"/>
      <family val="1"/>
    </font>
    <font>
      <b/>
      <sz val="10"/>
      <name val="VNI-Helve-Condense"/>
    </font>
    <font>
      <sz val="10"/>
      <color indexed="10"/>
      <name val="VNI-Helve-Condense"/>
    </font>
    <font>
      <sz val="10.75"/>
      <name val="Times New Roman"/>
      <family val="1"/>
    </font>
    <font>
      <i/>
      <sz val="11"/>
      <name val="Times New Roman"/>
      <family val="1"/>
      <charset val="163"/>
    </font>
    <font>
      <sz val="12"/>
      <name val="Times New Roman"/>
      <family val="1"/>
    </font>
    <font>
      <b/>
      <sz val="10.75"/>
      <name val="Times New Roman"/>
      <family val="1"/>
    </font>
    <font>
      <sz val="10"/>
      <name val="MS Sans Serif"/>
      <family val="2"/>
    </font>
    <font>
      <sz val="10.75"/>
      <color indexed="8"/>
      <name val="Times New Roman"/>
      <family val="1"/>
    </font>
    <font>
      <b/>
      <sz val="10.75"/>
      <color indexed="8"/>
      <name val="Times New Roman"/>
      <family val="1"/>
    </font>
    <font>
      <i/>
      <sz val="10.75"/>
      <color indexed="8"/>
      <name val="Times New Roman"/>
      <family val="1"/>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0"/>
      <name val="VNI-Centur"/>
    </font>
    <font>
      <sz val="10"/>
      <color indexed="8"/>
      <name val="Arial"/>
      <family val="2"/>
    </font>
    <font>
      <sz val="11"/>
      <name val="–¾’©"/>
      <family val="1"/>
      <charset val="128"/>
    </font>
    <font>
      <sz val="11"/>
      <color indexed="8"/>
      <name val="Calibri"/>
      <family val="2"/>
    </font>
    <font>
      <sz val="11"/>
      <color indexed="9"/>
      <name val="Calibri"/>
      <family val="2"/>
    </font>
    <font>
      <sz val="12"/>
      <name val="µ¸¿òÃ¼"/>
      <family val="3"/>
      <charset val="129"/>
    </font>
    <font>
      <sz val="12"/>
      <name val="¹ÙÅÁÃ¼"/>
      <family val="1"/>
      <charset val="129"/>
    </font>
    <font>
      <b/>
      <sz val="10"/>
      <name val="Helv"/>
      <family val="2"/>
    </font>
    <font>
      <b/>
      <sz val="8"/>
      <color indexed="12"/>
      <name val="Arial"/>
      <family val="2"/>
    </font>
    <font>
      <sz val="8"/>
      <color indexed="8"/>
      <name val="Arial"/>
      <family val="2"/>
    </font>
    <font>
      <sz val="8"/>
      <name val="SVNtimes new roman"/>
      <family val="2"/>
    </font>
    <font>
      <sz val="12"/>
      <color theme="1"/>
      <name val="Times New Roman"/>
      <family val="2"/>
    </font>
    <font>
      <sz val="11"/>
      <name val="VNcentury Gothic"/>
    </font>
    <font>
      <b/>
      <sz val="15"/>
      <name val="VNcentury Gothic"/>
    </font>
    <font>
      <sz val="12"/>
      <name val="SVNtimes new roman"/>
      <family val="2"/>
    </font>
    <font>
      <sz val="10"/>
      <name val="SVNtimes new roman"/>
    </font>
    <font>
      <b/>
      <sz val="11"/>
      <color indexed="8"/>
      <name val="Calibri"/>
      <family val="2"/>
    </font>
    <font>
      <sz val="8"/>
      <name val="Arial"/>
      <family val="2"/>
    </font>
    <font>
      <b/>
      <sz val="12"/>
      <name val="Helv"/>
      <family val="2"/>
    </font>
    <font>
      <b/>
      <sz val="12"/>
      <name val="Arial"/>
      <family val="2"/>
    </font>
    <font>
      <b/>
      <sz val="1"/>
      <color indexed="8"/>
      <name val="Courier"/>
      <family val="3"/>
    </font>
    <font>
      <b/>
      <sz val="11"/>
      <name val="Helv"/>
      <family val="2"/>
    </font>
    <font>
      <sz val="12"/>
      <name val="Arial"/>
      <family val="2"/>
    </font>
    <font>
      <b/>
      <i/>
      <sz val="16"/>
      <name val="Helv"/>
    </font>
    <font>
      <b/>
      <sz val="18"/>
      <color indexed="62"/>
      <name val="Cambria"/>
      <family val="2"/>
    </font>
    <font>
      <sz val="10"/>
      <name val="Symbol"/>
      <family val="1"/>
      <charset val="2"/>
    </font>
    <font>
      <sz val="10"/>
      <name val="VNtimes new roman"/>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12"/>
      <name val="新細明體"/>
      <charset val="136"/>
    </font>
    <font>
      <sz val="9"/>
      <name val="Arial"/>
      <family val="2"/>
    </font>
    <font>
      <b/>
      <sz val="9"/>
      <name val="Arial"/>
      <family val="2"/>
    </font>
    <font>
      <b/>
      <i/>
      <sz val="11"/>
      <color theme="1"/>
      <name val="Times New Roman"/>
      <family val="1"/>
    </font>
    <font>
      <sz val="8.25"/>
      <name val="Microsoft Sans Serif"/>
      <family val="2"/>
    </font>
    <font>
      <sz val="8.25"/>
      <color rgb="FFFF0000"/>
      <name val="Microsoft Sans Serif"/>
      <family val="2"/>
    </font>
  </fonts>
  <fills count="16">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26"/>
      </patternFill>
    </fill>
    <fill>
      <patternFill patternType="solid">
        <fgColor theme="4" tint="0.79998168889431442"/>
        <bgColor indexed="64"/>
      </patternFill>
    </fill>
  </fills>
  <borders count="53">
    <border>
      <left/>
      <right/>
      <top/>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s>
  <cellStyleXfs count="155">
    <xf numFmtId="0" fontId="0" fillId="0" borderId="0"/>
    <xf numFmtId="168" fontId="4"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172" fontId="1" fillId="0" borderId="0" applyFont="0" applyFill="0" applyBorder="0" applyAlignment="0" applyProtection="0"/>
    <xf numFmtId="168" fontId="14" fillId="0" borderId="0" applyFont="0" applyFill="0" applyBorder="0" applyAlignment="0" applyProtection="0"/>
    <xf numFmtId="0" fontId="14" fillId="0" borderId="0"/>
    <xf numFmtId="173" fontId="32" fillId="0" borderId="45">
      <alignment horizontal="center"/>
      <protection hidden="1"/>
    </xf>
    <xf numFmtId="174" fontId="33" fillId="0" borderId="0" applyFont="0" applyFill="0" applyBorder="0" applyAlignment="0" applyProtection="0"/>
    <xf numFmtId="0" fontId="34" fillId="0" borderId="0" applyFont="0" applyFill="0" applyBorder="0" applyAlignment="0" applyProtection="0"/>
    <xf numFmtId="175" fontId="33" fillId="0" borderId="0" applyFont="0" applyFill="0" applyBorder="0" applyAlignment="0" applyProtection="0"/>
    <xf numFmtId="0" fontId="14" fillId="0" borderId="0" applyNumberFormat="0" applyFill="0" applyBorder="0" applyAlignment="0" applyProtection="0"/>
    <xf numFmtId="168" fontId="14"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66" fontId="14"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64" fontId="37" fillId="0" borderId="0" applyFont="0" applyFill="0" applyBorder="0" applyAlignment="0" applyProtection="0"/>
    <xf numFmtId="0" fontId="38"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39" fillId="0" borderId="0"/>
    <xf numFmtId="0" fontId="14" fillId="0" borderId="0" applyNumberFormat="0" applyFill="0" applyBorder="0" applyAlignment="0" applyProtection="0"/>
    <xf numFmtId="0" fontId="40" fillId="0" borderId="0"/>
    <xf numFmtId="0" fontId="41" fillId="0" borderId="0">
      <alignment vertical="top"/>
    </xf>
    <xf numFmtId="0" fontId="41" fillId="0" borderId="0">
      <alignment vertical="top"/>
    </xf>
    <xf numFmtId="0" fontId="42" fillId="0" borderId="0"/>
    <xf numFmtId="0" fontId="42" fillId="0" borderId="0"/>
    <xf numFmtId="0" fontId="43" fillId="2" borderId="0" applyNumberFormat="0" applyBorder="0" applyAlignment="0" applyProtection="0"/>
    <xf numFmtId="0" fontId="43" fillId="2" borderId="0" applyNumberFormat="0" applyBorder="0" applyAlignment="0" applyProtection="0"/>
    <xf numFmtId="0" fontId="44"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4" fillId="6" borderId="0" applyNumberFormat="0" applyBorder="0" applyAlignment="0" applyProtection="0"/>
    <xf numFmtId="0" fontId="43" fillId="4" borderId="0" applyNumberFormat="0" applyBorder="0" applyAlignment="0" applyProtection="0"/>
    <xf numFmtId="0" fontId="43" fillId="7" borderId="0" applyNumberFormat="0" applyBorder="0" applyAlignment="0" applyProtection="0"/>
    <xf numFmtId="0" fontId="44" fillId="5" borderId="0" applyNumberFormat="0" applyBorder="0" applyAlignment="0" applyProtection="0"/>
    <xf numFmtId="0" fontId="43" fillId="2" borderId="0" applyNumberFormat="0" applyBorder="0" applyAlignment="0" applyProtection="0"/>
    <xf numFmtId="0" fontId="43" fillId="5" borderId="0" applyNumberFormat="0" applyBorder="0" applyAlignment="0" applyProtection="0"/>
    <xf numFmtId="0" fontId="44" fillId="5" borderId="0" applyNumberFormat="0" applyBorder="0" applyAlignment="0" applyProtection="0"/>
    <xf numFmtId="0" fontId="43" fillId="8" borderId="0" applyNumberFormat="0" applyBorder="0" applyAlignment="0" applyProtection="0"/>
    <xf numFmtId="0" fontId="43" fillId="2" borderId="0" applyNumberFormat="0" applyBorder="0" applyAlignment="0" applyProtection="0"/>
    <xf numFmtId="0" fontId="44" fillId="3" borderId="0" applyNumberFormat="0" applyBorder="0" applyAlignment="0" applyProtection="0"/>
    <xf numFmtId="0" fontId="43" fillId="4" borderId="0" applyNumberFormat="0" applyBorder="0" applyAlignment="0" applyProtection="0"/>
    <xf numFmtId="0" fontId="43" fillId="9" borderId="0" applyNumberFormat="0" applyBorder="0" applyAlignment="0" applyProtection="0"/>
    <xf numFmtId="0" fontId="44" fillId="9" borderId="0" applyNumberFormat="0" applyBorder="0" applyAlignment="0" applyProtection="0"/>
    <xf numFmtId="177" fontId="45" fillId="0" borderId="0" applyFont="0" applyFill="0" applyBorder="0" applyAlignment="0" applyProtection="0"/>
    <xf numFmtId="178" fontId="45" fillId="0" borderId="0" applyFont="0" applyFill="0" applyBorder="0" applyAlignment="0" applyProtection="0"/>
    <xf numFmtId="0" fontId="46" fillId="0" borderId="0"/>
    <xf numFmtId="0" fontId="47" fillId="0" borderId="0"/>
    <xf numFmtId="179" fontId="48" fillId="0" borderId="46" applyBorder="0"/>
    <xf numFmtId="179" fontId="49" fillId="0" borderId="47">
      <protection locked="0"/>
    </xf>
    <xf numFmtId="180" fontId="50" fillId="0" borderId="47"/>
    <xf numFmtId="166" fontId="14" fillId="0" borderId="0" applyFont="0" applyFill="0" applyBorder="0" applyAlignment="0" applyProtection="0"/>
    <xf numFmtId="168" fontId="51" fillId="0" borderId="0" applyFont="0" applyFill="0" applyBorder="0" applyAlignment="0" applyProtection="0"/>
    <xf numFmtId="3" fontId="14" fillId="0" borderId="0" applyFont="0" applyFill="0" applyBorder="0" applyAlignment="0" applyProtection="0"/>
    <xf numFmtId="181" fontId="52" fillId="0" borderId="0">
      <protection locked="0"/>
    </xf>
    <xf numFmtId="182" fontId="52" fillId="0" borderId="0">
      <protection locked="0"/>
    </xf>
    <xf numFmtId="183" fontId="53" fillId="0" borderId="15">
      <protection locked="0"/>
    </xf>
    <xf numFmtId="184" fontId="52" fillId="0" borderId="0">
      <protection locked="0"/>
    </xf>
    <xf numFmtId="185" fontId="52" fillId="0" borderId="0">
      <protection locked="0"/>
    </xf>
    <xf numFmtId="184" fontId="52" fillId="0" borderId="0" applyNumberFormat="0">
      <protection locked="0"/>
    </xf>
    <xf numFmtId="184" fontId="52" fillId="0" borderId="0">
      <protection locked="0"/>
    </xf>
    <xf numFmtId="179" fontId="54" fillId="0" borderId="45"/>
    <xf numFmtId="186" fontId="54" fillId="0" borderId="45"/>
    <xf numFmtId="187" fontId="14" fillId="0" borderId="0" applyFont="0" applyFill="0" applyBorder="0" applyAlignment="0" applyProtection="0"/>
    <xf numFmtId="179" fontId="32" fillId="0" borderId="45">
      <alignment horizontal="center"/>
      <protection hidden="1"/>
    </xf>
    <xf numFmtId="188" fontId="55" fillId="0" borderId="45">
      <alignment horizontal="center"/>
      <protection hidden="1"/>
    </xf>
    <xf numFmtId="2" fontId="32" fillId="0" borderId="45">
      <alignment horizontal="center"/>
      <protection hidden="1"/>
    </xf>
    <xf numFmtId="0" fontId="14" fillId="0" borderId="0" applyFont="0" applyFill="0" applyBorder="0" applyAlignment="0" applyProtection="0"/>
    <xf numFmtId="189" fontId="14" fillId="0" borderId="0" applyFont="0" applyFill="0" applyBorder="0" applyAlignment="0" applyProtection="0"/>
    <xf numFmtId="190" fontId="14" fillId="0" borderId="0" applyFont="0" applyFill="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2" fontId="14" fillId="0" borderId="0" applyFont="0" applyFill="0" applyBorder="0" applyAlignment="0" applyProtection="0"/>
    <xf numFmtId="38" fontId="57" fillId="13" borderId="0" applyNumberFormat="0" applyBorder="0" applyAlignment="0" applyProtection="0"/>
    <xf numFmtId="0" fontId="58" fillId="0" borderId="0">
      <alignment horizontal="left"/>
    </xf>
    <xf numFmtId="0" fontId="59" fillId="0" borderId="48" applyNumberFormat="0" applyAlignment="0" applyProtection="0">
      <alignment horizontal="left" vertical="center"/>
    </xf>
    <xf numFmtId="0" fontId="59" fillId="0" borderId="30">
      <alignment horizontal="left" vertical="center"/>
    </xf>
    <xf numFmtId="191" fontId="60" fillId="0" borderId="0">
      <protection locked="0"/>
    </xf>
    <xf numFmtId="191" fontId="60" fillId="0" borderId="0">
      <protection locked="0"/>
    </xf>
    <xf numFmtId="10" fontId="57" fillId="13" borderId="7" applyNumberFormat="0" applyBorder="0" applyAlignment="0" applyProtection="0"/>
    <xf numFmtId="179" fontId="57" fillId="0" borderId="46" applyFont="0"/>
    <xf numFmtId="3" fontId="14" fillId="0" borderId="49"/>
    <xf numFmtId="3" fontId="14" fillId="0" borderId="49"/>
    <xf numFmtId="176" fontId="14" fillId="0" borderId="0" applyFont="0" applyFill="0" applyBorder="0" applyAlignment="0" applyProtection="0"/>
    <xf numFmtId="172" fontId="14" fillId="0" borderId="0" applyFont="0" applyFill="0" applyBorder="0" applyAlignment="0" applyProtection="0"/>
    <xf numFmtId="0" fontId="61" fillId="0" borderId="50"/>
    <xf numFmtId="0" fontId="14" fillId="0" borderId="0" applyFont="0" applyFill="0" applyBorder="0" applyAlignment="0" applyProtection="0"/>
    <xf numFmtId="0" fontId="14" fillId="0" borderId="0" applyFont="0" applyFill="0" applyBorder="0" applyAlignment="0" applyProtection="0"/>
    <xf numFmtId="0" fontId="62" fillId="0" borderId="0" applyNumberFormat="0" applyFont="0" applyFill="0" applyAlignment="0"/>
    <xf numFmtId="0" fontId="54" fillId="0" borderId="0">
      <alignment horizontal="justify" vertical="top"/>
    </xf>
    <xf numFmtId="192" fontId="63" fillId="0" borderId="0"/>
    <xf numFmtId="0" fontId="51" fillId="0" borderId="0"/>
    <xf numFmtId="0" fontId="14" fillId="0" borderId="0"/>
    <xf numFmtId="0" fontId="14" fillId="0" borderId="0"/>
    <xf numFmtId="0" fontId="14" fillId="0" borderId="0"/>
    <xf numFmtId="0" fontId="14" fillId="0" borderId="0"/>
    <xf numFmtId="0" fontId="14" fillId="14" borderId="51" applyNumberFormat="0" applyFont="0" applyAlignment="0" applyProtection="0"/>
    <xf numFmtId="0" fontId="14" fillId="0" borderId="0" applyFont="0" applyFill="0" applyBorder="0" applyAlignment="0" applyProtection="0"/>
    <xf numFmtId="0" fontId="19" fillId="0" borderId="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8" fillId="0" borderId="52" applyNumberFormat="0" applyBorder="0"/>
    <xf numFmtId="0" fontId="64" fillId="0" borderId="0" applyNumberFormat="0" applyFill="0" applyBorder="0" applyAlignment="0" applyProtection="0"/>
    <xf numFmtId="0" fontId="14" fillId="0" borderId="0"/>
    <xf numFmtId="0" fontId="14" fillId="0" borderId="0"/>
    <xf numFmtId="0" fontId="61" fillId="0" borderId="0"/>
    <xf numFmtId="0" fontId="65" fillId="0" borderId="0"/>
    <xf numFmtId="179" fontId="54" fillId="0" borderId="45">
      <protection hidden="1"/>
    </xf>
    <xf numFmtId="0" fontId="66" fillId="0" borderId="0"/>
    <xf numFmtId="0" fontId="66" fillId="0" borderId="0"/>
    <xf numFmtId="193" fontId="14" fillId="0" borderId="0" applyFont="0" applyFill="0" applyBorder="0" applyAlignment="0" applyProtection="0"/>
    <xf numFmtId="194" fontId="14" fillId="0" borderId="0" applyFont="0" applyFill="0" applyBorder="0" applyAlignment="0" applyProtection="0"/>
    <xf numFmtId="40" fontId="67" fillId="0" borderId="0" applyFont="0" applyFill="0" applyBorder="0" applyAlignment="0" applyProtection="0"/>
    <xf numFmtId="38" fontId="67" fillId="0" borderId="0" applyFont="0" applyFill="0" applyBorder="0" applyAlignment="0" applyProtection="0"/>
    <xf numFmtId="0" fontId="67" fillId="0" borderId="0" applyFont="0" applyFill="0" applyBorder="0" applyAlignment="0" applyProtection="0"/>
    <xf numFmtId="0" fontId="67" fillId="0" borderId="0" applyFont="0" applyFill="0" applyBorder="0" applyAlignment="0" applyProtection="0"/>
    <xf numFmtId="9" fontId="68" fillId="0" borderId="0" applyFont="0" applyFill="0" applyBorder="0" applyAlignment="0" applyProtection="0"/>
    <xf numFmtId="0" fontId="69" fillId="0" borderId="0"/>
    <xf numFmtId="195" fontId="14" fillId="0" borderId="0" applyFont="0" applyFill="0" applyBorder="0" applyAlignment="0" applyProtection="0"/>
    <xf numFmtId="196" fontId="14" fillId="0" borderId="0" applyFont="0" applyFill="0" applyBorder="0" applyAlignment="0" applyProtection="0"/>
    <xf numFmtId="197" fontId="70" fillId="0" borderId="0" applyFont="0" applyFill="0" applyBorder="0" applyAlignment="0" applyProtection="0"/>
    <xf numFmtId="198" fontId="70" fillId="0" borderId="0" applyFont="0" applyFill="0" applyBorder="0" applyAlignment="0" applyProtection="0"/>
    <xf numFmtId="0" fontId="71" fillId="0" borderId="0"/>
    <xf numFmtId="0" fontId="72" fillId="0" borderId="0"/>
    <xf numFmtId="176" fontId="72" fillId="0" borderId="0" applyFont="0" applyFill="0" applyBorder="0" applyAlignment="0" applyProtection="0"/>
    <xf numFmtId="172" fontId="72" fillId="0" borderId="0" applyFont="0" applyFill="0" applyBorder="0" applyAlignment="0" applyProtection="0"/>
    <xf numFmtId="199" fontId="72" fillId="0" borderId="0" applyFont="0" applyFill="0" applyBorder="0" applyAlignment="0" applyProtection="0"/>
    <xf numFmtId="200" fontId="72" fillId="0" borderId="0" applyFont="0" applyFill="0" applyBorder="0" applyAlignment="0" applyProtection="0"/>
  </cellStyleXfs>
  <cellXfs count="349">
    <xf numFmtId="0" fontId="0" fillId="0" borderId="0" xfId="0"/>
    <xf numFmtId="0" fontId="2" fillId="0" borderId="0" xfId="0" applyFont="1"/>
    <xf numFmtId="3" fontId="3" fillId="0" borderId="0" xfId="0" applyNumberFormat="1" applyFont="1" applyAlignment="1">
      <alignment horizontal="center"/>
    </xf>
    <xf numFmtId="169" fontId="3" fillId="0" borderId="0" xfId="1" applyNumberFormat="1" applyFont="1" applyAlignment="1">
      <alignment horizontal="center"/>
    </xf>
    <xf numFmtId="3" fontId="5" fillId="0" borderId="0" xfId="0" applyNumberFormat="1" applyFont="1" applyAlignment="1">
      <alignment horizontal="right"/>
    </xf>
    <xf numFmtId="3" fontId="6" fillId="0" borderId="0" xfId="0" applyNumberFormat="1" applyFont="1" applyBorder="1"/>
    <xf numFmtId="3" fontId="6" fillId="0" borderId="0" xfId="0" applyNumberFormat="1" applyFont="1"/>
    <xf numFmtId="0" fontId="6" fillId="0" borderId="0" xfId="0" applyFont="1"/>
    <xf numFmtId="0" fontId="7" fillId="0" borderId="0" xfId="0" applyFont="1"/>
    <xf numFmtId="3" fontId="3" fillId="0" borderId="0" xfId="0" applyNumberFormat="1" applyFont="1"/>
    <xf numFmtId="0" fontId="8" fillId="0" borderId="1" xfId="0" applyFont="1" applyBorder="1"/>
    <xf numFmtId="3" fontId="3" fillId="0" borderId="1" xfId="0" applyNumberFormat="1" applyFont="1" applyBorder="1" applyAlignment="1">
      <alignment horizontal="center"/>
    </xf>
    <xf numFmtId="169" fontId="3" fillId="0" borderId="1" xfId="1" applyNumberFormat="1" applyFont="1" applyBorder="1" applyAlignment="1">
      <alignment horizontal="center"/>
    </xf>
    <xf numFmtId="3" fontId="3" fillId="0" borderId="1" xfId="0" applyNumberFormat="1" applyFont="1" applyBorder="1" applyAlignment="1">
      <alignment horizontal="right"/>
    </xf>
    <xf numFmtId="170" fontId="7" fillId="0" borderId="0" xfId="0" applyNumberFormat="1" applyFont="1" applyBorder="1" applyAlignment="1">
      <alignment horizontal="right"/>
    </xf>
    <xf numFmtId="170" fontId="11" fillId="0" borderId="0" xfId="0" applyNumberFormat="1" applyFont="1" applyBorder="1" applyAlignment="1">
      <alignment horizontal="righ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9" fontId="2" fillId="0" borderId="3" xfId="1"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169" fontId="2" fillId="0" borderId="7" xfId="1" quotePrefix="1" applyNumberFormat="1"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0" xfId="0" applyFont="1" applyBorder="1" applyAlignment="1">
      <alignment horizontal="center"/>
    </xf>
    <xf numFmtId="166" fontId="12" fillId="0" borderId="11" xfId="1" applyNumberFormat="1" applyFont="1" applyBorder="1"/>
    <xf numFmtId="0" fontId="2" fillId="0" borderId="13" xfId="0" applyFont="1" applyBorder="1"/>
    <xf numFmtId="166" fontId="12" fillId="0" borderId="10" xfId="1" applyNumberFormat="1" applyFont="1" applyBorder="1"/>
    <xf numFmtId="0" fontId="6" fillId="0" borderId="13" xfId="0" applyFont="1" applyBorder="1"/>
    <xf numFmtId="0" fontId="6" fillId="0" borderId="10" xfId="0" applyFont="1" applyBorder="1" applyAlignment="1">
      <alignment horizontal="center"/>
    </xf>
    <xf numFmtId="166" fontId="13" fillId="0" borderId="10" xfId="1" applyNumberFormat="1" applyFont="1" applyBorder="1" applyAlignment="1">
      <alignment horizontal="center"/>
    </xf>
    <xf numFmtId="169" fontId="6" fillId="0" borderId="14" xfId="1" applyNumberFormat="1" applyFont="1" applyBorder="1" applyAlignment="1">
      <alignment horizontal="center"/>
    </xf>
    <xf numFmtId="166" fontId="13" fillId="0" borderId="14" xfId="1" applyNumberFormat="1" applyFont="1" applyBorder="1" applyAlignment="1">
      <alignment horizontal="center"/>
    </xf>
    <xf numFmtId="166" fontId="12" fillId="0" borderId="10" xfId="1" applyNumberFormat="1" applyFont="1" applyBorder="1" applyAlignment="1">
      <alignment horizontal="center"/>
    </xf>
    <xf numFmtId="0" fontId="6" fillId="0" borderId="13" xfId="3" quotePrefix="1" applyFont="1" applyFill="1" applyBorder="1" applyProtection="1"/>
    <xf numFmtId="166" fontId="6" fillId="0" borderId="0" xfId="0" applyNumberFormat="1" applyFont="1"/>
    <xf numFmtId="0" fontId="6" fillId="0" borderId="13" xfId="0" quotePrefix="1" applyFont="1" applyFill="1" applyBorder="1" applyProtection="1"/>
    <xf numFmtId="0" fontId="6" fillId="0" borderId="13" xfId="3" quotePrefix="1" applyFont="1" applyFill="1" applyBorder="1" applyAlignment="1" applyProtection="1">
      <alignment horizontal="left"/>
    </xf>
    <xf numFmtId="3" fontId="2" fillId="0" borderId="0" xfId="0" applyNumberFormat="1" applyFont="1" applyBorder="1"/>
    <xf numFmtId="3" fontId="2" fillId="0" borderId="0" xfId="0" applyNumberFormat="1" applyFont="1"/>
    <xf numFmtId="0" fontId="6" fillId="0" borderId="13" xfId="0" quotePrefix="1" applyFont="1" applyBorder="1"/>
    <xf numFmtId="0" fontId="7" fillId="0" borderId="13" xfId="0" quotePrefix="1" applyFont="1" applyBorder="1"/>
    <xf numFmtId="0" fontId="7" fillId="0" borderId="10" xfId="0" applyFont="1" applyBorder="1" applyAlignment="1">
      <alignment horizontal="center"/>
    </xf>
    <xf numFmtId="166" fontId="15" fillId="0" borderId="10" xfId="1" applyNumberFormat="1" applyFont="1" applyBorder="1" applyAlignment="1">
      <alignment horizontal="center"/>
    </xf>
    <xf numFmtId="0" fontId="2" fillId="0" borderId="13" xfId="0" quotePrefix="1" applyFont="1" applyBorder="1"/>
    <xf numFmtId="0" fontId="16" fillId="0" borderId="0" xfId="0" applyFont="1"/>
    <xf numFmtId="0" fontId="2" fillId="0" borderId="16" xfId="0" applyFont="1" applyFill="1" applyBorder="1" applyAlignment="1">
      <alignment horizontal="center"/>
    </xf>
    <xf numFmtId="0" fontId="2" fillId="0" borderId="17" xfId="0" applyFont="1" applyFill="1" applyBorder="1" applyAlignment="1">
      <alignment horizontal="center"/>
    </xf>
    <xf numFmtId="166" fontId="12" fillId="0" borderId="18" xfId="1" applyNumberFormat="1" applyFont="1" applyFill="1" applyBorder="1"/>
    <xf numFmtId="3" fontId="6" fillId="0" borderId="0" xfId="0" applyNumberFormat="1" applyFont="1" applyFill="1" applyBorder="1"/>
    <xf numFmtId="0" fontId="6" fillId="0" borderId="0" xfId="0" applyFont="1" applyFill="1"/>
    <xf numFmtId="3" fontId="6" fillId="0" borderId="0" xfId="0" applyNumberFormat="1" applyFont="1" applyFill="1"/>
    <xf numFmtId="0" fontId="2" fillId="0" borderId="0" xfId="0" applyFont="1" applyFill="1" applyBorder="1" applyAlignment="1">
      <alignment horizontal="center"/>
    </xf>
    <xf numFmtId="166" fontId="12" fillId="0" borderId="0" xfId="1" applyNumberFormat="1" applyFont="1" applyFill="1" applyBorder="1" applyAlignment="1">
      <alignment horizontal="center"/>
    </xf>
    <xf numFmtId="166" fontId="12" fillId="0" borderId="0" xfId="0" applyNumberFormat="1" applyFont="1" applyFill="1" applyBorder="1"/>
    <xf numFmtId="166" fontId="12" fillId="0" borderId="3" xfId="1" applyNumberFormat="1" applyFont="1" applyBorder="1" applyAlignment="1">
      <alignment horizontal="center" vertical="center" wrapText="1"/>
    </xf>
    <xf numFmtId="166" fontId="12" fillId="0" borderId="5" xfId="0" applyNumberFormat="1" applyFont="1" applyBorder="1" applyAlignment="1">
      <alignment horizontal="center" vertical="center" wrapText="1"/>
    </xf>
    <xf numFmtId="166" fontId="12" fillId="0" borderId="7" xfId="1" quotePrefix="1" applyNumberFormat="1" applyFont="1" applyBorder="1" applyAlignment="1">
      <alignment horizontal="center"/>
    </xf>
    <xf numFmtId="166" fontId="12" fillId="0" borderId="8" xfId="1" quotePrefix="1" applyNumberFormat="1" applyFont="1" applyBorder="1" applyAlignment="1">
      <alignment horizontal="center"/>
    </xf>
    <xf numFmtId="171" fontId="6" fillId="0" borderId="13" xfId="4" quotePrefix="1" applyNumberFormat="1" applyFont="1" applyFill="1" applyBorder="1" applyAlignment="1" applyProtection="1">
      <alignment horizontal="left"/>
    </xf>
    <xf numFmtId="0" fontId="6" fillId="0" borderId="13" xfId="3" quotePrefix="1" applyFont="1" applyFill="1" applyBorder="1" applyAlignment="1" applyProtection="1">
      <alignment horizontal="left" vertical="center"/>
    </xf>
    <xf numFmtId="0" fontId="6" fillId="0" borderId="13" xfId="3" quotePrefix="1" applyFont="1" applyFill="1" applyBorder="1" applyAlignment="1" applyProtection="1"/>
    <xf numFmtId="0" fontId="6" fillId="0" borderId="10" xfId="3" applyFont="1" applyFill="1" applyBorder="1" applyAlignment="1" applyProtection="1">
      <alignment horizontal="center"/>
    </xf>
    <xf numFmtId="0" fontId="7" fillId="0" borderId="13" xfId="3" quotePrefix="1" applyFont="1" applyFill="1" applyBorder="1" applyAlignment="1" applyProtection="1">
      <alignment horizontal="left"/>
    </xf>
    <xf numFmtId="0" fontId="7" fillId="0" borderId="10" xfId="3" applyFont="1" applyFill="1" applyBorder="1" applyAlignment="1" applyProtection="1">
      <alignment horizontal="center"/>
    </xf>
    <xf numFmtId="3" fontId="7" fillId="0" borderId="0" xfId="0" applyNumberFormat="1" applyFont="1" applyBorder="1"/>
    <xf numFmtId="0" fontId="6" fillId="0" borderId="10" xfId="3" applyFont="1" applyFill="1" applyBorder="1" applyAlignment="1" applyProtection="1">
      <alignment horizontal="center" vertical="center"/>
    </xf>
    <xf numFmtId="0" fontId="6" fillId="0" borderId="19" xfId="0" applyFont="1" applyBorder="1"/>
    <xf numFmtId="0" fontId="6" fillId="0" borderId="20" xfId="0" applyFont="1" applyBorder="1" applyAlignment="1">
      <alignment horizontal="center"/>
    </xf>
    <xf numFmtId="166" fontId="13" fillId="0" borderId="21" xfId="1" applyNumberFormat="1" applyFont="1" applyBorder="1" applyAlignment="1">
      <alignment horizontal="center"/>
    </xf>
    <xf numFmtId="0" fontId="17" fillId="0" borderId="0" xfId="0" applyFont="1" applyFill="1" applyBorder="1" applyAlignment="1">
      <alignment horizontal="center"/>
    </xf>
    <xf numFmtId="169" fontId="18" fillId="0" borderId="0" xfId="1" applyNumberFormat="1" applyFont="1" applyFill="1" applyBorder="1" applyAlignment="1">
      <alignment horizontal="center"/>
    </xf>
    <xf numFmtId="0" fontId="6" fillId="0" borderId="0" xfId="0" applyFont="1" applyFill="1" applyBorder="1"/>
    <xf numFmtId="169" fontId="6" fillId="0" borderId="0" xfId="1" applyNumberFormat="1" applyFont="1"/>
    <xf numFmtId="0" fontId="2" fillId="0" borderId="0" xfId="0" applyFont="1" applyAlignment="1"/>
    <xf numFmtId="169" fontId="17" fillId="0" borderId="0" xfId="1" applyNumberFormat="1" applyFont="1" applyFill="1" applyBorder="1" applyAlignment="1">
      <alignment horizontal="center"/>
    </xf>
    <xf numFmtId="37" fontId="17" fillId="0" borderId="0" xfId="0" applyNumberFormat="1" applyFont="1" applyFill="1" applyBorder="1"/>
    <xf numFmtId="0" fontId="16" fillId="0" borderId="0" xfId="0" applyFont="1" applyFill="1" applyBorder="1"/>
    <xf numFmtId="169" fontId="16" fillId="0" borderId="0" xfId="1" applyNumberFormat="1" applyFont="1" applyFill="1" applyBorder="1"/>
    <xf numFmtId="169" fontId="16" fillId="0" borderId="0" xfId="1" applyNumberFormat="1" applyFont="1"/>
    <xf numFmtId="0" fontId="8" fillId="0" borderId="0" xfId="0" applyFont="1"/>
    <xf numFmtId="0" fontId="8" fillId="0" borderId="0" xfId="0" applyFont="1" applyAlignment="1">
      <alignment horizontal="center"/>
    </xf>
    <xf numFmtId="169" fontId="8" fillId="0" borderId="0" xfId="1" applyNumberFormat="1" applyFont="1" applyAlignment="1">
      <alignment horizontal="center"/>
    </xf>
    <xf numFmtId="3" fontId="2" fillId="0" borderId="0" xfId="0" applyNumberFormat="1" applyFont="1" applyBorder="1" applyAlignment="1"/>
    <xf numFmtId="0" fontId="18" fillId="0" borderId="0" xfId="0" applyFont="1"/>
    <xf numFmtId="0" fontId="18" fillId="0" borderId="0" xfId="0" applyFont="1" applyAlignment="1">
      <alignment horizontal="center"/>
    </xf>
    <xf numFmtId="169" fontId="18" fillId="0" borderId="0" xfId="1" applyNumberFormat="1" applyFont="1" applyAlignment="1">
      <alignment horizontal="center"/>
    </xf>
    <xf numFmtId="0" fontId="5" fillId="0" borderId="0" xfId="0" applyFont="1" applyAlignment="1">
      <alignment horizontal="right"/>
    </xf>
    <xf numFmtId="0" fontId="8" fillId="0" borderId="0" xfId="0" applyFont="1" applyBorder="1"/>
    <xf numFmtId="169" fontId="6" fillId="0" borderId="0" xfId="1" applyNumberFormat="1" applyFont="1" applyBorder="1"/>
    <xf numFmtId="3" fontId="6" fillId="0" borderId="0" xfId="0" applyNumberFormat="1" applyFont="1" applyAlignment="1">
      <alignment vertical="top"/>
    </xf>
    <xf numFmtId="0" fontId="10" fillId="0" borderId="0" xfId="0" applyFont="1" applyAlignment="1"/>
    <xf numFmtId="0" fontId="6" fillId="0" borderId="0" xfId="0" applyFont="1" applyAlignment="1">
      <alignment vertical="center"/>
    </xf>
    <xf numFmtId="0" fontId="6" fillId="0" borderId="0" xfId="0" applyFont="1" applyAlignment="1">
      <alignment vertical="top"/>
    </xf>
    <xf numFmtId="169" fontId="6" fillId="0" borderId="0" xfId="1" applyNumberFormat="1" applyFont="1" applyFill="1" applyBorder="1"/>
    <xf numFmtId="0" fontId="6" fillId="0" borderId="0" xfId="0" applyFont="1" applyBorder="1"/>
    <xf numFmtId="166" fontId="6" fillId="0" borderId="0" xfId="0" applyNumberFormat="1" applyFont="1" applyAlignment="1">
      <alignment vertical="center"/>
    </xf>
    <xf numFmtId="49" fontId="2" fillId="0" borderId="0" xfId="0" applyNumberFormat="1" applyFont="1" applyBorder="1"/>
    <xf numFmtId="49" fontId="8" fillId="0" borderId="0" xfId="0" applyNumberFormat="1" applyFont="1" applyBorder="1"/>
    <xf numFmtId="3" fontId="16" fillId="0" borderId="0" xfId="0" applyNumberFormat="1" applyFont="1"/>
    <xf numFmtId="166" fontId="6" fillId="0" borderId="0" xfId="1" applyNumberFormat="1" applyFont="1"/>
    <xf numFmtId="166" fontId="8" fillId="0" borderId="0" xfId="0" applyNumberFormat="1" applyFont="1"/>
    <xf numFmtId="49" fontId="7" fillId="0" borderId="0" xfId="0" applyNumberFormat="1" applyFont="1" applyBorder="1"/>
    <xf numFmtId="49" fontId="8" fillId="0" borderId="1" xfId="0" applyNumberFormat="1" applyFont="1" applyBorder="1"/>
    <xf numFmtId="3" fontId="16" fillId="0" borderId="1" xfId="0" applyNumberFormat="1" applyFont="1" applyBorder="1"/>
    <xf numFmtId="3" fontId="16" fillId="0" borderId="0" xfId="0" applyNumberFormat="1" applyFont="1" applyBorder="1"/>
    <xf numFmtId="49" fontId="5" fillId="0" borderId="0" xfId="0" applyNumberFormat="1" applyFont="1" applyBorder="1" applyAlignment="1">
      <alignment horizontal="center"/>
    </xf>
    <xf numFmtId="0" fontId="5" fillId="0" borderId="0" xfId="0" applyFont="1" applyAlignment="1">
      <alignment horizontal="center"/>
    </xf>
    <xf numFmtId="49" fontId="18" fillId="0" borderId="0" xfId="0" applyNumberFormat="1" applyFont="1" applyBorder="1"/>
    <xf numFmtId="3" fontId="18" fillId="0" borderId="0" xfId="0" applyNumberFormat="1" applyFont="1"/>
    <xf numFmtId="3" fontId="7" fillId="0" borderId="0" xfId="0" applyNumberFormat="1" applyFont="1" applyAlignment="1">
      <alignment horizontal="right"/>
    </xf>
    <xf numFmtId="49" fontId="6" fillId="0" borderId="0" xfId="0" applyNumberFormat="1" applyFont="1" applyBorder="1"/>
    <xf numFmtId="3" fontId="21" fillId="0" borderId="0" xfId="0" applyNumberFormat="1" applyFont="1" applyAlignment="1">
      <alignment horizontal="center"/>
    </xf>
    <xf numFmtId="3" fontId="2" fillId="0" borderId="1" xfId="0" applyNumberFormat="1" applyFont="1" applyBorder="1" applyAlignment="1">
      <alignment horizontal="center"/>
    </xf>
    <xf numFmtId="3" fontId="2" fillId="0" borderId="0" xfId="0" applyNumberFormat="1" applyFont="1" applyBorder="1" applyAlignment="1">
      <alignment horizontal="center"/>
    </xf>
    <xf numFmtId="166" fontId="22" fillId="0" borderId="0" xfId="1" applyNumberFormat="1" applyFont="1" applyBorder="1" applyAlignment="1"/>
    <xf numFmtId="49" fontId="2" fillId="0" borderId="0" xfId="0" quotePrefix="1" applyNumberFormat="1" applyFont="1" applyBorder="1"/>
    <xf numFmtId="49" fontId="6" fillId="0" borderId="0" xfId="0" quotePrefix="1" applyNumberFormat="1" applyFont="1" applyBorder="1"/>
    <xf numFmtId="166" fontId="8" fillId="0" borderId="0" xfId="1" applyNumberFormat="1" applyFont="1" applyBorder="1" applyAlignment="1"/>
    <xf numFmtId="169" fontId="23" fillId="0" borderId="0" xfId="1" applyNumberFormat="1" applyFont="1"/>
    <xf numFmtId="0" fontId="23" fillId="0" borderId="0" xfId="0" applyFont="1"/>
    <xf numFmtId="49" fontId="6" fillId="0" borderId="0" xfId="0" quotePrefix="1" applyNumberFormat="1" applyFont="1" applyFill="1" applyBorder="1"/>
    <xf numFmtId="166" fontId="8" fillId="0" borderId="0" xfId="1" applyNumberFormat="1" applyFont="1" applyFill="1" applyBorder="1" applyAlignment="1"/>
    <xf numFmtId="169" fontId="23" fillId="0" borderId="0" xfId="1" applyNumberFormat="1" applyFont="1" applyFill="1"/>
    <xf numFmtId="0" fontId="23" fillId="0" borderId="0" xfId="0" applyFont="1" applyFill="1"/>
    <xf numFmtId="0" fontId="8" fillId="0" borderId="0" xfId="0" applyFont="1" applyFill="1"/>
    <xf numFmtId="166" fontId="20" fillId="0" borderId="0" xfId="1" applyNumberFormat="1" applyFont="1"/>
    <xf numFmtId="166" fontId="23" fillId="0" borderId="0" xfId="1" applyNumberFormat="1" applyFont="1" applyBorder="1" applyAlignment="1"/>
    <xf numFmtId="49" fontId="6" fillId="0" borderId="0" xfId="0" quotePrefix="1" applyNumberFormat="1" applyFont="1" applyBorder="1" applyAlignment="1">
      <alignment vertical="top"/>
    </xf>
    <xf numFmtId="3" fontId="6" fillId="0" borderId="0" xfId="0" applyNumberFormat="1" applyFont="1" applyBorder="1" applyAlignment="1">
      <alignment vertical="top"/>
    </xf>
    <xf numFmtId="166" fontId="6" fillId="0" borderId="0" xfId="1" applyNumberFormat="1" applyFont="1" applyAlignment="1">
      <alignment vertical="top"/>
    </xf>
    <xf numFmtId="166" fontId="8" fillId="0" borderId="0" xfId="1" applyNumberFormat="1" applyFont="1" applyBorder="1" applyAlignment="1">
      <alignment vertical="top"/>
    </xf>
    <xf numFmtId="0" fontId="8" fillId="0" borderId="0" xfId="0" applyFont="1" applyAlignment="1">
      <alignment vertical="top"/>
    </xf>
    <xf numFmtId="49" fontId="2" fillId="0" borderId="0" xfId="0" applyNumberFormat="1" applyFont="1" applyBorder="1" applyAlignment="1">
      <alignment vertical="center"/>
    </xf>
    <xf numFmtId="49" fontId="2" fillId="0" borderId="29" xfId="0" applyNumberFormat="1" applyFont="1" applyBorder="1" applyAlignment="1">
      <alignment horizontal="center" vertical="center"/>
    </xf>
    <xf numFmtId="3" fontId="2" fillId="0" borderId="0" xfId="0" applyNumberFormat="1" applyFont="1" applyBorder="1" applyAlignment="1">
      <alignment vertical="center"/>
    </xf>
    <xf numFmtId="3" fontId="6" fillId="0" borderId="0" xfId="0" applyNumberFormat="1" applyFont="1" applyAlignment="1">
      <alignment vertical="center"/>
    </xf>
    <xf numFmtId="3" fontId="2" fillId="0" borderId="29" xfId="0" applyNumberFormat="1" applyFont="1" applyBorder="1" applyAlignment="1">
      <alignment vertical="center"/>
    </xf>
    <xf numFmtId="166" fontId="6" fillId="0" borderId="0" xfId="1" applyNumberFormat="1" applyFont="1" applyAlignment="1">
      <alignment vertical="center"/>
    </xf>
    <xf numFmtId="166" fontId="8" fillId="0" borderId="0" xfId="0" applyNumberFormat="1" applyFont="1" applyAlignment="1">
      <alignment vertical="center"/>
    </xf>
    <xf numFmtId="0" fontId="8" fillId="0" borderId="0" xfId="0" applyFont="1" applyAlignment="1">
      <alignment vertical="center"/>
    </xf>
    <xf numFmtId="166" fontId="2" fillId="0" borderId="0" xfId="1" applyNumberFormat="1" applyFont="1"/>
    <xf numFmtId="0" fontId="22" fillId="0" borderId="0" xfId="0" applyFont="1"/>
    <xf numFmtId="49" fontId="2" fillId="0" borderId="29" xfId="0" applyNumberFormat="1" applyFont="1" applyBorder="1" applyAlignment="1">
      <alignment horizontal="center"/>
    </xf>
    <xf numFmtId="3" fontId="2" fillId="0" borderId="29" xfId="0" applyNumberFormat="1" applyFont="1" applyBorder="1"/>
    <xf numFmtId="3" fontId="2" fillId="0" borderId="1" xfId="0" applyNumberFormat="1" applyFont="1" applyBorder="1" applyAlignment="1"/>
    <xf numFmtId="166" fontId="2" fillId="0" borderId="0" xfId="0" applyNumberFormat="1" applyFont="1"/>
    <xf numFmtId="166" fontId="22" fillId="0" borderId="0" xfId="0" applyNumberFormat="1" applyFont="1"/>
    <xf numFmtId="0" fontId="6" fillId="0" borderId="0" xfId="0" quotePrefix="1" applyNumberFormat="1" applyFont="1" applyFill="1" applyBorder="1"/>
    <xf numFmtId="0" fontId="24" fillId="0" borderId="0" xfId="0" quotePrefix="1" applyFont="1" applyAlignment="1">
      <alignment horizontal="left"/>
    </xf>
    <xf numFmtId="0" fontId="25" fillId="0" borderId="0" xfId="0" quotePrefix="1" applyFont="1" applyAlignment="1">
      <alignment vertical="top" wrapText="1"/>
    </xf>
    <xf numFmtId="49" fontId="2" fillId="0" borderId="0" xfId="0" applyNumberFormat="1" applyFont="1" applyBorder="1" applyAlignment="1"/>
    <xf numFmtId="49" fontId="2" fillId="0" borderId="0" xfId="0" applyNumberFormat="1" applyFont="1" applyBorder="1" applyAlignment="1">
      <alignment horizontal="center"/>
    </xf>
    <xf numFmtId="49" fontId="2" fillId="0" borderId="0" xfId="0" quotePrefix="1" applyNumberFormat="1" applyFont="1" applyFill="1" applyBorder="1"/>
    <xf numFmtId="3" fontId="6" fillId="0" borderId="0" xfId="0" applyNumberFormat="1" applyFont="1" applyAlignment="1">
      <alignment horizontal="right"/>
    </xf>
    <xf numFmtId="3" fontId="2" fillId="0" borderId="30" xfId="0" applyNumberFormat="1" applyFont="1" applyBorder="1" applyAlignment="1">
      <alignment horizontal="center"/>
    </xf>
    <xf numFmtId="3" fontId="2" fillId="0" borderId="0" xfId="0" applyNumberFormat="1" applyFont="1" applyFill="1" applyBorder="1"/>
    <xf numFmtId="169" fontId="8" fillId="0" borderId="0" xfId="1" applyNumberFormat="1" applyFont="1"/>
    <xf numFmtId="3" fontId="6" fillId="0" borderId="30" xfId="0" applyNumberFormat="1" applyFont="1" applyBorder="1" applyAlignment="1">
      <alignment horizontal="center" vertical="center" wrapText="1"/>
    </xf>
    <xf numFmtId="3" fontId="6" fillId="0" borderId="0" xfId="0" applyNumberFormat="1" applyFont="1" applyBorder="1" applyAlignment="1">
      <alignment horizontal="center" vertical="center" wrapText="1"/>
    </xf>
    <xf numFmtId="0" fontId="13" fillId="0" borderId="0" xfId="0" applyFont="1"/>
    <xf numFmtId="9" fontId="6" fillId="0" borderId="0" xfId="2" applyFont="1"/>
    <xf numFmtId="49" fontId="22" fillId="0" borderId="0" xfId="0" applyNumberFormat="1" applyFont="1" applyBorder="1"/>
    <xf numFmtId="0" fontId="12" fillId="0" borderId="0" xfId="0" applyFont="1"/>
    <xf numFmtId="0" fontId="22" fillId="0" borderId="29" xfId="0" applyFont="1" applyBorder="1"/>
    <xf numFmtId="0" fontId="2" fillId="0" borderId="29" xfId="0" applyFont="1" applyBorder="1"/>
    <xf numFmtId="49" fontId="2" fillId="0" borderId="0" xfId="0" applyNumberFormat="1" applyFont="1" applyFill="1" applyBorder="1"/>
    <xf numFmtId="166" fontId="6" fillId="0" borderId="0" xfId="1" applyNumberFormat="1" applyFont="1" applyFill="1"/>
    <xf numFmtId="166" fontId="6" fillId="0" borderId="0" xfId="0" applyNumberFormat="1" applyFont="1" applyFill="1"/>
    <xf numFmtId="166" fontId="8" fillId="0" borderId="0" xfId="0" applyNumberFormat="1" applyFont="1" applyFill="1"/>
    <xf numFmtId="49" fontId="2" fillId="0" borderId="31"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vertical="center"/>
    </xf>
    <xf numFmtId="0" fontId="2" fillId="0" borderId="35" xfId="0" applyFont="1" applyBorder="1" applyAlignment="1">
      <alignment horizontal="center" vertical="center"/>
    </xf>
    <xf numFmtId="49" fontId="2" fillId="0" borderId="26" xfId="0" applyNumberFormat="1" applyFont="1" applyBorder="1"/>
    <xf numFmtId="0" fontId="6" fillId="0" borderId="11" xfId="0" applyFont="1" applyBorder="1" applyAlignment="1">
      <alignment wrapText="1"/>
    </xf>
    <xf numFmtId="0" fontId="6" fillId="0" borderId="36" xfId="0" applyFont="1" applyBorder="1" applyAlignment="1">
      <alignment wrapText="1"/>
    </xf>
    <xf numFmtId="0" fontId="6" fillId="0" borderId="37" xfId="0" applyFont="1" applyBorder="1" applyAlignment="1">
      <alignment wrapText="1"/>
    </xf>
    <xf numFmtId="3" fontId="6" fillId="0" borderId="12" xfId="0" applyNumberFormat="1" applyFont="1" applyBorder="1" applyAlignment="1">
      <alignment wrapText="1"/>
    </xf>
    <xf numFmtId="49" fontId="2" fillId="0" borderId="38" xfId="0" applyNumberFormat="1" applyFont="1" applyBorder="1"/>
    <xf numFmtId="3" fontId="2" fillId="0" borderId="39" xfId="0" applyNumberFormat="1" applyFont="1" applyBorder="1" applyAlignment="1"/>
    <xf numFmtId="3" fontId="2" fillId="0" borderId="40" xfId="0" applyNumberFormat="1" applyFont="1" applyBorder="1" applyAlignment="1"/>
    <xf numFmtId="3" fontId="2" fillId="0" borderId="41" xfId="0" applyNumberFormat="1" applyFont="1" applyBorder="1" applyAlignment="1"/>
    <xf numFmtId="3" fontId="2" fillId="0" borderId="42" xfId="0" applyNumberFormat="1" applyFont="1" applyBorder="1" applyAlignment="1"/>
    <xf numFmtId="3" fontId="6" fillId="0" borderId="10" xfId="0" applyNumberFormat="1" applyFont="1" applyBorder="1"/>
    <xf numFmtId="3" fontId="6" fillId="0" borderId="15" xfId="0" applyNumberFormat="1" applyFont="1" applyBorder="1"/>
    <xf numFmtId="169" fontId="6" fillId="0" borderId="27" xfId="1" applyNumberFormat="1" applyFont="1" applyBorder="1"/>
    <xf numFmtId="3" fontId="6" fillId="0" borderId="14" xfId="0" applyNumberFormat="1" applyFont="1" applyBorder="1" applyAlignment="1"/>
    <xf numFmtId="166" fontId="6" fillId="0" borderId="0" xfId="0" applyNumberFormat="1" applyFont="1" applyBorder="1"/>
    <xf numFmtId="49" fontId="6" fillId="0" borderId="26" xfId="0" applyNumberFormat="1" applyFont="1" applyBorder="1"/>
    <xf numFmtId="169" fontId="6" fillId="0" borderId="10" xfId="1" applyNumberFormat="1" applyFont="1" applyBorder="1"/>
    <xf numFmtId="169" fontId="20" fillId="0" borderId="10" xfId="1" applyNumberFormat="1" applyFont="1" applyFill="1" applyBorder="1"/>
    <xf numFmtId="169" fontId="20" fillId="0" borderId="15" xfId="1" applyNumberFormat="1" applyFont="1" applyFill="1" applyBorder="1"/>
    <xf numFmtId="169" fontId="6" fillId="0" borderId="15" xfId="1" applyNumberFormat="1" applyFont="1" applyBorder="1"/>
    <xf numFmtId="49" fontId="6" fillId="0" borderId="26" xfId="0" applyNumberFormat="1" applyFont="1" applyBorder="1" applyAlignment="1">
      <alignment wrapText="1"/>
    </xf>
    <xf numFmtId="3" fontId="6" fillId="0" borderId="0" xfId="0" applyNumberFormat="1" applyFont="1" applyBorder="1" applyAlignment="1"/>
    <xf numFmtId="3" fontId="2" fillId="0" borderId="39" xfId="0" applyNumberFormat="1" applyFont="1" applyBorder="1"/>
    <xf numFmtId="3" fontId="2" fillId="0" borderId="40" xfId="0" applyNumberFormat="1" applyFont="1" applyBorder="1"/>
    <xf numFmtId="3" fontId="2" fillId="0" borderId="41" xfId="0" applyNumberFormat="1" applyFont="1" applyBorder="1"/>
    <xf numFmtId="169" fontId="2" fillId="0" borderId="41" xfId="1" applyNumberFormat="1" applyFont="1" applyBorder="1"/>
    <xf numFmtId="3" fontId="6" fillId="0" borderId="10" xfId="0" applyNumberFormat="1" applyFont="1" applyBorder="1" applyAlignment="1"/>
    <xf numFmtId="3" fontId="6" fillId="0" borderId="15" xfId="0" applyNumberFormat="1" applyFont="1" applyBorder="1" applyAlignment="1"/>
    <xf numFmtId="3" fontId="6" fillId="0" borderId="14" xfId="0" applyNumberFormat="1" applyFont="1" applyBorder="1"/>
    <xf numFmtId="49" fontId="6" fillId="0" borderId="28" xfId="0" applyNumberFormat="1" applyFont="1" applyBorder="1"/>
    <xf numFmtId="3" fontId="6" fillId="0" borderId="24" xfId="0" applyNumberFormat="1" applyFont="1" applyBorder="1"/>
    <xf numFmtId="3" fontId="6" fillId="0" borderId="43" xfId="0" applyNumberFormat="1" applyFont="1" applyBorder="1"/>
    <xf numFmtId="3" fontId="6" fillId="0" borderId="44" xfId="0" applyNumberFormat="1" applyFont="1" applyBorder="1"/>
    <xf numFmtId="3" fontId="6" fillId="0" borderId="25" xfId="0" applyNumberFormat="1" applyFont="1" applyBorder="1"/>
    <xf numFmtId="0" fontId="6" fillId="0" borderId="0" xfId="0" quotePrefix="1" applyFont="1"/>
    <xf numFmtId="3" fontId="2" fillId="0" borderId="1" xfId="0" applyNumberFormat="1" applyFont="1" applyBorder="1" applyAlignment="1">
      <alignment horizontal="center" vertical="center"/>
    </xf>
    <xf numFmtId="3" fontId="2" fillId="0" borderId="0" xfId="0" applyNumberFormat="1" applyFont="1" applyBorder="1" applyAlignment="1">
      <alignment horizontal="center" vertical="center"/>
    </xf>
    <xf numFmtId="169" fontId="2" fillId="0" borderId="0" xfId="1" applyNumberFormat="1" applyFont="1" applyBorder="1"/>
    <xf numFmtId="0" fontId="2" fillId="0" borderId="0" xfId="0" applyFont="1" applyAlignment="1">
      <alignment horizontal="right"/>
    </xf>
    <xf numFmtId="49" fontId="6" fillId="0" borderId="1" xfId="0" applyNumberFormat="1" applyFont="1" applyBorder="1"/>
    <xf numFmtId="0" fontId="6" fillId="0" borderId="1" xfId="0" applyFont="1" applyBorder="1"/>
    <xf numFmtId="3" fontId="6" fillId="0" borderId="1" xfId="0" applyNumberFormat="1" applyFont="1" applyBorder="1"/>
    <xf numFmtId="166" fontId="6" fillId="0" borderId="0" xfId="1" applyNumberFormat="1" applyFont="1" applyBorder="1"/>
    <xf numFmtId="0" fontId="2" fillId="0" borderId="0" xfId="0" applyFont="1" applyAlignment="1">
      <alignment vertical="center"/>
    </xf>
    <xf numFmtId="3" fontId="2" fillId="0" borderId="1" xfId="0" applyNumberFormat="1" applyFont="1" applyBorder="1" applyAlignment="1">
      <alignment horizontal="center" vertical="center" wrapText="1"/>
    </xf>
    <xf numFmtId="169" fontId="2" fillId="0" borderId="0" xfId="1" applyNumberFormat="1" applyFont="1" applyBorder="1" applyAlignment="1">
      <alignment horizontal="center"/>
    </xf>
    <xf numFmtId="49" fontId="6" fillId="0" borderId="0" xfId="0" quotePrefix="1" applyNumberFormat="1" applyFont="1"/>
    <xf numFmtId="169" fontId="6" fillId="0" borderId="0" xfId="1" applyNumberFormat="1" applyFont="1" applyBorder="1" applyAlignment="1">
      <alignment horizontal="center"/>
    </xf>
    <xf numFmtId="3" fontId="6" fillId="0" borderId="0" xfId="0" applyNumberFormat="1" applyFont="1" applyFill="1" applyAlignment="1"/>
    <xf numFmtId="0" fontId="6" fillId="0" borderId="0" xfId="0" applyFont="1" applyAlignment="1"/>
    <xf numFmtId="3" fontId="6" fillId="0" borderId="0" xfId="0" applyNumberFormat="1" applyFont="1" applyAlignment="1"/>
    <xf numFmtId="3" fontId="2" fillId="0" borderId="29" xfId="0" applyNumberFormat="1" applyFont="1" applyBorder="1" applyAlignment="1"/>
    <xf numFmtId="3" fontId="2" fillId="0" borderId="0" xfId="0" applyNumberFormat="1" applyFont="1" applyAlignment="1"/>
    <xf numFmtId="49" fontId="2" fillId="0" borderId="0" xfId="0" applyNumberFormat="1" applyFont="1" applyFill="1" applyBorder="1" applyAlignment="1">
      <alignment horizontal="center"/>
    </xf>
    <xf numFmtId="49" fontId="6" fillId="0" borderId="0" xfId="0" applyNumberFormat="1" applyFont="1"/>
    <xf numFmtId="0" fontId="2" fillId="0" borderId="0" xfId="0" applyFont="1" applyBorder="1"/>
    <xf numFmtId="166" fontId="6" fillId="0" borderId="0" xfId="0" applyNumberFormat="1" applyFont="1" applyBorder="1" applyAlignment="1">
      <alignment horizontal="left"/>
    </xf>
    <xf numFmtId="166" fontId="2" fillId="0" borderId="0" xfId="0" applyNumberFormat="1" applyFont="1" applyBorder="1" applyAlignment="1">
      <alignment horizontal="center"/>
    </xf>
    <xf numFmtId="49" fontId="2" fillId="0" borderId="0" xfId="0" applyNumberFormat="1" applyFont="1"/>
    <xf numFmtId="49" fontId="6" fillId="0" borderId="0" xfId="0" applyNumberFormat="1" applyFont="1" applyFill="1" applyBorder="1"/>
    <xf numFmtId="0" fontId="2" fillId="0" borderId="0" xfId="0" applyFont="1" applyFill="1"/>
    <xf numFmtId="0" fontId="2" fillId="0" borderId="0" xfId="0" applyFont="1" applyFill="1" applyAlignment="1">
      <alignment horizontal="right"/>
    </xf>
    <xf numFmtId="169" fontId="6" fillId="0" borderId="0" xfId="1" applyNumberFormat="1" applyFont="1" applyFill="1"/>
    <xf numFmtId="49" fontId="7" fillId="0" borderId="1" xfId="0" applyNumberFormat="1" applyFont="1" applyBorder="1"/>
    <xf numFmtId="0" fontId="6" fillId="0" borderId="1" xfId="0" applyFont="1" applyFill="1" applyBorder="1" applyAlignment="1">
      <alignment vertical="center"/>
    </xf>
    <xf numFmtId="3" fontId="6" fillId="0" borderId="1" xfId="0" applyNumberFormat="1" applyFont="1" applyFill="1" applyBorder="1" applyAlignment="1">
      <alignment vertical="center"/>
    </xf>
    <xf numFmtId="0" fontId="2" fillId="0" borderId="0" xfId="0" applyFont="1" applyFill="1" applyBorder="1"/>
    <xf numFmtId="3" fontId="2" fillId="0" borderId="1" xfId="0" applyNumberFormat="1" applyFont="1" applyFill="1" applyBorder="1" applyAlignment="1">
      <alignment horizontal="center"/>
    </xf>
    <xf numFmtId="3" fontId="2" fillId="0" borderId="0" xfId="0" applyNumberFormat="1" applyFont="1" applyFill="1" applyBorder="1" applyAlignment="1">
      <alignment horizontal="center"/>
    </xf>
    <xf numFmtId="169" fontId="6" fillId="0" borderId="0" xfId="0" applyNumberFormat="1" applyFont="1" applyFill="1"/>
    <xf numFmtId="0" fontId="6" fillId="0" borderId="0" xfId="0" quotePrefix="1" applyFont="1" applyFill="1" applyBorder="1"/>
    <xf numFmtId="10" fontId="6" fillId="0" borderId="0" xfId="2" applyNumberFormat="1" applyFont="1" applyFill="1" applyAlignment="1">
      <alignment horizontal="center"/>
    </xf>
    <xf numFmtId="9" fontId="2" fillId="0" borderId="29" xfId="2" applyFont="1" applyFill="1" applyBorder="1" applyAlignment="1">
      <alignment horizontal="center"/>
    </xf>
    <xf numFmtId="3" fontId="2" fillId="0" borderId="29" xfId="0" applyNumberFormat="1" applyFont="1" applyFill="1" applyBorder="1"/>
    <xf numFmtId="169" fontId="2" fillId="0" borderId="0" xfId="1" applyNumberFormat="1" applyFont="1" applyFill="1"/>
    <xf numFmtId="3" fontId="2" fillId="0" borderId="0" xfId="0" applyNumberFormat="1" applyFont="1" applyFill="1"/>
    <xf numFmtId="9" fontId="6" fillId="0" borderId="0" xfId="2" applyFont="1" applyFill="1"/>
    <xf numFmtId="10" fontId="6" fillId="0" borderId="0" xfId="2" applyNumberFormat="1" applyFont="1" applyFill="1"/>
    <xf numFmtId="3" fontId="6" fillId="0" borderId="0" xfId="0" applyNumberFormat="1" applyFont="1" applyFill="1" applyAlignment="1">
      <alignment horizontal="right"/>
    </xf>
    <xf numFmtId="3" fontId="6" fillId="0" borderId="0" xfId="0" applyNumberFormat="1" applyFont="1" applyFill="1" applyBorder="1" applyAlignment="1">
      <alignment horizontal="right"/>
    </xf>
    <xf numFmtId="3" fontId="2" fillId="0" borderId="0" xfId="0" applyNumberFormat="1" applyFont="1" applyFill="1" applyAlignment="1">
      <alignment horizontal="right"/>
    </xf>
    <xf numFmtId="3" fontId="2" fillId="0" borderId="0" xfId="0" applyNumberFormat="1" applyFont="1" applyFill="1" applyBorder="1" applyAlignment="1">
      <alignment horizontal="right"/>
    </xf>
    <xf numFmtId="166" fontId="2" fillId="0" borderId="0" xfId="0" applyNumberFormat="1" applyFont="1" applyFill="1"/>
    <xf numFmtId="0" fontId="6" fillId="0" borderId="0" xfId="0" quotePrefix="1" applyFont="1" applyFill="1"/>
    <xf numFmtId="3" fontId="21" fillId="0" borderId="0" xfId="0" applyNumberFormat="1" applyFont="1" applyFill="1" applyAlignment="1">
      <alignment horizontal="center"/>
    </xf>
    <xf numFmtId="3" fontId="21" fillId="0" borderId="0" xfId="0" applyNumberFormat="1" applyFont="1" applyFill="1" applyBorder="1" applyAlignment="1">
      <alignment horizontal="center"/>
    </xf>
    <xf numFmtId="169" fontId="2" fillId="0" borderId="29" xfId="1" applyNumberFormat="1" applyFont="1" applyFill="1" applyBorder="1" applyAlignment="1">
      <alignment horizontal="right"/>
    </xf>
    <xf numFmtId="169" fontId="2" fillId="0" borderId="0" xfId="1" applyNumberFormat="1" applyFont="1" applyFill="1" applyBorder="1"/>
    <xf numFmtId="0" fontId="2" fillId="0" borderId="0" xfId="0" applyFont="1" applyBorder="1" applyAlignment="1">
      <alignment horizontal="left"/>
    </xf>
    <xf numFmtId="0" fontId="21" fillId="0" borderId="0" xfId="0" applyFont="1" applyFill="1"/>
    <xf numFmtId="3" fontId="2" fillId="0" borderId="29" xfId="0" applyNumberFormat="1" applyFont="1" applyFill="1" applyBorder="1" applyAlignment="1">
      <alignment horizontal="right"/>
    </xf>
    <xf numFmtId="169" fontId="2" fillId="0" borderId="0" xfId="0" applyNumberFormat="1" applyFont="1" applyFill="1"/>
    <xf numFmtId="0" fontId="24" fillId="0" borderId="0" xfId="0" applyFont="1" applyAlignment="1">
      <alignment horizontal="left"/>
    </xf>
    <xf numFmtId="0" fontId="29" fillId="0" borderId="0" xfId="0" applyFont="1" applyFill="1" applyAlignment="1">
      <alignment horizontal="justify" wrapText="1"/>
    </xf>
    <xf numFmtId="0" fontId="30" fillId="0" borderId="0" xfId="0" applyFont="1" applyFill="1" applyAlignment="1">
      <alignment horizontal="justify" wrapText="1"/>
    </xf>
    <xf numFmtId="0" fontId="27" fillId="0" borderId="0" xfId="0" applyFont="1" applyFill="1" applyAlignment="1">
      <alignment horizontal="justify" wrapText="1"/>
    </xf>
    <xf numFmtId="169" fontId="24" fillId="0" borderId="0" xfId="1" applyNumberFormat="1" applyFont="1" applyAlignment="1">
      <alignment horizontal="center"/>
    </xf>
    <xf numFmtId="0" fontId="12" fillId="0" borderId="29" xfId="0" applyFont="1" applyBorder="1"/>
    <xf numFmtId="0" fontId="2" fillId="0" borderId="0" xfId="0" applyNumberFormat="1" applyFont="1" applyBorder="1"/>
    <xf numFmtId="0" fontId="6" fillId="0" borderId="0" xfId="0" quotePrefix="1" applyFont="1" applyFill="1" applyBorder="1" applyAlignment="1">
      <alignment horizontal="right"/>
    </xf>
    <xf numFmtId="0" fontId="73" fillId="0" borderId="7" xfId="0" applyFont="1" applyBorder="1"/>
    <xf numFmtId="0" fontId="2" fillId="0" borderId="22" xfId="0" applyFont="1" applyBorder="1" applyAlignment="1">
      <alignment horizontal="center" vertical="center" wrapText="1"/>
    </xf>
    <xf numFmtId="169" fontId="6" fillId="0" borderId="0" xfId="1" applyNumberFormat="1" applyFont="1" applyAlignment="1">
      <alignment horizontal="center"/>
    </xf>
    <xf numFmtId="3" fontId="2" fillId="0" borderId="1" xfId="0" applyNumberFormat="1" applyFont="1" applyBorder="1" applyAlignment="1">
      <alignment horizontal="center"/>
    </xf>
    <xf numFmtId="3" fontId="2" fillId="0" borderId="0" xfId="0" applyNumberFormat="1" applyFont="1" applyBorder="1" applyAlignment="1">
      <alignment horizontal="center"/>
    </xf>
    <xf numFmtId="0" fontId="24" fillId="0" borderId="0" xfId="0" applyFont="1" applyAlignment="1">
      <alignment horizontal="justify" vertical="center" wrapText="1"/>
    </xf>
    <xf numFmtId="169" fontId="30" fillId="0" borderId="0" xfId="1" applyNumberFormat="1" applyFont="1" applyAlignment="1">
      <alignment horizontal="center"/>
    </xf>
    <xf numFmtId="169" fontId="31" fillId="0" borderId="0" xfId="1" applyNumberFormat="1" applyFont="1" applyAlignment="1">
      <alignment horizontal="center"/>
    </xf>
    <xf numFmtId="169" fontId="29" fillId="0" borderId="0" xfId="1" applyNumberFormat="1" applyFont="1" applyAlignment="1">
      <alignment horizontal="center"/>
    </xf>
    <xf numFmtId="201" fontId="76" fillId="0" borderId="51" xfId="0" applyNumberFormat="1" applyFont="1" applyBorder="1" applyAlignment="1">
      <alignment horizontal="right" vertical="center"/>
    </xf>
    <xf numFmtId="201" fontId="77" fillId="0" borderId="51" xfId="0" applyNumberFormat="1" applyFont="1" applyBorder="1" applyAlignment="1">
      <alignment horizontal="right" vertical="center"/>
    </xf>
    <xf numFmtId="0" fontId="74" fillId="0" borderId="0" xfId="0" applyFont="1"/>
    <xf numFmtId="0" fontId="74" fillId="0" borderId="7" xfId="0" applyFont="1" applyBorder="1" applyAlignment="1">
      <alignment horizontal="center" vertical="center" wrapText="1"/>
    </xf>
    <xf numFmtId="0" fontId="74" fillId="0" borderId="0" xfId="0" applyFont="1" applyAlignment="1">
      <alignment wrapText="1"/>
    </xf>
    <xf numFmtId="201" fontId="76" fillId="0" borderId="7" xfId="0" applyNumberFormat="1" applyFont="1" applyBorder="1" applyAlignment="1">
      <alignment horizontal="right" vertical="center"/>
    </xf>
    <xf numFmtId="3" fontId="74" fillId="0" borderId="7" xfId="0" applyNumberFormat="1" applyFont="1" applyFill="1" applyBorder="1"/>
    <xf numFmtId="3" fontId="73" fillId="0" borderId="7" xfId="0" applyNumberFormat="1" applyFont="1" applyFill="1" applyBorder="1"/>
    <xf numFmtId="0" fontId="74" fillId="0" borderId="7" xfId="0" applyFont="1" applyBorder="1"/>
    <xf numFmtId="201" fontId="77" fillId="0" borderId="7" xfId="0" applyNumberFormat="1" applyFont="1" applyBorder="1" applyAlignment="1">
      <alignment horizontal="right" vertical="center"/>
    </xf>
    <xf numFmtId="169" fontId="6" fillId="15" borderId="0" xfId="1" applyNumberFormat="1" applyFont="1" applyFill="1"/>
    <xf numFmtId="169" fontId="6" fillId="15" borderId="0" xfId="1" applyNumberFormat="1" applyFont="1" applyFill="1" applyAlignment="1">
      <alignment horizontal="center"/>
    </xf>
    <xf numFmtId="0" fontId="74" fillId="0" borderId="7" xfId="0" applyFont="1" applyBorder="1" applyAlignment="1">
      <alignment wrapText="1"/>
    </xf>
    <xf numFmtId="49" fontId="74" fillId="0" borderId="7" xfId="0" applyNumberFormat="1" applyFont="1" applyBorder="1" applyAlignment="1">
      <alignment wrapText="1"/>
    </xf>
    <xf numFmtId="0" fontId="6" fillId="0" borderId="7" xfId="0" applyFont="1" applyFill="1" applyBorder="1" applyAlignment="1">
      <alignment vertical="center"/>
    </xf>
    <xf numFmtId="0" fontId="73" fillId="0" borderId="7" xfId="0" applyFont="1" applyBorder="1" applyAlignment="1">
      <alignment wrapText="1"/>
    </xf>
    <xf numFmtId="169" fontId="6" fillId="0" borderId="7" xfId="1" applyNumberFormat="1" applyFont="1" applyBorder="1" applyAlignment="1">
      <alignment horizontal="center" vertical="top"/>
    </xf>
    <xf numFmtId="169" fontId="6" fillId="0" borderId="7" xfId="1" applyNumberFormat="1" applyFont="1" applyFill="1" applyBorder="1" applyAlignment="1">
      <alignment vertical="top"/>
    </xf>
    <xf numFmtId="169" fontId="6" fillId="0" borderId="7" xfId="1" applyNumberFormat="1" applyFont="1" applyFill="1" applyBorder="1" applyAlignment="1">
      <alignment vertical="center"/>
    </xf>
    <xf numFmtId="169" fontId="10" fillId="0" borderId="7" xfId="1" applyNumberFormat="1" applyFont="1" applyBorder="1" applyAlignment="1">
      <alignment vertical="center"/>
    </xf>
    <xf numFmtId="169" fontId="74" fillId="0" borderId="0" xfId="0" applyNumberFormat="1" applyFont="1"/>
    <xf numFmtId="169" fontId="6" fillId="0" borderId="7" xfId="1" applyNumberFormat="1" applyFont="1" applyFill="1" applyBorder="1"/>
    <xf numFmtId="169" fontId="2" fillId="0" borderId="7" xfId="1" applyNumberFormat="1" applyFont="1" applyBorder="1" applyAlignment="1">
      <alignment vertical="center"/>
    </xf>
    <xf numFmtId="3" fontId="74" fillId="0" borderId="0" xfId="0" applyNumberFormat="1" applyFont="1"/>
    <xf numFmtId="168" fontId="6" fillId="0" borderId="0" xfId="1" applyNumberFormat="1" applyFont="1"/>
    <xf numFmtId="168" fontId="2" fillId="0" borderId="0" xfId="1" applyNumberFormat="1" applyFont="1"/>
    <xf numFmtId="168" fontId="6" fillId="0" borderId="0" xfId="1" applyNumberFormat="1" applyFont="1" applyFill="1"/>
    <xf numFmtId="168" fontId="6" fillId="0" borderId="0" xfId="0" applyNumberFormat="1" applyFont="1" applyBorder="1"/>
    <xf numFmtId="168" fontId="6" fillId="0" borderId="0" xfId="0" applyNumberFormat="1" applyFont="1"/>
    <xf numFmtId="168" fontId="2" fillId="0" borderId="0" xfId="0" applyNumberFormat="1" applyFont="1"/>
    <xf numFmtId="169" fontId="2" fillId="0" borderId="0" xfId="1" applyNumberFormat="1" applyFont="1" applyFill="1" applyBorder="1" applyAlignment="1">
      <alignment horizontal="center"/>
    </xf>
    <xf numFmtId="0" fontId="26" fillId="0" borderId="0" xfId="0" applyFont="1" applyAlignment="1">
      <alignment horizontal="right" wrapText="1"/>
    </xf>
    <xf numFmtId="0" fontId="2" fillId="0" borderId="0" xfId="0" applyFont="1" applyAlignment="1">
      <alignment horizontal="left" vertical="top"/>
    </xf>
    <xf numFmtId="0" fontId="9" fillId="0" borderId="0" xfId="0" applyFont="1" applyAlignment="1">
      <alignment horizontal="center"/>
    </xf>
    <xf numFmtId="0" fontId="75" fillId="0" borderId="0" xfId="0" applyNumberFormat="1" applyFont="1" applyBorder="1" applyAlignment="1">
      <alignment horizontal="center"/>
    </xf>
    <xf numFmtId="0" fontId="75" fillId="0" borderId="0" xfId="0" applyNumberFormat="1" applyFont="1" applyAlignment="1">
      <alignment horizontal="center"/>
    </xf>
    <xf numFmtId="169" fontId="7" fillId="0" borderId="0" xfId="1" applyNumberFormat="1"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74" fillId="0" borderId="0" xfId="0" applyFont="1" applyAlignment="1">
      <alignment horizontal="center"/>
    </xf>
    <xf numFmtId="0" fontId="74" fillId="0" borderId="0" xfId="0" applyFont="1"/>
    <xf numFmtId="0" fontId="74" fillId="0" borderId="0" xfId="0" applyFont="1" applyAlignment="1">
      <alignment horizontal="center" vertical="center"/>
    </xf>
    <xf numFmtId="169" fontId="6" fillId="0" borderId="0" xfId="1" applyNumberFormat="1" applyFont="1" applyAlignment="1">
      <alignment horizontal="center"/>
    </xf>
    <xf numFmtId="3" fontId="2" fillId="0" borderId="1" xfId="0" applyNumberFormat="1" applyFont="1" applyBorder="1" applyAlignment="1">
      <alignment horizontal="center"/>
    </xf>
    <xf numFmtId="0" fontId="10" fillId="0" borderId="0" xfId="0" applyFont="1" applyAlignment="1">
      <alignment horizontal="center"/>
    </xf>
    <xf numFmtId="0" fontId="2" fillId="0" borderId="0" xfId="0" applyFont="1" applyAlignment="1">
      <alignment horizontal="left" wrapText="1"/>
    </xf>
    <xf numFmtId="49" fontId="6" fillId="0" borderId="0" xfId="0" quotePrefix="1" applyNumberFormat="1" applyFont="1" applyBorder="1" applyAlignment="1">
      <alignment horizontal="left" vertical="top" wrapText="1"/>
    </xf>
    <xf numFmtId="0" fontId="25" fillId="0" borderId="0" xfId="0" quotePrefix="1" applyFont="1" applyAlignment="1">
      <alignment horizontal="left" vertical="top" wrapText="1"/>
    </xf>
    <xf numFmtId="0" fontId="3" fillId="0" borderId="0" xfId="0" applyFont="1" applyAlignment="1">
      <alignment horizontal="left" vertical="top" wrapText="1"/>
    </xf>
    <xf numFmtId="3" fontId="2" fillId="0" borderId="0" xfId="0" applyNumberFormat="1" applyFont="1" applyAlignment="1">
      <alignment horizontal="center"/>
    </xf>
    <xf numFmtId="166" fontId="2" fillId="0" borderId="0" xfId="0" applyNumberFormat="1" applyFont="1" applyBorder="1" applyAlignment="1">
      <alignment horizontal="center"/>
    </xf>
    <xf numFmtId="166" fontId="6" fillId="0" borderId="0" xfId="0" applyNumberFormat="1" applyFont="1" applyFill="1" applyBorder="1" applyAlignment="1">
      <alignment horizontal="center"/>
    </xf>
    <xf numFmtId="0" fontId="2" fillId="0" borderId="0" xfId="0" applyFont="1" applyBorder="1" applyAlignment="1">
      <alignment horizontal="center"/>
    </xf>
    <xf numFmtId="3" fontId="2" fillId="0" borderId="0" xfId="0" applyNumberFormat="1" applyFont="1" applyBorder="1" applyAlignment="1">
      <alignment horizontal="center"/>
    </xf>
    <xf numFmtId="166" fontId="6" fillId="0" borderId="0" xfId="0" applyNumberFormat="1" applyFont="1" applyBorder="1" applyAlignment="1">
      <alignment horizontal="left"/>
    </xf>
    <xf numFmtId="166" fontId="6" fillId="0" borderId="0" xfId="0" applyNumberFormat="1" applyFont="1" applyBorder="1" applyAlignment="1">
      <alignment horizontal="center"/>
    </xf>
    <xf numFmtId="0" fontId="7" fillId="0" borderId="0" xfId="0" applyFont="1" applyBorder="1" applyAlignment="1">
      <alignment horizontal="left" wrapText="1"/>
    </xf>
    <xf numFmtId="0" fontId="24" fillId="0" borderId="0" xfId="0" applyFont="1" applyAlignment="1">
      <alignment horizontal="left" wrapText="1"/>
    </xf>
    <xf numFmtId="169" fontId="27" fillId="0" borderId="0" xfId="1" applyNumberFormat="1" applyFont="1" applyAlignment="1">
      <alignment horizontal="center"/>
    </xf>
    <xf numFmtId="0" fontId="2" fillId="0" borderId="0" xfId="0" applyFont="1" applyFill="1" applyBorder="1" applyAlignment="1">
      <alignment horizontal="left" wrapText="1"/>
    </xf>
    <xf numFmtId="0" fontId="2" fillId="0" borderId="0" xfId="0" applyFont="1" applyBorder="1" applyAlignment="1">
      <alignment horizontal="justify"/>
    </xf>
    <xf numFmtId="0" fontId="2" fillId="0" borderId="29" xfId="0" applyFont="1" applyFill="1" applyBorder="1" applyAlignment="1">
      <alignment horizontal="center"/>
    </xf>
  </cellXfs>
  <cellStyles count="155">
    <cellStyle name="%" xfId="8"/>
    <cellStyle name="??" xfId="9"/>
    <cellStyle name="?? [0.00]_ Att. 1- Cover" xfId="10"/>
    <cellStyle name="?? [0]" xfId="11"/>
    <cellStyle name="?_x001d_??%U©÷u&amp;H©÷9_x0008_? s_x000a__x0007__x0001__x0001_" xfId="12"/>
    <cellStyle name="???? [0.00]_BE-BQ" xfId="13"/>
    <cellStyle name="??????????????????? [0]_FTC_OFFER" xfId="14"/>
    <cellStyle name="???????????????????_FTC_OFFER" xfId="15"/>
    <cellStyle name="????_BE-BQ" xfId="16"/>
    <cellStyle name="???[0]_?? DI" xfId="17"/>
    <cellStyle name="???_?? DI" xfId="18"/>
    <cellStyle name="??[0]_BRE" xfId="19"/>
    <cellStyle name="??_ ??? ???? " xfId="20"/>
    <cellStyle name="??A? [0]_laroux_1_¢¬???¢â? " xfId="21"/>
    <cellStyle name="??A?_laroux_1_¢¬???¢â? " xfId="22"/>
    <cellStyle name="?¡±¢¥?_?¨ù??¢´¢¥_¢¬???¢â? " xfId="23"/>
    <cellStyle name="?ðÇ%U?&amp;H?_x0008_?s_x000a__x0007__x0001__x0001_" xfId="24"/>
    <cellStyle name="]_x000d__x000a_Zoomed=1_x000d__x000a_Row=0_x000d__x000a_Column=0_x000d__x000a_Height=0_x000d__x000a_Width=0_x000d__x000a_FontName=FoxFont_x000d__x000a_FontStyle=0_x000d__x000a_FontSize=9_x000d__x000a_PrtFontName=FoxPrin" xfId="25"/>
    <cellStyle name="_DSSH SD11 Sao Viet" xfId="26"/>
    <cellStyle name="_Ma so nhan vien den nam  2008" xfId="27"/>
    <cellStyle name="•W?_Format" xfId="28"/>
    <cellStyle name="•W€_Format" xfId="29"/>
    <cellStyle name="Accent1 - 20%" xfId="30"/>
    <cellStyle name="Accent1 - 40%" xfId="31"/>
    <cellStyle name="Accent1 - 60%" xfId="32"/>
    <cellStyle name="Accent2 - 20%" xfId="33"/>
    <cellStyle name="Accent2 - 40%" xfId="34"/>
    <cellStyle name="Accent2 - 60%" xfId="35"/>
    <cellStyle name="Accent3 - 20%" xfId="36"/>
    <cellStyle name="Accent3 - 40%" xfId="37"/>
    <cellStyle name="Accent3 - 60%" xfId="38"/>
    <cellStyle name="Accent4 - 20%" xfId="39"/>
    <cellStyle name="Accent4 - 40%" xfId="40"/>
    <cellStyle name="Accent4 - 60%" xfId="41"/>
    <cellStyle name="Accent5 - 20%" xfId="42"/>
    <cellStyle name="Accent5 - 40%" xfId="43"/>
    <cellStyle name="Accent5 - 60%" xfId="44"/>
    <cellStyle name="Accent6 - 20%" xfId="45"/>
    <cellStyle name="Accent6 - 40%" xfId="46"/>
    <cellStyle name="Accent6 - 60%" xfId="47"/>
    <cellStyle name="ÄÞ¸¶ [0]_1" xfId="48"/>
    <cellStyle name="ÄÞ¸¶_1" xfId="49"/>
    <cellStyle name="Ç¥ÁØ_laroux_4_ÃÑÇÕ°è " xfId="50"/>
    <cellStyle name="category" xfId="51"/>
    <cellStyle name="CC1" xfId="52"/>
    <cellStyle name="CC2" xfId="53"/>
    <cellStyle name="Comma" xfId="1" builtinId="3"/>
    <cellStyle name="Comma [0] 2" xfId="55"/>
    <cellStyle name="Comma 2" xfId="56"/>
    <cellStyle name="Comma 3" xfId="6"/>
    <cellStyle name="Comma0" xfId="57"/>
    <cellStyle name="CT1" xfId="58"/>
    <cellStyle name="CT2" xfId="59"/>
    <cellStyle name="CT4" xfId="60"/>
    <cellStyle name="CT5" xfId="61"/>
    <cellStyle name="ct7" xfId="62"/>
    <cellStyle name="ct8" xfId="63"/>
    <cellStyle name="cth1" xfId="64"/>
    <cellStyle name="Cthuc" xfId="65"/>
    <cellStyle name="Cthuc1" xfId="66"/>
    <cellStyle name="Currency0" xfId="67"/>
    <cellStyle name="Change A&amp;ll_BCKT 2011-Bia SG-Binh Tay(12.03)" xfId="5"/>
    <cellStyle name="chchuyen" xfId="54"/>
    <cellStyle name="d" xfId="68"/>
    <cellStyle name="d%" xfId="69"/>
    <cellStyle name="d1" xfId="70"/>
    <cellStyle name="Date" xfId="71"/>
    <cellStyle name="Dezimal [0]_UXO VII" xfId="72"/>
    <cellStyle name="Dezimal_UXO VII" xfId="73"/>
    <cellStyle name="Emphasis 1" xfId="74"/>
    <cellStyle name="Emphasis 2" xfId="75"/>
    <cellStyle name="Emphasis 3" xfId="76"/>
    <cellStyle name="Fixed" xfId="77"/>
    <cellStyle name="Grey" xfId="78"/>
    <cellStyle name="HEADER" xfId="79"/>
    <cellStyle name="Header1" xfId="80"/>
    <cellStyle name="Header2" xfId="81"/>
    <cellStyle name="Heading1" xfId="82"/>
    <cellStyle name="Heading2" xfId="83"/>
    <cellStyle name="Input [yellow]" xfId="84"/>
    <cellStyle name="luc" xfId="85"/>
    <cellStyle name="luc2" xfId="86"/>
    <cellStyle name="luc2 2" xfId="87"/>
    <cellStyle name="Milliers [0]_      " xfId="88"/>
    <cellStyle name="Milliers_      " xfId="89"/>
    <cellStyle name="Model" xfId="90"/>
    <cellStyle name="Monétaire [0]_      " xfId="91"/>
    <cellStyle name="Monétaire_      " xfId="92"/>
    <cellStyle name="n" xfId="93"/>
    <cellStyle name="n1" xfId="94"/>
    <cellStyle name="Normal" xfId="0" builtinId="0"/>
    <cellStyle name="Normal - Style1" xfId="95"/>
    <cellStyle name="Normal 19" xfId="7"/>
    <cellStyle name="Normal 2" xfId="96"/>
    <cellStyle name="Normal 3" xfId="97"/>
    <cellStyle name="Normal 4" xfId="98"/>
    <cellStyle name="Normal 5" xfId="99"/>
    <cellStyle name="Normal 6" xfId="100"/>
    <cellStyle name="Normal_Worksheet in  Process" xfId="3"/>
    <cellStyle name="Normal_Worksheet in 2240 FS Working Papers" xfId="4"/>
    <cellStyle name="Note 2" xfId="101"/>
    <cellStyle name="omma [0]_Mktg Prog" xfId="102"/>
    <cellStyle name="ormal_Sheet1_1" xfId="103"/>
    <cellStyle name="Percent" xfId="2" builtinId="5"/>
    <cellStyle name="Percent [2]" xfId="104"/>
    <cellStyle name="Percent 10" xfId="105"/>
    <cellStyle name="Percent 11" xfId="106"/>
    <cellStyle name="Percent 12" xfId="107"/>
    <cellStyle name="Percent 13" xfId="108"/>
    <cellStyle name="Percent 14" xfId="109"/>
    <cellStyle name="Percent 15" xfId="110"/>
    <cellStyle name="Percent 16" xfId="111"/>
    <cellStyle name="Percent 17" xfId="112"/>
    <cellStyle name="Percent 18" xfId="113"/>
    <cellStyle name="Percent 19" xfId="114"/>
    <cellStyle name="Percent 2" xfId="115"/>
    <cellStyle name="Percent 20" xfId="116"/>
    <cellStyle name="Percent 21" xfId="117"/>
    <cellStyle name="Percent 22" xfId="118"/>
    <cellStyle name="Percent 23" xfId="119"/>
    <cellStyle name="Percent 24" xfId="120"/>
    <cellStyle name="Percent 3" xfId="121"/>
    <cellStyle name="Percent 4" xfId="122"/>
    <cellStyle name="Percent 5" xfId="123"/>
    <cellStyle name="Percent 6" xfId="124"/>
    <cellStyle name="Percent 7" xfId="125"/>
    <cellStyle name="Percent 8" xfId="126"/>
    <cellStyle name="Percent 9" xfId="127"/>
    <cellStyle name="PERCENTAGE" xfId="128"/>
    <cellStyle name="Sheet Title" xfId="129"/>
    <cellStyle name="Style 1" xfId="130"/>
    <cellStyle name="Style 1 2" xfId="131"/>
    <cellStyle name="subhead" xfId="132"/>
    <cellStyle name="symbol" xfId="133"/>
    <cellStyle name="tde" xfId="134"/>
    <cellStyle name="VN new romanNormal" xfId="135"/>
    <cellStyle name="VN time new roman" xfId="136"/>
    <cellStyle name="Währung [0]_UXO VII" xfId="137"/>
    <cellStyle name="Währung_UXO VII" xfId="138"/>
    <cellStyle name="똿뗦먛귟 [0.00]_PRODUCT DETAIL Q1" xfId="139"/>
    <cellStyle name="똿뗦먛귟_PRODUCT DETAIL Q1" xfId="140"/>
    <cellStyle name="믅됞 [0.00]_PRODUCT DETAIL Q1" xfId="141"/>
    <cellStyle name="믅됞_PRODUCT DETAIL Q1" xfId="142"/>
    <cellStyle name="백분율_95" xfId="143"/>
    <cellStyle name="뷭?_BOOKSHIP" xfId="144"/>
    <cellStyle name="콤마 [0]_1202" xfId="145"/>
    <cellStyle name="콤마_1202" xfId="146"/>
    <cellStyle name="통화 [0]_1202" xfId="147"/>
    <cellStyle name="통화_1202" xfId="148"/>
    <cellStyle name="표준_(정보부문)월별인원계획" xfId="149"/>
    <cellStyle name="一般_Book1" xfId="150"/>
    <cellStyle name="千分位[0]_Book1" xfId="151"/>
    <cellStyle name="千分位_Book1" xfId="152"/>
    <cellStyle name="貨幣 [0]_Book1" xfId="153"/>
    <cellStyle name="貨幣_Book1" xfId="154"/>
  </cellStyles>
  <dxfs count="26">
    <dxf>
      <font>
        <color theme="0"/>
      </font>
    </dxf>
    <dxf>
      <font>
        <condense val="0"/>
        <extend val="0"/>
        <color indexed="9"/>
      </font>
    </dxf>
    <dxf>
      <font>
        <color theme="0"/>
      </font>
    </dxf>
    <dxf>
      <font>
        <color theme="0"/>
      </font>
    </dxf>
    <dxf>
      <font>
        <color theme="0"/>
      </font>
    </dxf>
    <dxf>
      <font>
        <color theme="0"/>
      </font>
    </dxf>
    <dxf>
      <font>
        <condense val="0"/>
        <extend val="0"/>
        <color indexed="9"/>
      </font>
    </dxf>
    <dxf>
      <font>
        <color theme="0"/>
      </font>
    </dxf>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3838575" y="0"/>
          <a:ext cx="3086100"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3914775" y="0"/>
          <a:ext cx="3086100"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3810000" y="0"/>
          <a:ext cx="2571750"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CTC%2001-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DC"/>
      <sheetName val="Sheet3"/>
      <sheetName val="BCDKT"/>
      <sheetName val="KQKD"/>
      <sheetName val="BCLCTT"/>
      <sheetName val="TM1"/>
      <sheetName val="TM2"/>
      <sheetName val="TM3"/>
      <sheetName val="TM4"/>
      <sheetName val="TM5"/>
      <sheetName val="TM6"/>
    </sheetNames>
    <sheetDataSet>
      <sheetData sheetId="0"/>
      <sheetData sheetId="1"/>
      <sheetData sheetId="2">
        <row r="20">
          <cell r="D20">
            <v>36022678208</v>
          </cell>
        </row>
      </sheetData>
      <sheetData sheetId="3">
        <row r="28">
          <cell r="F28">
            <v>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
  <sheetViews>
    <sheetView showGridLines="0" showZeros="0" tabSelected="1" view="pageBreakPreview" topLeftCell="A114" zoomScaleSheetLayoutView="100" workbookViewId="0">
      <selection activeCell="A130" sqref="A130:B130"/>
    </sheetView>
  </sheetViews>
  <sheetFormatPr defaultRowHeight="15.75"/>
  <cols>
    <col min="1" max="1" width="44.625" style="81" customWidth="1"/>
    <col min="2" max="2" width="5.125" style="82" bestFit="1" customWidth="1"/>
    <col min="3" max="3" width="6.75" style="82" customWidth="1"/>
    <col min="4" max="4" width="16.625" style="83" customWidth="1"/>
    <col min="5" max="5" width="17.375" style="81" customWidth="1"/>
    <col min="6" max="6" width="10.75" style="7" bestFit="1" customWidth="1"/>
    <col min="7" max="16384" width="9" style="7"/>
  </cols>
  <sheetData>
    <row r="1" spans="1:5" ht="17.25">
      <c r="A1" s="1" t="s">
        <v>358</v>
      </c>
      <c r="B1" s="2"/>
      <c r="C1" s="2"/>
      <c r="D1" s="3"/>
      <c r="E1" s="4"/>
    </row>
    <row r="2" spans="1:5" ht="17.25" customHeight="1">
      <c r="A2" s="8" t="s">
        <v>359</v>
      </c>
      <c r="B2" s="2"/>
      <c r="C2" s="2"/>
      <c r="D2" s="3"/>
      <c r="E2" s="9"/>
    </row>
    <row r="3" spans="1:5" ht="5.25" customHeight="1">
      <c r="A3" s="10"/>
      <c r="B3" s="11"/>
      <c r="C3" s="11"/>
      <c r="D3" s="12"/>
      <c r="E3" s="13"/>
    </row>
    <row r="4" spans="1:5" ht="8.25" customHeight="1">
      <c r="A4" s="9"/>
      <c r="B4" s="2"/>
      <c r="C4" s="2"/>
      <c r="D4" s="3"/>
      <c r="E4" s="9"/>
    </row>
    <row r="5" spans="1:5" s="5" customFormat="1" ht="20.25">
      <c r="A5" s="320" t="s">
        <v>0</v>
      </c>
      <c r="B5" s="320"/>
      <c r="C5" s="320"/>
      <c r="D5" s="320"/>
      <c r="E5" s="320"/>
    </row>
    <row r="6" spans="1:5" s="5" customFormat="1" ht="15">
      <c r="A6" s="321" t="s">
        <v>375</v>
      </c>
      <c r="B6" s="322"/>
      <c r="C6" s="322"/>
      <c r="D6" s="322"/>
      <c r="E6" s="322"/>
    </row>
    <row r="7" spans="1:5" s="5" customFormat="1" ht="16.5">
      <c r="A7" s="9"/>
      <c r="B7" s="2"/>
      <c r="C7" s="2"/>
      <c r="D7" s="3"/>
      <c r="E7" s="14" t="s">
        <v>1</v>
      </c>
    </row>
    <row r="8" spans="1:5" s="5" customFormat="1" ht="4.5" customHeight="1" thickBot="1">
      <c r="A8" s="9"/>
      <c r="B8" s="2"/>
      <c r="C8" s="2"/>
      <c r="D8" s="3"/>
      <c r="E8" s="15"/>
    </row>
    <row r="9" spans="1:5" s="5" customFormat="1" ht="30" customHeight="1" thickTop="1">
      <c r="A9" s="16" t="s">
        <v>2</v>
      </c>
      <c r="B9" s="17" t="s">
        <v>3</v>
      </c>
      <c r="C9" s="17" t="s">
        <v>4</v>
      </c>
      <c r="D9" s="18" t="s">
        <v>337</v>
      </c>
      <c r="E9" s="19" t="s">
        <v>5</v>
      </c>
    </row>
    <row r="10" spans="1:5" s="5" customFormat="1" ht="15">
      <c r="A10" s="20">
        <v>1</v>
      </c>
      <c r="B10" s="21">
        <v>2</v>
      </c>
      <c r="C10" s="21">
        <v>3</v>
      </c>
      <c r="D10" s="22" t="s">
        <v>6</v>
      </c>
      <c r="E10" s="23">
        <v>5</v>
      </c>
    </row>
    <row r="11" spans="1:5" s="5" customFormat="1" ht="15">
      <c r="A11" s="24" t="s">
        <v>7</v>
      </c>
      <c r="B11" s="25">
        <v>100</v>
      </c>
      <c r="C11" s="25"/>
      <c r="D11" s="26">
        <f>D12+D28+D31+D19+D15</f>
        <v>67774564472</v>
      </c>
      <c r="E11" s="26">
        <f>E12+E28+E31+E19+E15</f>
        <v>82279265753.888885</v>
      </c>
    </row>
    <row r="12" spans="1:5" s="5" customFormat="1" ht="15">
      <c r="A12" s="27" t="s">
        <v>8</v>
      </c>
      <c r="B12" s="25">
        <v>110</v>
      </c>
      <c r="C12" s="25" t="s">
        <v>9</v>
      </c>
      <c r="D12" s="28">
        <f>SUM(D13:D14)</f>
        <v>28932298429</v>
      </c>
      <c r="E12" s="28">
        <f>SUM(E13:E14)</f>
        <v>49096292478</v>
      </c>
    </row>
    <row r="13" spans="1:5" s="5" customFormat="1" ht="15">
      <c r="A13" s="29" t="s">
        <v>10</v>
      </c>
      <c r="B13" s="30">
        <v>111</v>
      </c>
      <c r="C13" s="30"/>
      <c r="D13" s="31">
        <v>3424903372</v>
      </c>
      <c r="E13" s="31">
        <v>2088897421</v>
      </c>
    </row>
    <row r="14" spans="1:5" s="5" customFormat="1" ht="15">
      <c r="A14" s="29" t="s">
        <v>11</v>
      </c>
      <c r="B14" s="30">
        <v>112</v>
      </c>
      <c r="C14" s="30"/>
      <c r="D14" s="31">
        <v>25507395057</v>
      </c>
      <c r="E14" s="31">
        <v>47007395057</v>
      </c>
    </row>
    <row r="15" spans="1:5" s="5" customFormat="1" ht="15">
      <c r="A15" s="27" t="s">
        <v>12</v>
      </c>
      <c r="B15" s="25">
        <v>120</v>
      </c>
      <c r="C15" s="25" t="s">
        <v>13</v>
      </c>
      <c r="D15" s="34">
        <f>SUM(D16:D18)</f>
        <v>19176367500</v>
      </c>
      <c r="E15" s="34">
        <f>SUM(E16:E18)</f>
        <v>24176367500</v>
      </c>
    </row>
    <row r="16" spans="1:5" s="5" customFormat="1" ht="15">
      <c r="A16" s="35" t="s">
        <v>14</v>
      </c>
      <c r="B16" s="30">
        <v>121</v>
      </c>
      <c r="C16" s="25"/>
      <c r="D16" s="31">
        <v>0</v>
      </c>
      <c r="E16" s="31">
        <v>0</v>
      </c>
    </row>
    <row r="17" spans="1:5" ht="15">
      <c r="A17" s="35" t="s">
        <v>15</v>
      </c>
      <c r="B17" s="30">
        <v>122</v>
      </c>
      <c r="C17" s="30"/>
      <c r="D17" s="31">
        <v>0</v>
      </c>
      <c r="E17" s="31">
        <v>0</v>
      </c>
    </row>
    <row r="18" spans="1:5" ht="15">
      <c r="A18" s="35" t="s">
        <v>16</v>
      </c>
      <c r="B18" s="30">
        <v>123</v>
      </c>
      <c r="C18" s="30"/>
      <c r="D18" s="31">
        <v>19176367500</v>
      </c>
      <c r="E18" s="31">
        <v>24176367500</v>
      </c>
    </row>
    <row r="19" spans="1:5" ht="15">
      <c r="A19" s="27" t="s">
        <v>17</v>
      </c>
      <c r="B19" s="25">
        <v>130</v>
      </c>
      <c r="C19" s="25"/>
      <c r="D19" s="28">
        <v>16411007218</v>
      </c>
      <c r="E19" s="28">
        <f>SUM(E20:E27)</f>
        <v>4228578162.8888855</v>
      </c>
    </row>
    <row r="20" spans="1:5" ht="15">
      <c r="A20" s="35" t="s">
        <v>18</v>
      </c>
      <c r="B20" s="30">
        <v>131</v>
      </c>
      <c r="C20" s="25" t="s">
        <v>366</v>
      </c>
      <c r="D20" s="31">
        <v>36022678208</v>
      </c>
      <c r="E20" s="31">
        <v>36022955208</v>
      </c>
    </row>
    <row r="21" spans="1:5" ht="15">
      <c r="A21" s="35" t="s">
        <v>19</v>
      </c>
      <c r="B21" s="30">
        <v>132</v>
      </c>
      <c r="C21" s="25" t="s">
        <v>367</v>
      </c>
      <c r="D21" s="31">
        <v>10100947570</v>
      </c>
      <c r="E21" s="31">
        <v>547692115</v>
      </c>
    </row>
    <row r="22" spans="1:5" ht="15">
      <c r="A22" s="35" t="s">
        <v>20</v>
      </c>
      <c r="B22" s="30">
        <v>133</v>
      </c>
      <c r="C22" s="25"/>
      <c r="D22" s="31">
        <v>0</v>
      </c>
      <c r="E22" s="31">
        <v>0</v>
      </c>
    </row>
    <row r="23" spans="1:5" ht="15">
      <c r="A23" s="35" t="s">
        <v>21</v>
      </c>
      <c r="B23" s="30">
        <v>134</v>
      </c>
      <c r="C23" s="25"/>
      <c r="D23" s="31">
        <v>0</v>
      </c>
      <c r="E23" s="31">
        <v>0</v>
      </c>
    </row>
    <row r="24" spans="1:5" ht="15">
      <c r="A24" s="35" t="s">
        <v>22</v>
      </c>
      <c r="B24" s="30">
        <v>135</v>
      </c>
      <c r="C24" s="25"/>
      <c r="D24" s="31">
        <v>2500000000</v>
      </c>
      <c r="E24" s="31">
        <v>0</v>
      </c>
    </row>
    <row r="25" spans="1:5" ht="15">
      <c r="A25" s="35" t="s">
        <v>23</v>
      </c>
      <c r="B25" s="30">
        <v>136</v>
      </c>
      <c r="C25" s="25"/>
      <c r="D25" s="31">
        <v>4811493267</v>
      </c>
      <c r="E25" s="31">
        <v>4682042666.8888893</v>
      </c>
    </row>
    <row r="26" spans="1:5" ht="15">
      <c r="A26" s="35" t="s">
        <v>24</v>
      </c>
      <c r="B26" s="30">
        <v>137</v>
      </c>
      <c r="C26" s="25" t="s">
        <v>368</v>
      </c>
      <c r="D26" s="31">
        <v>-37024111827</v>
      </c>
      <c r="E26" s="31">
        <v>-37024111827</v>
      </c>
    </row>
    <row r="27" spans="1:5" ht="15">
      <c r="A27" s="35" t="s">
        <v>26</v>
      </c>
      <c r="B27" s="30">
        <v>139</v>
      </c>
      <c r="C27" s="30"/>
      <c r="D27" s="31">
        <v>0</v>
      </c>
      <c r="E27" s="31">
        <v>0</v>
      </c>
    </row>
    <row r="28" spans="1:5" ht="15">
      <c r="A28" s="27" t="s">
        <v>27</v>
      </c>
      <c r="B28" s="25">
        <v>140</v>
      </c>
      <c r="C28" s="25" t="s">
        <v>25</v>
      </c>
      <c r="D28" s="28">
        <v>0</v>
      </c>
      <c r="E28" s="28">
        <v>0</v>
      </c>
    </row>
    <row r="29" spans="1:5" ht="15">
      <c r="A29" s="35" t="s">
        <v>29</v>
      </c>
      <c r="B29" s="30">
        <v>141</v>
      </c>
      <c r="C29" s="25"/>
      <c r="D29" s="31">
        <v>0</v>
      </c>
      <c r="E29" s="31">
        <v>0</v>
      </c>
    </row>
    <row r="30" spans="1:5" ht="15">
      <c r="A30" s="35" t="s">
        <v>30</v>
      </c>
      <c r="B30" s="30">
        <v>149</v>
      </c>
      <c r="C30" s="30"/>
      <c r="D30" s="31">
        <v>0</v>
      </c>
      <c r="E30" s="31">
        <v>0</v>
      </c>
    </row>
    <row r="31" spans="1:5" ht="15">
      <c r="A31" s="27" t="s">
        <v>31</v>
      </c>
      <c r="B31" s="25">
        <v>150</v>
      </c>
      <c r="C31" s="25"/>
      <c r="D31" s="28">
        <f>SUM(D32:D36)</f>
        <v>3254891325</v>
      </c>
      <c r="E31" s="28">
        <f>SUM(E32:E36)</f>
        <v>4778027613</v>
      </c>
    </row>
    <row r="32" spans="1:5" ht="15">
      <c r="A32" s="35" t="s">
        <v>32</v>
      </c>
      <c r="B32" s="30">
        <v>151</v>
      </c>
      <c r="C32" s="25"/>
      <c r="D32" s="31">
        <v>1624991667</v>
      </c>
      <c r="E32" s="31">
        <v>3107953030</v>
      </c>
    </row>
    <row r="33" spans="1:6" s="5" customFormat="1" ht="15">
      <c r="A33" s="35" t="s">
        <v>33</v>
      </c>
      <c r="B33" s="30">
        <v>152</v>
      </c>
      <c r="C33" s="25"/>
      <c r="D33" s="31">
        <v>0</v>
      </c>
      <c r="E33" s="31">
        <v>40174925</v>
      </c>
    </row>
    <row r="34" spans="1:6" s="5" customFormat="1" ht="15">
      <c r="A34" s="35" t="s">
        <v>34</v>
      </c>
      <c r="B34" s="30">
        <v>153</v>
      </c>
      <c r="C34" s="25" t="s">
        <v>35</v>
      </c>
      <c r="D34" s="31">
        <v>1629899658</v>
      </c>
      <c r="E34" s="31">
        <v>1629899658</v>
      </c>
    </row>
    <row r="35" spans="1:6" s="5" customFormat="1" ht="15">
      <c r="A35" s="35" t="s">
        <v>36</v>
      </c>
      <c r="B35" s="30">
        <v>154</v>
      </c>
      <c r="C35" s="30"/>
      <c r="D35" s="31">
        <v>0</v>
      </c>
      <c r="E35" s="31">
        <v>0</v>
      </c>
    </row>
    <row r="36" spans="1:6" s="5" customFormat="1" ht="15">
      <c r="A36" s="35" t="s">
        <v>37</v>
      </c>
      <c r="B36" s="30">
        <v>155</v>
      </c>
      <c r="C36" s="30"/>
      <c r="D36" s="31">
        <v>0</v>
      </c>
      <c r="E36" s="31">
        <v>0</v>
      </c>
    </row>
    <row r="37" spans="1:6" s="5" customFormat="1" ht="15">
      <c r="A37" s="27" t="s">
        <v>38</v>
      </c>
      <c r="B37" s="25">
        <v>200</v>
      </c>
      <c r="C37" s="25"/>
      <c r="D37" s="28">
        <v>15451503054</v>
      </c>
      <c r="E37" s="28">
        <f>E38+E46+E62+E68+E56+E59</f>
        <v>1620000000</v>
      </c>
    </row>
    <row r="38" spans="1:6" s="5" customFormat="1" ht="15">
      <c r="A38" s="27" t="s">
        <v>39</v>
      </c>
      <c r="B38" s="25">
        <v>210</v>
      </c>
      <c r="C38" s="25"/>
      <c r="D38" s="28">
        <f>SUM(D39:D45)</f>
        <v>1620000000</v>
      </c>
      <c r="E38" s="28">
        <f>SUM(E39:E45)</f>
        <v>1620000000</v>
      </c>
    </row>
    <row r="39" spans="1:6" s="5" customFormat="1" ht="15" hidden="1">
      <c r="A39" s="37" t="s">
        <v>40</v>
      </c>
      <c r="B39" s="30">
        <v>211</v>
      </c>
      <c r="C39" s="25"/>
      <c r="D39" s="31">
        <v>0</v>
      </c>
      <c r="E39" s="31">
        <v>0</v>
      </c>
    </row>
    <row r="40" spans="1:6" s="5" customFormat="1" ht="15" hidden="1">
      <c r="A40" s="35" t="s">
        <v>41</v>
      </c>
      <c r="B40" s="30">
        <v>212</v>
      </c>
      <c r="C40" s="25"/>
      <c r="D40" s="31">
        <v>0</v>
      </c>
      <c r="E40" s="31">
        <v>0</v>
      </c>
    </row>
    <row r="41" spans="1:6" s="5" customFormat="1" ht="15" hidden="1">
      <c r="A41" s="35" t="s">
        <v>42</v>
      </c>
      <c r="B41" s="30">
        <v>213</v>
      </c>
      <c r="C41" s="25"/>
      <c r="D41" s="31">
        <v>0</v>
      </c>
      <c r="E41" s="31">
        <v>0</v>
      </c>
    </row>
    <row r="42" spans="1:6" s="5" customFormat="1" ht="15" hidden="1">
      <c r="A42" s="35" t="s">
        <v>43</v>
      </c>
      <c r="B42" s="30">
        <v>214</v>
      </c>
      <c r="C42" s="25"/>
      <c r="D42" s="31">
        <v>0</v>
      </c>
      <c r="E42" s="31">
        <v>0</v>
      </c>
    </row>
    <row r="43" spans="1:6" s="5" customFormat="1" ht="15">
      <c r="A43" s="35" t="s">
        <v>44</v>
      </c>
      <c r="B43" s="30">
        <v>215</v>
      </c>
      <c r="C43" s="25"/>
      <c r="D43" s="31">
        <v>0</v>
      </c>
      <c r="E43" s="31">
        <v>0</v>
      </c>
    </row>
    <row r="44" spans="1:6" s="5" customFormat="1" ht="15">
      <c r="A44" s="35" t="s">
        <v>45</v>
      </c>
      <c r="B44" s="30">
        <v>216</v>
      </c>
      <c r="C44" s="25"/>
      <c r="D44" s="31">
        <v>1620000000</v>
      </c>
      <c r="E44" s="31">
        <v>1620000000</v>
      </c>
    </row>
    <row r="45" spans="1:6" s="5" customFormat="1" ht="15">
      <c r="A45" s="38" t="s">
        <v>46</v>
      </c>
      <c r="B45" s="30">
        <v>219</v>
      </c>
      <c r="C45" s="25"/>
      <c r="D45" s="31">
        <v>0</v>
      </c>
      <c r="E45" s="31">
        <v>0</v>
      </c>
    </row>
    <row r="46" spans="1:6" s="5" customFormat="1" ht="15">
      <c r="A46" s="27" t="s">
        <v>47</v>
      </c>
      <c r="B46" s="25">
        <v>220</v>
      </c>
      <c r="C46" s="25"/>
      <c r="D46" s="28">
        <v>31503054</v>
      </c>
      <c r="E46" s="28">
        <v>0</v>
      </c>
    </row>
    <row r="47" spans="1:6" s="39" customFormat="1" ht="15">
      <c r="A47" s="27" t="s">
        <v>48</v>
      </c>
      <c r="B47" s="30">
        <v>221</v>
      </c>
      <c r="C47" s="25" t="s">
        <v>28</v>
      </c>
      <c r="D47" s="28">
        <v>31503054</v>
      </c>
      <c r="E47" s="28">
        <v>0</v>
      </c>
    </row>
    <row r="48" spans="1:6" s="5" customFormat="1" ht="15">
      <c r="A48" s="41" t="s">
        <v>50</v>
      </c>
      <c r="B48" s="30">
        <v>222</v>
      </c>
      <c r="C48" s="30"/>
      <c r="D48" s="31">
        <v>304127094</v>
      </c>
      <c r="E48" s="31">
        <v>592903556</v>
      </c>
      <c r="F48" s="5">
        <v>322549189</v>
      </c>
    </row>
    <row r="49" spans="1:6" ht="15">
      <c r="A49" s="42" t="s">
        <v>51</v>
      </c>
      <c r="B49" s="30">
        <v>223</v>
      </c>
      <c r="C49" s="43"/>
      <c r="D49" s="44">
        <v>-272624040</v>
      </c>
      <c r="E49" s="44">
        <v>-592903556</v>
      </c>
      <c r="F49" s="36">
        <f>E48-F48</f>
        <v>270354367</v>
      </c>
    </row>
    <row r="50" spans="1:6" s="1" customFormat="1" ht="15" hidden="1">
      <c r="A50" s="27" t="s">
        <v>52</v>
      </c>
      <c r="B50" s="30">
        <v>224</v>
      </c>
      <c r="C50" s="25"/>
      <c r="D50" s="34">
        <v>0</v>
      </c>
      <c r="E50" s="34">
        <v>0</v>
      </c>
    </row>
    <row r="51" spans="1:6" ht="15" hidden="1">
      <c r="A51" s="41" t="s">
        <v>50</v>
      </c>
      <c r="B51" s="30">
        <v>225</v>
      </c>
      <c r="C51" s="43"/>
      <c r="D51" s="31">
        <v>0</v>
      </c>
      <c r="E51" s="31">
        <v>0</v>
      </c>
    </row>
    <row r="52" spans="1:6" ht="15" hidden="1">
      <c r="A52" s="42" t="s">
        <v>51</v>
      </c>
      <c r="B52" s="30">
        <v>226</v>
      </c>
      <c r="C52" s="43"/>
      <c r="D52" s="31">
        <v>0</v>
      </c>
      <c r="E52" s="31">
        <v>0</v>
      </c>
    </row>
    <row r="53" spans="1:6" ht="15">
      <c r="A53" s="27" t="s">
        <v>53</v>
      </c>
      <c r="B53" s="30">
        <v>227</v>
      </c>
      <c r="C53" s="25" t="s">
        <v>49</v>
      </c>
      <c r="D53" s="28">
        <v>0</v>
      </c>
      <c r="E53" s="28">
        <v>0</v>
      </c>
    </row>
    <row r="54" spans="1:6" ht="15">
      <c r="A54" s="41" t="s">
        <v>50</v>
      </c>
      <c r="B54" s="30">
        <v>228</v>
      </c>
      <c r="C54" s="30"/>
      <c r="D54" s="31">
        <v>43000000</v>
      </c>
      <c r="E54" s="31">
        <v>43000000</v>
      </c>
    </row>
    <row r="55" spans="1:6" ht="15">
      <c r="A55" s="42" t="s">
        <v>51</v>
      </c>
      <c r="B55" s="30">
        <v>229</v>
      </c>
      <c r="C55" s="43"/>
      <c r="D55" s="44">
        <v>-43000000</v>
      </c>
      <c r="E55" s="44">
        <v>-43000000</v>
      </c>
    </row>
    <row r="56" spans="1:6" s="1" customFormat="1" ht="15">
      <c r="A56" s="45" t="s">
        <v>55</v>
      </c>
      <c r="B56" s="25">
        <v>230</v>
      </c>
      <c r="C56" s="25"/>
      <c r="D56" s="31">
        <v>0</v>
      </c>
      <c r="E56" s="31">
        <v>0</v>
      </c>
    </row>
    <row r="57" spans="1:6" ht="15" hidden="1">
      <c r="A57" s="41" t="s">
        <v>50</v>
      </c>
      <c r="B57" s="30">
        <v>231</v>
      </c>
      <c r="C57" s="30"/>
      <c r="D57" s="31">
        <v>0</v>
      </c>
      <c r="E57" s="31">
        <v>0</v>
      </c>
    </row>
    <row r="58" spans="1:6" ht="15" hidden="1">
      <c r="A58" s="42" t="s">
        <v>51</v>
      </c>
      <c r="B58" s="30">
        <v>232</v>
      </c>
      <c r="C58" s="43"/>
      <c r="D58" s="44">
        <v>0</v>
      </c>
      <c r="E58" s="44">
        <v>0</v>
      </c>
    </row>
    <row r="59" spans="1:6" s="1" customFormat="1" ht="14.25">
      <c r="A59" s="45" t="s">
        <v>56</v>
      </c>
      <c r="B59" s="25">
        <v>240</v>
      </c>
      <c r="C59" s="25"/>
      <c r="D59" s="34">
        <v>0</v>
      </c>
      <c r="E59" s="34">
        <v>0</v>
      </c>
    </row>
    <row r="60" spans="1:6" ht="15" hidden="1">
      <c r="A60" s="41" t="s">
        <v>57</v>
      </c>
      <c r="B60" s="30">
        <v>241</v>
      </c>
      <c r="C60" s="30"/>
      <c r="D60" s="31">
        <v>0</v>
      </c>
      <c r="E60" s="31">
        <v>0</v>
      </c>
    </row>
    <row r="61" spans="1:6" ht="15" hidden="1">
      <c r="A61" s="29" t="s">
        <v>58</v>
      </c>
      <c r="B61" s="30">
        <v>242</v>
      </c>
      <c r="C61" s="25"/>
      <c r="D61" s="31">
        <v>0</v>
      </c>
      <c r="E61" s="31">
        <v>0</v>
      </c>
    </row>
    <row r="62" spans="1:6" ht="15">
      <c r="A62" s="27" t="s">
        <v>59</v>
      </c>
      <c r="B62" s="25">
        <v>250</v>
      </c>
      <c r="C62" s="46"/>
      <c r="D62" s="28">
        <v>13800000000</v>
      </c>
      <c r="E62" s="28">
        <v>0</v>
      </c>
    </row>
    <row r="63" spans="1:6" ht="15" hidden="1">
      <c r="A63" s="29" t="s">
        <v>60</v>
      </c>
      <c r="B63" s="30">
        <v>251</v>
      </c>
      <c r="C63" s="30"/>
      <c r="D63" s="31">
        <v>13800000000</v>
      </c>
      <c r="E63" s="31">
        <v>0</v>
      </c>
    </row>
    <row r="64" spans="1:6" ht="15" hidden="1">
      <c r="A64" s="29" t="s">
        <v>61</v>
      </c>
      <c r="B64" s="30">
        <v>252</v>
      </c>
      <c r="C64" s="30"/>
      <c r="D64" s="31">
        <v>0</v>
      </c>
      <c r="E64" s="31">
        <v>0</v>
      </c>
    </row>
    <row r="65" spans="1:5" ht="15" hidden="1">
      <c r="A65" s="29" t="s">
        <v>62</v>
      </c>
      <c r="B65" s="30">
        <v>253</v>
      </c>
      <c r="C65" s="30"/>
      <c r="D65" s="31">
        <v>0</v>
      </c>
      <c r="E65" s="31">
        <v>0</v>
      </c>
    </row>
    <row r="66" spans="1:5" ht="15" hidden="1">
      <c r="A66" s="29" t="s">
        <v>63</v>
      </c>
      <c r="B66" s="30">
        <v>254</v>
      </c>
      <c r="C66" s="30"/>
      <c r="D66" s="31">
        <v>0</v>
      </c>
      <c r="E66" s="31">
        <v>0</v>
      </c>
    </row>
    <row r="67" spans="1:5" ht="15" hidden="1">
      <c r="A67" s="29" t="s">
        <v>64</v>
      </c>
      <c r="B67" s="30">
        <v>255</v>
      </c>
      <c r="C67" s="30"/>
      <c r="D67" s="31">
        <v>0</v>
      </c>
      <c r="E67" s="31">
        <v>0</v>
      </c>
    </row>
    <row r="68" spans="1:5" ht="15">
      <c r="A68" s="27" t="s">
        <v>65</v>
      </c>
      <c r="B68" s="25">
        <v>260</v>
      </c>
      <c r="C68" s="25"/>
      <c r="D68" s="28">
        <v>0</v>
      </c>
      <c r="E68" s="28">
        <v>0</v>
      </c>
    </row>
    <row r="69" spans="1:5" ht="15" hidden="1">
      <c r="A69" s="29" t="s">
        <v>66</v>
      </c>
      <c r="B69" s="30">
        <v>261</v>
      </c>
      <c r="C69" s="25"/>
      <c r="D69" s="31">
        <v>0</v>
      </c>
      <c r="E69" s="32"/>
    </row>
    <row r="70" spans="1:5" ht="15" hidden="1">
      <c r="A70" s="29" t="s">
        <v>67</v>
      </c>
      <c r="B70" s="30">
        <v>262</v>
      </c>
      <c r="C70" s="30"/>
      <c r="D70" s="31">
        <v>0</v>
      </c>
      <c r="E70" s="33"/>
    </row>
    <row r="71" spans="1:5" ht="15" hidden="1">
      <c r="A71" s="29" t="s">
        <v>68</v>
      </c>
      <c r="B71" s="30">
        <v>263</v>
      </c>
      <c r="C71" s="30"/>
      <c r="D71" s="31">
        <v>0</v>
      </c>
      <c r="E71" s="33"/>
    </row>
    <row r="72" spans="1:5" ht="15" hidden="1">
      <c r="A72" s="29" t="s">
        <v>69</v>
      </c>
      <c r="B72" s="30">
        <v>268</v>
      </c>
      <c r="C72" s="30"/>
      <c r="D72" s="31">
        <v>0</v>
      </c>
      <c r="E72" s="33"/>
    </row>
    <row r="73" spans="1:5" s="51" customFormat="1" thickBot="1">
      <c r="A73" s="47" t="s">
        <v>70</v>
      </c>
      <c r="B73" s="48">
        <v>270</v>
      </c>
      <c r="C73" s="48"/>
      <c r="D73" s="49">
        <f>D37+D11</f>
        <v>83226067526</v>
      </c>
      <c r="E73" s="49">
        <f>E37+E11</f>
        <v>83899265753.888885</v>
      </c>
    </row>
    <row r="74" spans="1:5" s="51" customFormat="1" thickTop="1">
      <c r="A74" s="53"/>
      <c r="B74" s="53"/>
      <c r="C74" s="53"/>
      <c r="D74" s="54">
        <f>D73-D121</f>
        <v>0</v>
      </c>
      <c r="E74" s="55"/>
    </row>
    <row r="75" spans="1:5" s="51" customFormat="1" ht="6.75" customHeight="1" thickBot="1">
      <c r="A75" s="53"/>
      <c r="B75" s="53"/>
      <c r="C75" s="53"/>
      <c r="D75" s="54"/>
      <c r="E75" s="55"/>
    </row>
    <row r="76" spans="1:5" ht="29.25" thickTop="1">
      <c r="A76" s="16" t="s">
        <v>71</v>
      </c>
      <c r="B76" s="17" t="s">
        <v>3</v>
      </c>
      <c r="C76" s="17" t="s">
        <v>4</v>
      </c>
      <c r="D76" s="56" t="s">
        <v>337</v>
      </c>
      <c r="E76" s="57" t="s">
        <v>5</v>
      </c>
    </row>
    <row r="77" spans="1:5" ht="15">
      <c r="A77" s="20">
        <v>1</v>
      </c>
      <c r="B77" s="21">
        <v>2</v>
      </c>
      <c r="C77" s="21">
        <v>3</v>
      </c>
      <c r="D77" s="58" t="s">
        <v>6</v>
      </c>
      <c r="E77" s="59" t="s">
        <v>72</v>
      </c>
    </row>
    <row r="78" spans="1:5" ht="15">
      <c r="A78" s="27" t="s">
        <v>73</v>
      </c>
      <c r="B78" s="25">
        <v>300</v>
      </c>
      <c r="C78" s="25"/>
      <c r="D78" s="28">
        <f>D79+D92</f>
        <v>1907234311</v>
      </c>
      <c r="E78" s="28">
        <f>E79+E92</f>
        <v>1225554225</v>
      </c>
    </row>
    <row r="79" spans="1:5" s="5" customFormat="1" ht="15">
      <c r="A79" s="27" t="s">
        <v>74</v>
      </c>
      <c r="B79" s="25">
        <v>310</v>
      </c>
      <c r="C79" s="25"/>
      <c r="D79" s="28">
        <f>SUM(D80:D91)</f>
        <v>1907234311</v>
      </c>
      <c r="E79" s="28">
        <f>SUM(E80:E91)</f>
        <v>1225554225</v>
      </c>
    </row>
    <row r="80" spans="1:5" s="5" customFormat="1" ht="15">
      <c r="A80" s="60" t="s">
        <v>75</v>
      </c>
      <c r="B80" s="30">
        <v>311</v>
      </c>
      <c r="C80" s="25" t="s">
        <v>54</v>
      </c>
      <c r="D80" s="287">
        <v>187659106</v>
      </c>
      <c r="E80" s="31">
        <v>6009106</v>
      </c>
    </row>
    <row r="81" spans="1:5" s="5" customFormat="1" ht="15">
      <c r="A81" s="61" t="s">
        <v>76</v>
      </c>
      <c r="B81" s="30">
        <v>312</v>
      </c>
      <c r="C81" s="25" t="s">
        <v>369</v>
      </c>
      <c r="D81" s="287">
        <v>17127465</v>
      </c>
      <c r="E81" s="31">
        <v>2796000</v>
      </c>
    </row>
    <row r="82" spans="1:5" s="5" customFormat="1" ht="15">
      <c r="A82" s="38" t="s">
        <v>77</v>
      </c>
      <c r="B82" s="30">
        <v>313</v>
      </c>
      <c r="C82" s="25" t="s">
        <v>478</v>
      </c>
      <c r="D82" s="287">
        <v>327412165</v>
      </c>
      <c r="E82" s="31">
        <v>135103416</v>
      </c>
    </row>
    <row r="83" spans="1:5" s="5" customFormat="1" ht="15">
      <c r="A83" s="38" t="s">
        <v>78</v>
      </c>
      <c r="B83" s="30">
        <v>314</v>
      </c>
      <c r="C83" s="25" t="s">
        <v>479</v>
      </c>
      <c r="D83" s="287">
        <v>357023686</v>
      </c>
      <c r="E83" s="31">
        <v>108972867</v>
      </c>
    </row>
    <row r="84" spans="1:5" s="5" customFormat="1" ht="15">
      <c r="A84" s="61" t="s">
        <v>80</v>
      </c>
      <c r="B84" s="30">
        <v>315</v>
      </c>
      <c r="C84" s="25" t="s">
        <v>79</v>
      </c>
      <c r="D84" s="31">
        <f>SUM(E84:E84)</f>
        <v>0</v>
      </c>
      <c r="E84" s="31">
        <v>0</v>
      </c>
    </row>
    <row r="85" spans="1:5" s="5" customFormat="1" ht="15">
      <c r="A85" s="38" t="s">
        <v>82</v>
      </c>
      <c r="B85" s="30">
        <v>316</v>
      </c>
      <c r="C85" s="30"/>
      <c r="D85" s="31">
        <f>SUM(E85:E85)</f>
        <v>0</v>
      </c>
      <c r="E85" s="31">
        <v>0</v>
      </c>
    </row>
    <row r="86" spans="1:5" s="5" customFormat="1" ht="15">
      <c r="A86" s="38" t="s">
        <v>83</v>
      </c>
      <c r="B86" s="30">
        <v>317</v>
      </c>
      <c r="C86" s="30"/>
      <c r="D86" s="31">
        <f>SUM(E86:E86)</f>
        <v>0</v>
      </c>
      <c r="E86" s="31">
        <v>0</v>
      </c>
    </row>
    <row r="87" spans="1:5" s="5" customFormat="1" ht="15">
      <c r="A87" s="38" t="s">
        <v>84</v>
      </c>
      <c r="B87" s="30">
        <v>318</v>
      </c>
      <c r="C87" s="30"/>
      <c r="D87" s="31"/>
      <c r="E87" s="31"/>
    </row>
    <row r="88" spans="1:5" s="5" customFormat="1" ht="15">
      <c r="A88" s="38" t="s">
        <v>85</v>
      </c>
      <c r="B88" s="30">
        <v>319</v>
      </c>
      <c r="C88" s="25" t="s">
        <v>81</v>
      </c>
      <c r="D88" s="287">
        <v>1017753533</v>
      </c>
      <c r="E88" s="31">
        <v>972414480</v>
      </c>
    </row>
    <row r="89" spans="1:5" s="5" customFormat="1" ht="15">
      <c r="A89" s="62" t="s">
        <v>86</v>
      </c>
      <c r="B89" s="30">
        <v>320</v>
      </c>
      <c r="C89" s="30"/>
      <c r="D89" s="31">
        <f>SUM(E89:E89)</f>
        <v>0</v>
      </c>
      <c r="E89" s="31">
        <v>0</v>
      </c>
    </row>
    <row r="90" spans="1:5" s="5" customFormat="1" ht="15">
      <c r="A90" s="38" t="s">
        <v>87</v>
      </c>
      <c r="B90" s="30">
        <v>321</v>
      </c>
      <c r="C90" s="30"/>
      <c r="D90" s="31">
        <f>SUM(E90:E90)</f>
        <v>0</v>
      </c>
      <c r="E90" s="31">
        <v>0</v>
      </c>
    </row>
    <row r="91" spans="1:5" s="5" customFormat="1" ht="15">
      <c r="A91" s="38" t="s">
        <v>88</v>
      </c>
      <c r="B91" s="30">
        <v>322</v>
      </c>
      <c r="C91" s="25" t="s">
        <v>480</v>
      </c>
      <c r="D91" s="31">
        <f>SUM(E91:E91)</f>
        <v>258356</v>
      </c>
      <c r="E91" s="31">
        <v>258356</v>
      </c>
    </row>
    <row r="92" spans="1:5" s="5" customFormat="1" ht="15">
      <c r="A92" s="27" t="s">
        <v>90</v>
      </c>
      <c r="B92" s="25">
        <v>330</v>
      </c>
      <c r="C92" s="25"/>
      <c r="D92" s="28">
        <f>SUM(D93:D100)</f>
        <v>0</v>
      </c>
      <c r="E92" s="28">
        <v>0</v>
      </c>
    </row>
    <row r="93" spans="1:5" s="5" customFormat="1" ht="15" hidden="1">
      <c r="A93" s="38" t="s">
        <v>91</v>
      </c>
      <c r="B93" s="30">
        <v>331</v>
      </c>
      <c r="C93" s="30"/>
      <c r="D93" s="31">
        <f t="shared" ref="D93:D100" si="0">SUM(E93:E93)</f>
        <v>0</v>
      </c>
      <c r="E93" s="31">
        <v>0</v>
      </c>
    </row>
    <row r="94" spans="1:5" s="5" customFormat="1" ht="15" hidden="1">
      <c r="A94" s="61" t="s">
        <v>92</v>
      </c>
      <c r="B94" s="30">
        <v>332</v>
      </c>
      <c r="C94" s="30"/>
      <c r="D94" s="31">
        <f t="shared" si="0"/>
        <v>0</v>
      </c>
      <c r="E94" s="31">
        <v>0</v>
      </c>
    </row>
    <row r="95" spans="1:5" s="5" customFormat="1" ht="15" hidden="1">
      <c r="A95" s="61" t="s">
        <v>93</v>
      </c>
      <c r="B95" s="30">
        <v>333</v>
      </c>
      <c r="C95" s="30"/>
      <c r="D95" s="31">
        <f t="shared" si="0"/>
        <v>0</v>
      </c>
      <c r="E95" s="31">
        <v>0</v>
      </c>
    </row>
    <row r="96" spans="1:5" s="5" customFormat="1" ht="15" hidden="1">
      <c r="A96" s="38" t="s">
        <v>94</v>
      </c>
      <c r="B96" s="30">
        <v>334</v>
      </c>
      <c r="C96" s="30"/>
      <c r="D96" s="31">
        <f t="shared" si="0"/>
        <v>0</v>
      </c>
      <c r="E96" s="31">
        <v>0</v>
      </c>
    </row>
    <row r="97" spans="1:5" s="5" customFormat="1" ht="15" hidden="1">
      <c r="A97" s="38" t="s">
        <v>95</v>
      </c>
      <c r="B97" s="30">
        <v>335</v>
      </c>
      <c r="C97" s="30"/>
      <c r="D97" s="31">
        <f t="shared" si="0"/>
        <v>0</v>
      </c>
      <c r="E97" s="31">
        <v>0</v>
      </c>
    </row>
    <row r="98" spans="1:5" s="5" customFormat="1" ht="15" hidden="1">
      <c r="A98" s="38" t="s">
        <v>96</v>
      </c>
      <c r="B98" s="30">
        <v>336</v>
      </c>
      <c r="C98" s="30"/>
      <c r="D98" s="31">
        <f t="shared" si="0"/>
        <v>0</v>
      </c>
      <c r="E98" s="31">
        <v>0</v>
      </c>
    </row>
    <row r="99" spans="1:5" s="5" customFormat="1" ht="15">
      <c r="A99" s="38" t="s">
        <v>97</v>
      </c>
      <c r="B99" s="30">
        <v>337</v>
      </c>
      <c r="C99" s="25"/>
      <c r="D99" s="31">
        <f t="shared" si="0"/>
        <v>0</v>
      </c>
      <c r="E99" s="31">
        <v>0</v>
      </c>
    </row>
    <row r="100" spans="1:5" s="5" customFormat="1" ht="15" hidden="1">
      <c r="A100" s="38" t="s">
        <v>98</v>
      </c>
      <c r="B100" s="30">
        <v>338</v>
      </c>
      <c r="C100" s="25"/>
      <c r="D100" s="31">
        <f t="shared" si="0"/>
        <v>0</v>
      </c>
      <c r="E100" s="31">
        <v>0</v>
      </c>
    </row>
    <row r="101" spans="1:5" s="5" customFormat="1" ht="15">
      <c r="A101" s="27" t="s">
        <v>99</v>
      </c>
      <c r="B101" s="25">
        <v>400</v>
      </c>
      <c r="C101" s="25"/>
      <c r="D101" s="28">
        <f>D102+D118</f>
        <v>81318833215</v>
      </c>
      <c r="E101" s="28">
        <f>E102+E118</f>
        <v>82673711528.888885</v>
      </c>
    </row>
    <row r="102" spans="1:5" s="5" customFormat="1" ht="15">
      <c r="A102" s="27" t="s">
        <v>100</v>
      </c>
      <c r="B102" s="25">
        <v>410</v>
      </c>
      <c r="C102" s="25" t="s">
        <v>89</v>
      </c>
      <c r="D102" s="28">
        <f>D103+SUM(D106:D113)+D114</f>
        <v>81318833215</v>
      </c>
      <c r="E102" s="28">
        <f>E103+SUM(E106:E114)+E117</f>
        <v>82673711528.888885</v>
      </c>
    </row>
    <row r="103" spans="1:5" s="5" customFormat="1" ht="15">
      <c r="A103" s="38" t="s">
        <v>101</v>
      </c>
      <c r="B103" s="63">
        <v>411</v>
      </c>
      <c r="C103" s="30"/>
      <c r="D103" s="287">
        <v>92418010000</v>
      </c>
      <c r="E103" s="31">
        <v>92418010000</v>
      </c>
    </row>
    <row r="104" spans="1:5" s="66" customFormat="1" ht="15">
      <c r="A104" s="64" t="s">
        <v>102</v>
      </c>
      <c r="B104" s="65" t="s">
        <v>103</v>
      </c>
      <c r="C104" s="43"/>
      <c r="D104" s="287">
        <v>92418010000</v>
      </c>
      <c r="E104" s="44">
        <v>92418010000</v>
      </c>
    </row>
    <row r="105" spans="1:5" s="66" customFormat="1" ht="15">
      <c r="A105" s="64" t="s">
        <v>104</v>
      </c>
      <c r="B105" s="65" t="s">
        <v>105</v>
      </c>
      <c r="C105" s="43"/>
      <c r="D105" s="287">
        <v>0</v>
      </c>
      <c r="E105" s="44">
        <v>0</v>
      </c>
    </row>
    <row r="106" spans="1:5" s="5" customFormat="1" ht="15">
      <c r="A106" s="38" t="s">
        <v>106</v>
      </c>
      <c r="B106" s="63">
        <v>412</v>
      </c>
      <c r="C106" s="30"/>
      <c r="D106" s="287">
        <v>55260000</v>
      </c>
      <c r="E106" s="31">
        <v>55260000</v>
      </c>
    </row>
    <row r="107" spans="1:5" s="5" customFormat="1" ht="15">
      <c r="A107" s="38" t="s">
        <v>107</v>
      </c>
      <c r="B107" s="63">
        <v>414</v>
      </c>
      <c r="C107" s="30"/>
      <c r="D107" s="31">
        <f t="shared" ref="D107:D113" si="1">SUM(E107:E107)</f>
        <v>0</v>
      </c>
      <c r="E107" s="31">
        <v>0</v>
      </c>
    </row>
    <row r="108" spans="1:5" s="5" customFormat="1" ht="15">
      <c r="A108" s="38" t="s">
        <v>108</v>
      </c>
      <c r="B108" s="63">
        <v>415</v>
      </c>
      <c r="C108" s="30"/>
      <c r="D108" s="31">
        <f t="shared" si="1"/>
        <v>0</v>
      </c>
      <c r="E108" s="31">
        <v>0</v>
      </c>
    </row>
    <row r="109" spans="1:5" s="5" customFormat="1" ht="15">
      <c r="A109" s="38" t="s">
        <v>109</v>
      </c>
      <c r="B109" s="67">
        <v>416</v>
      </c>
      <c r="C109" s="30"/>
      <c r="D109" s="31">
        <f t="shared" si="1"/>
        <v>0</v>
      </c>
      <c r="E109" s="31">
        <v>0</v>
      </c>
    </row>
    <row r="110" spans="1:5" s="5" customFormat="1" ht="15">
      <c r="A110" s="38" t="s">
        <v>110</v>
      </c>
      <c r="B110" s="67">
        <v>417</v>
      </c>
      <c r="C110" s="30"/>
      <c r="D110" s="31">
        <f t="shared" si="1"/>
        <v>0</v>
      </c>
      <c r="E110" s="31">
        <v>0</v>
      </c>
    </row>
    <row r="111" spans="1:5" s="5" customFormat="1" ht="15">
      <c r="A111" s="38" t="s">
        <v>111</v>
      </c>
      <c r="B111" s="63">
        <v>418</v>
      </c>
      <c r="C111" s="30"/>
      <c r="D111" s="31">
        <f t="shared" si="1"/>
        <v>1705559758</v>
      </c>
      <c r="E111" s="31">
        <v>1705559758</v>
      </c>
    </row>
    <row r="112" spans="1:5" s="5" customFormat="1" ht="15">
      <c r="A112" s="38" t="s">
        <v>112</v>
      </c>
      <c r="B112" s="63">
        <v>419</v>
      </c>
      <c r="C112" s="30"/>
      <c r="D112" s="31">
        <f>SUM(E112:E112)</f>
        <v>0</v>
      </c>
      <c r="E112" s="31">
        <v>0</v>
      </c>
    </row>
    <row r="113" spans="1:5" s="5" customFormat="1" ht="15">
      <c r="A113" s="38" t="s">
        <v>113</v>
      </c>
      <c r="B113" s="63">
        <v>420</v>
      </c>
      <c r="C113" s="30"/>
      <c r="D113" s="31">
        <f t="shared" si="1"/>
        <v>0</v>
      </c>
      <c r="E113" s="31">
        <v>0</v>
      </c>
    </row>
    <row r="114" spans="1:5" s="5" customFormat="1" ht="15">
      <c r="A114" s="38" t="s">
        <v>114</v>
      </c>
      <c r="B114" s="63">
        <v>421</v>
      </c>
      <c r="C114" s="30"/>
      <c r="D114" s="288">
        <v>-12859996543</v>
      </c>
      <c r="E114" s="31">
        <v>-11505118229.111111</v>
      </c>
    </row>
    <row r="115" spans="1:5" s="66" customFormat="1" ht="15">
      <c r="A115" s="64" t="s">
        <v>335</v>
      </c>
      <c r="B115" s="65" t="s">
        <v>115</v>
      </c>
      <c r="C115" s="43"/>
      <c r="D115" s="288">
        <v>-11505118229</v>
      </c>
      <c r="E115" s="44">
        <v>-11733785737</v>
      </c>
    </row>
    <row r="116" spans="1:5" s="66" customFormat="1" ht="15">
      <c r="A116" s="64" t="s">
        <v>336</v>
      </c>
      <c r="B116" s="65" t="s">
        <v>116</v>
      </c>
      <c r="C116" s="43"/>
      <c r="D116" s="288">
        <v>-1354878314</v>
      </c>
      <c r="E116" s="44">
        <v>228667507.8888889</v>
      </c>
    </row>
    <row r="117" spans="1:5" s="5" customFormat="1" ht="15" hidden="1">
      <c r="A117" s="38" t="s">
        <v>117</v>
      </c>
      <c r="B117" s="63">
        <v>422</v>
      </c>
      <c r="C117" s="30"/>
      <c r="D117" s="31"/>
      <c r="E117" s="31"/>
    </row>
    <row r="118" spans="1:5" s="5" customFormat="1" ht="15">
      <c r="A118" s="27" t="s">
        <v>118</v>
      </c>
      <c r="B118" s="25">
        <v>430</v>
      </c>
      <c r="C118" s="25"/>
      <c r="D118" s="28">
        <f>SUM(D119:D120)</f>
        <v>0</v>
      </c>
      <c r="E118" s="28">
        <v>0</v>
      </c>
    </row>
    <row r="119" spans="1:5" ht="15" hidden="1">
      <c r="A119" s="29" t="s">
        <v>119</v>
      </c>
      <c r="B119" s="30">
        <v>431</v>
      </c>
      <c r="C119" s="30"/>
      <c r="D119" s="31">
        <v>0</v>
      </c>
      <c r="E119" s="33"/>
    </row>
    <row r="120" spans="1:5" ht="15" hidden="1">
      <c r="A120" s="68" t="s">
        <v>120</v>
      </c>
      <c r="B120" s="69">
        <v>432</v>
      </c>
      <c r="C120" s="69"/>
      <c r="D120" s="31">
        <v>0</v>
      </c>
      <c r="E120" s="70"/>
    </row>
    <row r="121" spans="1:5" thickBot="1">
      <c r="A121" s="47" t="s">
        <v>121</v>
      </c>
      <c r="B121" s="48">
        <v>440</v>
      </c>
      <c r="C121" s="48"/>
      <c r="D121" s="49">
        <f>D101+D78</f>
        <v>83226067526</v>
      </c>
      <c r="E121" s="49">
        <f>E101+E78</f>
        <v>83899265753.888885</v>
      </c>
    </row>
    <row r="122" spans="1:5" s="73" customFormat="1" ht="19.5" thickTop="1">
      <c r="A122" s="71"/>
      <c r="B122" s="71"/>
      <c r="C122" s="71"/>
      <c r="D122" s="72">
        <f>D121-D73</f>
        <v>0</v>
      </c>
      <c r="E122" s="72">
        <f>E121-E73</f>
        <v>0</v>
      </c>
    </row>
    <row r="123" spans="1:5" customFormat="1" ht="17.25">
      <c r="A123" s="7"/>
      <c r="B123" s="7"/>
      <c r="C123" s="7"/>
      <c r="D123" s="323" t="s">
        <v>355</v>
      </c>
      <c r="E123" s="323"/>
    </row>
    <row r="124" spans="1:5" customFormat="1" ht="17.25">
      <c r="A124" s="319" t="s">
        <v>122</v>
      </c>
      <c r="B124" s="319"/>
      <c r="C124" s="1"/>
      <c r="D124" s="324" t="s">
        <v>362</v>
      </c>
      <c r="E124" s="324"/>
    </row>
    <row r="125" spans="1:5" customFormat="1" ht="17.25">
      <c r="A125" s="7" t="s">
        <v>123</v>
      </c>
      <c r="B125" s="7"/>
      <c r="C125" s="7"/>
      <c r="D125" s="325" t="s">
        <v>124</v>
      </c>
      <c r="E125" s="325"/>
    </row>
    <row r="126" spans="1:5" customFormat="1" ht="17.25">
      <c r="A126" s="7"/>
      <c r="B126" s="7"/>
      <c r="C126" s="7"/>
      <c r="D126" s="74"/>
      <c r="E126" s="280"/>
    </row>
    <row r="127" spans="1:5" customFormat="1" ht="17.25">
      <c r="A127" s="7"/>
      <c r="B127" s="7"/>
      <c r="C127" s="7"/>
      <c r="D127" s="74"/>
      <c r="E127" s="74"/>
    </row>
    <row r="128" spans="1:5" customFormat="1" ht="17.25">
      <c r="A128" s="7"/>
      <c r="B128" s="7"/>
      <c r="C128" s="7"/>
      <c r="D128" s="74"/>
      <c r="E128" s="74"/>
    </row>
    <row r="129" spans="1:5" customFormat="1" ht="17.25">
      <c r="A129" s="7"/>
      <c r="B129" s="7"/>
      <c r="C129" s="7"/>
      <c r="D129" s="74"/>
      <c r="E129" s="74"/>
    </row>
    <row r="130" spans="1:5" customFormat="1" ht="17.25">
      <c r="A130" s="324" t="s">
        <v>364</v>
      </c>
      <c r="B130" s="324"/>
      <c r="C130" s="7"/>
      <c r="D130" s="324" t="s">
        <v>363</v>
      </c>
      <c r="E130" s="324"/>
    </row>
    <row r="131" spans="1:5" s="73" customFormat="1" ht="18.75">
      <c r="A131" s="71"/>
      <c r="B131" s="71"/>
      <c r="C131" s="71"/>
      <c r="D131" s="76"/>
      <c r="E131" s="77"/>
    </row>
    <row r="132" spans="1:5" s="73" customFormat="1" ht="18.75">
      <c r="A132" s="71"/>
      <c r="B132" s="71"/>
      <c r="C132" s="71"/>
      <c r="D132" s="76"/>
      <c r="E132" s="77"/>
    </row>
    <row r="133" spans="1:5" s="73" customFormat="1" ht="18.75">
      <c r="A133" s="71"/>
      <c r="B133" s="71"/>
      <c r="C133" s="71"/>
      <c r="D133" s="76"/>
      <c r="E133" s="77"/>
    </row>
    <row r="134" spans="1:5" s="73" customFormat="1" ht="18.75">
      <c r="A134" s="71"/>
      <c r="B134" s="71"/>
      <c r="C134" s="71"/>
      <c r="D134" s="76"/>
      <c r="E134" s="77"/>
    </row>
    <row r="135" spans="1:5" s="73" customFormat="1" ht="18.75">
      <c r="A135" s="71"/>
      <c r="B135" s="71"/>
      <c r="C135" s="71"/>
      <c r="D135" s="76"/>
      <c r="E135" s="77"/>
    </row>
    <row r="136" spans="1:5" s="73" customFormat="1" ht="15">
      <c r="A136" s="78"/>
      <c r="B136" s="78"/>
      <c r="C136" s="78"/>
      <c r="D136" s="79"/>
      <c r="E136" s="78"/>
    </row>
    <row r="137" spans="1:5" s="73" customFormat="1" ht="15">
      <c r="A137" s="78"/>
      <c r="B137" s="78"/>
      <c r="C137" s="78"/>
      <c r="D137" s="79"/>
      <c r="E137" s="78"/>
    </row>
    <row r="138" spans="1:5" s="73" customFormat="1" ht="15">
      <c r="A138" s="78"/>
      <c r="B138" s="78"/>
      <c r="C138" s="78"/>
      <c r="D138" s="79"/>
      <c r="E138" s="78"/>
    </row>
    <row r="139" spans="1:5" ht="15">
      <c r="A139" s="46"/>
      <c r="B139" s="46"/>
      <c r="C139" s="46"/>
      <c r="D139" s="80"/>
      <c r="E139" s="46"/>
    </row>
    <row r="140" spans="1:5" ht="15">
      <c r="A140" s="46"/>
      <c r="B140" s="46"/>
      <c r="C140" s="46"/>
      <c r="D140" s="80"/>
      <c r="E140" s="46"/>
    </row>
    <row r="141" spans="1:5" ht="15">
      <c r="A141" s="46"/>
      <c r="B141" s="46"/>
      <c r="C141" s="46"/>
      <c r="D141" s="80"/>
      <c r="E141" s="46"/>
    </row>
    <row r="142" spans="1:5" ht="15">
      <c r="A142" s="46"/>
      <c r="B142" s="46"/>
      <c r="C142" s="46"/>
      <c r="D142" s="80"/>
      <c r="E142" s="46"/>
    </row>
    <row r="143" spans="1:5" ht="15">
      <c r="A143" s="46"/>
      <c r="B143" s="46"/>
      <c r="C143" s="46"/>
      <c r="D143" s="80"/>
      <c r="E143" s="46"/>
    </row>
    <row r="144" spans="1:5" ht="15">
      <c r="A144" s="46"/>
      <c r="B144" s="46"/>
      <c r="C144" s="46"/>
      <c r="D144" s="80"/>
      <c r="E144" s="46"/>
    </row>
    <row r="147" spans="1:5" s="5" customFormat="1">
      <c r="A147" s="81"/>
      <c r="B147" s="82"/>
      <c r="C147" s="82"/>
      <c r="D147" s="83"/>
      <c r="E147" s="81"/>
    </row>
    <row r="152" spans="1:5" s="5" customFormat="1" ht="17.25">
      <c r="A152" s="85"/>
      <c r="B152" s="86"/>
      <c r="C152" s="86"/>
      <c r="D152" s="87"/>
      <c r="E152" s="85"/>
    </row>
    <row r="153" spans="1:5" s="5" customFormat="1" ht="17.25">
      <c r="A153" s="85"/>
      <c r="B153" s="86"/>
      <c r="C153" s="86"/>
      <c r="D153" s="87"/>
      <c r="E153" s="85"/>
    </row>
    <row r="154" spans="1:5" s="5" customFormat="1" ht="17.25">
      <c r="A154" s="85"/>
      <c r="B154" s="86"/>
      <c r="C154" s="86"/>
      <c r="D154" s="87"/>
      <c r="E154" s="85"/>
    </row>
    <row r="155" spans="1:5" s="5" customFormat="1" ht="17.25">
      <c r="A155" s="85"/>
      <c r="B155" s="86"/>
      <c r="C155" s="86"/>
      <c r="D155" s="87"/>
      <c r="E155" s="85"/>
    </row>
    <row r="156" spans="1:5" s="5" customFormat="1" ht="17.25">
      <c r="A156" s="85"/>
      <c r="B156" s="86"/>
      <c r="C156" s="86"/>
      <c r="D156" s="87"/>
      <c r="E156" s="85"/>
    </row>
    <row r="157" spans="1:5" s="5" customFormat="1" ht="17.25">
      <c r="A157" s="85"/>
      <c r="B157" s="86"/>
      <c r="C157" s="86"/>
      <c r="D157" s="87"/>
      <c r="E157" s="85"/>
    </row>
    <row r="158" spans="1:5" s="5" customFormat="1" ht="17.25">
      <c r="A158" s="85"/>
      <c r="B158" s="86"/>
      <c r="C158" s="86"/>
      <c r="D158" s="87"/>
      <c r="E158" s="85"/>
    </row>
    <row r="159" spans="1:5" s="5" customFormat="1" ht="17.25">
      <c r="A159" s="85"/>
      <c r="B159" s="86"/>
      <c r="C159" s="86"/>
      <c r="D159" s="87"/>
      <c r="E159" s="85"/>
    </row>
    <row r="160" spans="1:5" s="5" customFormat="1" ht="17.25">
      <c r="A160" s="85"/>
      <c r="B160" s="86"/>
      <c r="C160" s="86"/>
      <c r="D160" s="87"/>
      <c r="E160" s="85"/>
    </row>
    <row r="161" spans="1:5" s="5" customFormat="1" ht="17.25">
      <c r="A161" s="85"/>
      <c r="B161" s="86"/>
      <c r="C161" s="86"/>
      <c r="D161" s="87"/>
      <c r="E161" s="85"/>
    </row>
    <row r="162" spans="1:5" s="5" customFormat="1" ht="17.25">
      <c r="A162" s="85"/>
      <c r="B162" s="86"/>
      <c r="C162" s="86"/>
      <c r="D162" s="87"/>
      <c r="E162" s="85"/>
    </row>
    <row r="163" spans="1:5" s="5" customFormat="1" ht="17.25">
      <c r="A163" s="85"/>
      <c r="B163" s="86"/>
      <c r="C163" s="86"/>
      <c r="D163" s="87"/>
      <c r="E163" s="85"/>
    </row>
    <row r="164" spans="1:5" s="5" customFormat="1" ht="17.25">
      <c r="A164" s="85"/>
      <c r="B164" s="86"/>
      <c r="C164" s="86"/>
      <c r="D164" s="87"/>
      <c r="E164" s="85"/>
    </row>
    <row r="165" spans="1:5" s="5" customFormat="1" ht="17.25">
      <c r="A165" s="85"/>
      <c r="B165" s="86"/>
      <c r="C165" s="86"/>
      <c r="D165" s="87"/>
      <c r="E165" s="85"/>
    </row>
    <row r="166" spans="1:5" s="5" customFormat="1" ht="17.25">
      <c r="A166" s="85"/>
      <c r="B166" s="86"/>
      <c r="C166" s="86"/>
      <c r="D166" s="87"/>
      <c r="E166" s="85"/>
    </row>
    <row r="167" spans="1:5" s="5" customFormat="1" ht="17.25">
      <c r="A167" s="85"/>
      <c r="B167" s="86"/>
      <c r="C167" s="86"/>
      <c r="D167" s="87"/>
      <c r="E167" s="85"/>
    </row>
    <row r="168" spans="1:5" s="5" customFormat="1" ht="17.25">
      <c r="A168" s="85"/>
      <c r="B168" s="86"/>
      <c r="C168" s="86"/>
      <c r="D168" s="87"/>
      <c r="E168" s="85"/>
    </row>
    <row r="169" spans="1:5" s="5" customFormat="1" ht="17.25">
      <c r="A169" s="85"/>
      <c r="B169" s="86"/>
      <c r="C169" s="86"/>
      <c r="D169" s="87"/>
      <c r="E169" s="85"/>
    </row>
    <row r="170" spans="1:5" s="5" customFormat="1" ht="17.25">
      <c r="A170" s="85"/>
      <c r="B170" s="86"/>
      <c r="C170" s="86"/>
      <c r="D170" s="87"/>
      <c r="E170" s="85"/>
    </row>
    <row r="171" spans="1:5" s="5" customFormat="1" ht="17.25">
      <c r="A171" s="85"/>
      <c r="B171" s="86"/>
      <c r="C171" s="86"/>
      <c r="D171" s="87"/>
      <c r="E171" s="85"/>
    </row>
    <row r="172" spans="1:5" s="5" customFormat="1" ht="17.25">
      <c r="A172" s="85"/>
      <c r="B172" s="86"/>
      <c r="C172" s="86"/>
      <c r="D172" s="87"/>
      <c r="E172" s="85"/>
    </row>
    <row r="173" spans="1:5" s="5" customFormat="1" ht="17.25">
      <c r="A173" s="85"/>
      <c r="B173" s="86"/>
      <c r="C173" s="86"/>
      <c r="D173" s="87"/>
      <c r="E173" s="85"/>
    </row>
    <row r="174" spans="1:5" s="5" customFormat="1" ht="17.25">
      <c r="A174" s="85"/>
      <c r="B174" s="86"/>
      <c r="C174" s="86"/>
      <c r="D174" s="87"/>
      <c r="E174" s="85"/>
    </row>
    <row r="175" spans="1:5" s="5" customFormat="1" ht="17.25">
      <c r="A175" s="85"/>
      <c r="B175" s="86"/>
      <c r="C175" s="86"/>
      <c r="D175" s="87"/>
      <c r="E175" s="85"/>
    </row>
    <row r="176" spans="1:5" s="5" customFormat="1" ht="17.25">
      <c r="A176" s="85"/>
      <c r="B176" s="86"/>
      <c r="C176" s="86"/>
      <c r="D176" s="87"/>
      <c r="E176" s="85"/>
    </row>
    <row r="177" spans="1:5" s="5" customFormat="1" ht="17.25">
      <c r="A177" s="85"/>
      <c r="B177" s="86"/>
      <c r="C177" s="86"/>
      <c r="D177" s="87"/>
      <c r="E177" s="85"/>
    </row>
    <row r="178" spans="1:5" s="5" customFormat="1" ht="17.25">
      <c r="A178" s="85"/>
      <c r="B178" s="86"/>
      <c r="C178" s="86"/>
      <c r="D178" s="87"/>
      <c r="E178" s="85"/>
    </row>
    <row r="179" spans="1:5" s="5" customFormat="1" ht="17.25">
      <c r="A179" s="85"/>
      <c r="B179" s="86"/>
      <c r="C179" s="86"/>
      <c r="D179" s="87"/>
      <c r="E179" s="85"/>
    </row>
    <row r="180" spans="1:5" s="5" customFormat="1" ht="17.25">
      <c r="A180" s="85"/>
      <c r="B180" s="86"/>
      <c r="C180" s="86"/>
      <c r="D180" s="87"/>
      <c r="E180" s="85"/>
    </row>
  </sheetData>
  <mergeCells count="8">
    <mergeCell ref="A130:B130"/>
    <mergeCell ref="A124:B124"/>
    <mergeCell ref="A5:E5"/>
    <mergeCell ref="A6:E6"/>
    <mergeCell ref="D123:E123"/>
    <mergeCell ref="D124:E124"/>
    <mergeCell ref="D125:E125"/>
    <mergeCell ref="D130:E130"/>
  </mergeCells>
  <conditionalFormatting sqref="D13:G73">
    <cfRule type="cellIs" dxfId="25" priority="3" stopIfTrue="1" operator="between">
      <formula>-0.5</formula>
      <formula>0.5</formula>
    </cfRule>
  </conditionalFormatting>
  <conditionalFormatting sqref="D80:G122">
    <cfRule type="cellIs" dxfId="24" priority="2" stopIfTrue="1" operator="between">
      <formula>-0.5</formula>
      <formula>0.5</formula>
    </cfRule>
  </conditionalFormatting>
  <conditionalFormatting sqref="D13:E73 E80:E122 D84:D87 D89:D102 D107:D113 D117:D122">
    <cfRule type="cellIs" dxfId="23" priority="1" stopIfTrue="1" operator="between">
      <formula>-0.5</formula>
      <formula>0.5</formula>
    </cfRule>
  </conditionalFormatting>
  <pageMargins left="0.61" right="0.19685039370078741" top="0.31496062992125984" bottom="0.45" header="0.15748031496062992" footer="0.19685039370078741"/>
  <pageSetup paperSize="9" scale="94" firstPageNumber="6" orientation="portrait" useFirstPageNumber="1" r:id="rId1"/>
  <headerFooter alignWithMargins="0">
    <oddFooter>&amp;C&amp;"VNI-Helve,Normal"&amp;11&amp;P</oddFooter>
  </headerFooter>
  <rowBreaks count="1" manualBreakCount="1">
    <brk id="7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topLeftCell="A4" zoomScaleSheetLayoutView="100" workbookViewId="0">
      <selection activeCell="A32" sqref="A32"/>
    </sheetView>
  </sheetViews>
  <sheetFormatPr defaultRowHeight="12"/>
  <cols>
    <col min="1" max="1" width="43.75" style="289" customWidth="1"/>
    <col min="2" max="2" width="4.875" style="289" customWidth="1"/>
    <col min="3" max="3" width="7.75" style="289" customWidth="1"/>
    <col min="4" max="4" width="15" style="289" customWidth="1"/>
    <col min="5" max="5" width="15.25" style="289" customWidth="1"/>
    <col min="6" max="6" width="17.25" style="289" customWidth="1"/>
    <col min="7" max="7" width="18.75" style="289" customWidth="1"/>
    <col min="8" max="16384" width="9" style="289"/>
  </cols>
  <sheetData>
    <row r="1" spans="1:7" ht="14.25">
      <c r="A1" s="1" t="s">
        <v>358</v>
      </c>
      <c r="B1" s="1"/>
    </row>
    <row r="2" spans="1:7" ht="15">
      <c r="A2" s="8" t="s">
        <v>359</v>
      </c>
      <c r="B2" s="8"/>
    </row>
    <row r="3" spans="1:7">
      <c r="A3" s="327" t="s">
        <v>376</v>
      </c>
      <c r="B3" s="327"/>
    </row>
    <row r="4" spans="1:7">
      <c r="E4" s="327"/>
      <c r="F4" s="327"/>
    </row>
    <row r="5" spans="1:7" ht="20.100000000000001" customHeight="1">
      <c r="A5" s="328" t="s">
        <v>472</v>
      </c>
      <c r="B5" s="328"/>
      <c r="C5" s="328"/>
      <c r="D5" s="328"/>
      <c r="E5" s="328"/>
      <c r="F5" s="328"/>
    </row>
    <row r="6" spans="1:7">
      <c r="A6" s="326" t="s">
        <v>375</v>
      </c>
      <c r="B6" s="326"/>
      <c r="C6" s="326"/>
      <c r="D6" s="326"/>
      <c r="E6" s="326"/>
    </row>
    <row r="8" spans="1:7" s="291" customFormat="1" ht="48.75" customHeight="1">
      <c r="A8" s="290" t="s">
        <v>377</v>
      </c>
      <c r="B8" s="290" t="s">
        <v>378</v>
      </c>
      <c r="C8" s="290" t="s">
        <v>4</v>
      </c>
      <c r="D8" s="290" t="s">
        <v>379</v>
      </c>
      <c r="E8" s="290" t="s">
        <v>380</v>
      </c>
      <c r="F8" s="290" t="s">
        <v>381</v>
      </c>
      <c r="G8" s="290" t="s">
        <v>382</v>
      </c>
    </row>
    <row r="9" spans="1:7">
      <c r="A9" s="278" t="s">
        <v>383</v>
      </c>
      <c r="B9" s="278" t="s">
        <v>127</v>
      </c>
      <c r="C9" s="278" t="s">
        <v>128</v>
      </c>
      <c r="D9" s="292">
        <v>2404139435</v>
      </c>
      <c r="E9" s="293">
        <v>2688630260</v>
      </c>
      <c r="F9" s="292">
        <v>2404139435</v>
      </c>
      <c r="G9" s="293">
        <v>2688630260</v>
      </c>
    </row>
    <row r="10" spans="1:7">
      <c r="A10" s="278" t="s">
        <v>129</v>
      </c>
      <c r="B10" s="278" t="s">
        <v>130</v>
      </c>
      <c r="C10" s="278"/>
      <c r="D10" s="292">
        <v>0</v>
      </c>
      <c r="E10" s="294">
        <v>0</v>
      </c>
      <c r="F10" s="292">
        <v>0</v>
      </c>
      <c r="G10" s="294">
        <v>0</v>
      </c>
    </row>
    <row r="11" spans="1:7">
      <c r="A11" s="295" t="s">
        <v>384</v>
      </c>
      <c r="B11" s="295" t="s">
        <v>385</v>
      </c>
      <c r="C11" s="295"/>
      <c r="D11" s="292">
        <v>2404139435</v>
      </c>
      <c r="E11" s="293">
        <v>2688630260</v>
      </c>
      <c r="F11" s="292">
        <v>2404139435</v>
      </c>
      <c r="G11" s="293">
        <v>2688630260</v>
      </c>
    </row>
    <row r="12" spans="1:7">
      <c r="A12" s="278" t="s">
        <v>131</v>
      </c>
      <c r="B12" s="278" t="s">
        <v>386</v>
      </c>
      <c r="C12" s="278" t="s">
        <v>132</v>
      </c>
      <c r="D12" s="292">
        <v>2879974360</v>
      </c>
      <c r="E12" s="294">
        <v>2587918209</v>
      </c>
      <c r="F12" s="292">
        <v>2879974360</v>
      </c>
      <c r="G12" s="294">
        <v>2587918209</v>
      </c>
    </row>
    <row r="13" spans="1:7">
      <c r="A13" s="295" t="s">
        <v>387</v>
      </c>
      <c r="B13" s="295" t="s">
        <v>388</v>
      </c>
      <c r="C13" s="295"/>
      <c r="D13" s="296">
        <v>-475834925</v>
      </c>
      <c r="E13" s="293">
        <v>100712051</v>
      </c>
      <c r="F13" s="296">
        <v>-475834925</v>
      </c>
      <c r="G13" s="293">
        <v>100712051</v>
      </c>
    </row>
    <row r="14" spans="1:7">
      <c r="A14" s="278" t="s">
        <v>133</v>
      </c>
      <c r="B14" s="278" t="s">
        <v>389</v>
      </c>
      <c r="C14" s="278" t="s">
        <v>134</v>
      </c>
      <c r="D14" s="292">
        <v>806442679</v>
      </c>
      <c r="E14" s="294">
        <v>1023309989</v>
      </c>
      <c r="F14" s="292">
        <v>806442679</v>
      </c>
      <c r="G14" s="294">
        <v>1023309989</v>
      </c>
    </row>
    <row r="15" spans="1:7">
      <c r="A15" s="278" t="s">
        <v>135</v>
      </c>
      <c r="B15" s="278" t="s">
        <v>390</v>
      </c>
      <c r="C15" s="278"/>
      <c r="D15" s="292">
        <v>0</v>
      </c>
      <c r="E15" s="294">
        <v>0</v>
      </c>
      <c r="F15" s="292">
        <v>0</v>
      </c>
      <c r="G15" s="294">
        <v>0</v>
      </c>
    </row>
    <row r="16" spans="1:7">
      <c r="A16" s="278" t="s">
        <v>391</v>
      </c>
      <c r="B16" s="278" t="s">
        <v>373</v>
      </c>
      <c r="C16" s="278"/>
      <c r="D16" s="292">
        <v>0</v>
      </c>
      <c r="E16" s="294">
        <v>0</v>
      </c>
      <c r="F16" s="292">
        <v>0</v>
      </c>
      <c r="G16" s="294">
        <v>0</v>
      </c>
    </row>
    <row r="17" spans="1:7">
      <c r="A17" s="278" t="s">
        <v>392</v>
      </c>
      <c r="B17" s="278" t="s">
        <v>393</v>
      </c>
      <c r="C17" s="278"/>
      <c r="D17" s="292">
        <v>0</v>
      </c>
      <c r="E17" s="294">
        <v>0</v>
      </c>
      <c r="F17" s="292">
        <v>0</v>
      </c>
      <c r="G17" s="294">
        <v>0</v>
      </c>
    </row>
    <row r="18" spans="1:7">
      <c r="A18" s="278" t="s">
        <v>394</v>
      </c>
      <c r="B18" s="278" t="s">
        <v>395</v>
      </c>
      <c r="C18" s="278" t="s">
        <v>481</v>
      </c>
      <c r="D18" s="292"/>
      <c r="E18" s="294">
        <v>67854317</v>
      </c>
      <c r="G18" s="294">
        <v>67854317</v>
      </c>
    </row>
    <row r="19" spans="1:7">
      <c r="A19" s="278" t="s">
        <v>396</v>
      </c>
      <c r="B19" s="278" t="s">
        <v>397</v>
      </c>
      <c r="C19" s="278" t="s">
        <v>482</v>
      </c>
      <c r="D19" s="292">
        <v>1812795159</v>
      </c>
      <c r="E19" s="294">
        <v>221729475</v>
      </c>
      <c r="F19" s="292">
        <v>1812795159</v>
      </c>
      <c r="G19" s="294">
        <v>221729475</v>
      </c>
    </row>
    <row r="20" spans="1:7">
      <c r="A20" s="295" t="s">
        <v>398</v>
      </c>
      <c r="B20" s="295" t="s">
        <v>399</v>
      </c>
      <c r="C20" s="295"/>
      <c r="D20" s="296">
        <v>-1482187405</v>
      </c>
      <c r="E20" s="293">
        <v>834438248</v>
      </c>
      <c r="F20" s="296">
        <v>-1482187405</v>
      </c>
      <c r="G20" s="293">
        <v>834438248</v>
      </c>
    </row>
    <row r="21" spans="1:7">
      <c r="A21" s="278" t="s">
        <v>400</v>
      </c>
      <c r="B21" s="278" t="s">
        <v>401</v>
      </c>
      <c r="C21" s="278" t="s">
        <v>136</v>
      </c>
      <c r="D21" s="292">
        <v>130000000</v>
      </c>
      <c r="E21" s="294">
        <v>81818182</v>
      </c>
      <c r="F21" s="292">
        <v>130000000</v>
      </c>
      <c r="G21" s="294">
        <v>81818182</v>
      </c>
    </row>
    <row r="22" spans="1:7">
      <c r="A22" s="278" t="s">
        <v>402</v>
      </c>
      <c r="B22" s="278" t="s">
        <v>403</v>
      </c>
      <c r="C22" s="278"/>
      <c r="D22" s="292">
        <v>2690909</v>
      </c>
      <c r="E22" s="294">
        <v>1101600</v>
      </c>
      <c r="F22" s="292">
        <v>2690909</v>
      </c>
      <c r="G22" s="294">
        <v>1101600</v>
      </c>
    </row>
    <row r="23" spans="1:7">
      <c r="A23" s="295" t="s">
        <v>404</v>
      </c>
      <c r="B23" s="295" t="s">
        <v>405</v>
      </c>
      <c r="C23" s="295"/>
      <c r="D23" s="292">
        <v>127309091</v>
      </c>
      <c r="E23" s="293">
        <v>80716582</v>
      </c>
      <c r="F23" s="292">
        <v>127309091</v>
      </c>
      <c r="G23" s="293">
        <v>80716582</v>
      </c>
    </row>
    <row r="24" spans="1:7">
      <c r="A24" s="295" t="s">
        <v>406</v>
      </c>
      <c r="B24" s="295" t="s">
        <v>407</v>
      </c>
      <c r="C24" s="295" t="s">
        <v>483</v>
      </c>
      <c r="D24" s="296">
        <v>-1354878314</v>
      </c>
      <c r="E24" s="294">
        <v>915154830</v>
      </c>
      <c r="F24" s="296">
        <v>-1354878314</v>
      </c>
      <c r="G24" s="294">
        <v>915154830</v>
      </c>
    </row>
    <row r="25" spans="1:7">
      <c r="A25" s="278" t="s">
        <v>408</v>
      </c>
      <c r="B25" s="278" t="s">
        <v>409</v>
      </c>
      <c r="C25" s="278"/>
      <c r="D25" s="292">
        <v>0</v>
      </c>
      <c r="E25" s="294">
        <v>0</v>
      </c>
      <c r="F25" s="292">
        <v>0</v>
      </c>
      <c r="G25" s="294">
        <v>0</v>
      </c>
    </row>
    <row r="26" spans="1:7">
      <c r="A26" s="278" t="s">
        <v>410</v>
      </c>
      <c r="B26" s="278" t="s">
        <v>411</v>
      </c>
      <c r="C26" s="278"/>
      <c r="D26" s="292">
        <v>0</v>
      </c>
      <c r="E26" s="294">
        <v>0</v>
      </c>
      <c r="F26" s="292">
        <v>0</v>
      </c>
      <c r="G26" s="294">
        <v>0</v>
      </c>
    </row>
    <row r="27" spans="1:7">
      <c r="A27" s="295" t="s">
        <v>412</v>
      </c>
      <c r="B27" s="295" t="s">
        <v>413</v>
      </c>
      <c r="C27" s="295"/>
      <c r="D27" s="296">
        <v>-1354878314</v>
      </c>
      <c r="E27" s="293">
        <v>915154830</v>
      </c>
      <c r="F27" s="296">
        <v>-1354878314</v>
      </c>
      <c r="G27" s="293">
        <v>915154830</v>
      </c>
    </row>
    <row r="28" spans="1:7">
      <c r="A28" s="278" t="s">
        <v>414</v>
      </c>
      <c r="B28" s="278" t="s">
        <v>415</v>
      </c>
      <c r="C28" s="278"/>
      <c r="D28" s="294">
        <v>0</v>
      </c>
      <c r="E28" s="294">
        <v>0</v>
      </c>
      <c r="F28" s="294">
        <v>0</v>
      </c>
      <c r="G28" s="294">
        <v>0</v>
      </c>
    </row>
    <row r="29" spans="1:7">
      <c r="A29" s="278" t="s">
        <v>416</v>
      </c>
      <c r="B29" s="278" t="s">
        <v>417</v>
      </c>
      <c r="C29" s="278"/>
      <c r="D29" s="294">
        <v>0</v>
      </c>
      <c r="E29" s="294">
        <v>0</v>
      </c>
      <c r="F29" s="294">
        <v>0</v>
      </c>
      <c r="G29" s="294">
        <v>0</v>
      </c>
    </row>
    <row r="30" spans="1:7">
      <c r="A30" s="278" t="s">
        <v>418</v>
      </c>
      <c r="B30" s="278" t="s">
        <v>419</v>
      </c>
      <c r="C30" s="278"/>
      <c r="D30" s="294">
        <f>D27/9247327</f>
        <v>-146.51567031208046</v>
      </c>
      <c r="E30" s="294">
        <f t="shared" ref="E30:G30" si="0">E27/9247327</f>
        <v>98.964255292367184</v>
      </c>
      <c r="F30" s="294">
        <f t="shared" si="0"/>
        <v>-146.51567031208046</v>
      </c>
      <c r="G30" s="294">
        <f t="shared" si="0"/>
        <v>98.964255292367184</v>
      </c>
    </row>
    <row r="31" spans="1:7">
      <c r="A31" s="278" t="s">
        <v>420</v>
      </c>
      <c r="B31" s="278" t="s">
        <v>421</v>
      </c>
      <c r="C31" s="278"/>
      <c r="D31" s="294">
        <v>0</v>
      </c>
      <c r="E31" s="294">
        <v>0</v>
      </c>
      <c r="F31" s="294">
        <v>0</v>
      </c>
      <c r="G31" s="294">
        <v>0</v>
      </c>
    </row>
    <row r="33" spans="1:7" ht="6" customHeight="1">
      <c r="A33" s="7"/>
      <c r="B33" s="7"/>
      <c r="C33" s="7"/>
      <c r="D33" s="323" t="s">
        <v>422</v>
      </c>
      <c r="E33" s="323"/>
      <c r="F33" s="323"/>
      <c r="G33" s="323"/>
    </row>
    <row r="34" spans="1:7" ht="14.25">
      <c r="A34" s="319" t="s">
        <v>137</v>
      </c>
      <c r="B34" s="319"/>
      <c r="C34" s="1"/>
      <c r="D34" s="324" t="s">
        <v>423</v>
      </c>
      <c r="E34" s="324"/>
      <c r="F34" s="324"/>
      <c r="G34" s="324"/>
    </row>
    <row r="35" spans="1:7" ht="15">
      <c r="A35" s="7" t="s">
        <v>138</v>
      </c>
      <c r="B35" s="7"/>
      <c r="C35" s="7"/>
      <c r="D35" s="325" t="s">
        <v>124</v>
      </c>
      <c r="E35" s="325"/>
      <c r="F35" s="325"/>
      <c r="G35" s="325"/>
    </row>
    <row r="36" spans="1:7" ht="15">
      <c r="A36" s="7"/>
      <c r="B36" s="7"/>
      <c r="C36" s="7"/>
      <c r="D36" s="74"/>
      <c r="E36" s="297"/>
      <c r="F36" s="298"/>
      <c r="G36" s="280"/>
    </row>
    <row r="53" ht="17.25" customHeight="1"/>
  </sheetData>
  <mergeCells count="8">
    <mergeCell ref="D35:G35"/>
    <mergeCell ref="A6:E6"/>
    <mergeCell ref="A3:B3"/>
    <mergeCell ref="E4:F4"/>
    <mergeCell ref="A5:F5"/>
    <mergeCell ref="D33:G33"/>
    <mergeCell ref="A34:B34"/>
    <mergeCell ref="D34:G34"/>
  </mergeCells>
  <pageMargins left="0.51" right="0.17" top="0.27559055118110198" bottom="0.196850393700787" header="0.15748031496063" footer="0.196850393700787"/>
  <pageSetup paperSize="9" firstPageNumber="8" orientation="portrait" useFirstPageNumber="1" r:id="rId1"/>
  <headerFooter alignWithMargins="0">
    <oddFooter>&amp;C&amp;"VNI-Helve,Normal"&amp;11&amp;P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view="pageBreakPreview" topLeftCell="A18" zoomScaleSheetLayoutView="100" workbookViewId="0">
      <selection activeCell="A25" sqref="A25"/>
    </sheetView>
  </sheetViews>
  <sheetFormatPr defaultRowHeight="12"/>
  <cols>
    <col min="1" max="1" width="40.625" style="289" customWidth="1"/>
    <col min="2" max="2" width="8.125" style="289" customWidth="1"/>
    <col min="3" max="3" width="9" style="289"/>
    <col min="4" max="4" width="21" style="289" bestFit="1" customWidth="1"/>
    <col min="5" max="5" width="18.75" style="289" bestFit="1" customWidth="1"/>
    <col min="6" max="6" width="14.125" style="289" bestFit="1" customWidth="1"/>
    <col min="7" max="16384" width="9" style="289"/>
  </cols>
  <sheetData>
    <row r="1" spans="1:5" ht="14.25">
      <c r="A1" s="1" t="s">
        <v>358</v>
      </c>
      <c r="B1" s="1"/>
    </row>
    <row r="2" spans="1:5" ht="15">
      <c r="A2" s="8" t="s">
        <v>359</v>
      </c>
      <c r="B2" s="8"/>
    </row>
    <row r="3" spans="1:5">
      <c r="A3" s="327" t="s">
        <v>376</v>
      </c>
      <c r="B3" s="327"/>
    </row>
    <row r="4" spans="1:5">
      <c r="C4" s="327"/>
      <c r="D4" s="327"/>
    </row>
    <row r="5" spans="1:5" ht="20.100000000000001" customHeight="1">
      <c r="A5" s="328" t="s">
        <v>473</v>
      </c>
      <c r="B5" s="327"/>
      <c r="C5" s="327"/>
      <c r="D5" s="327"/>
    </row>
    <row r="6" spans="1:5">
      <c r="A6" s="326" t="s">
        <v>375</v>
      </c>
      <c r="B6" s="326"/>
      <c r="C6" s="326"/>
      <c r="D6" s="326"/>
    </row>
    <row r="8" spans="1:5" ht="45" customHeight="1">
      <c r="A8" s="290" t="s">
        <v>377</v>
      </c>
      <c r="B8" s="290" t="s">
        <v>378</v>
      </c>
      <c r="C8" s="290" t="s">
        <v>4</v>
      </c>
      <c r="D8" s="290" t="s">
        <v>424</v>
      </c>
      <c r="E8" s="290" t="s">
        <v>425</v>
      </c>
    </row>
    <row r="9" spans="1:5" ht="15">
      <c r="A9" s="299" t="s">
        <v>139</v>
      </c>
      <c r="B9" s="300"/>
      <c r="C9" s="300"/>
      <c r="D9" s="301"/>
      <c r="E9" s="301"/>
    </row>
    <row r="10" spans="1:5" ht="24">
      <c r="A10" s="302" t="s">
        <v>426</v>
      </c>
      <c r="B10" s="302" t="s">
        <v>127</v>
      </c>
      <c r="C10" s="302"/>
      <c r="D10" s="303">
        <v>2657905447</v>
      </c>
      <c r="E10" s="304">
        <v>6852926425</v>
      </c>
    </row>
    <row r="11" spans="1:5" ht="15">
      <c r="A11" s="302" t="s">
        <v>427</v>
      </c>
      <c r="B11" s="302" t="s">
        <v>130</v>
      </c>
      <c r="C11" s="302"/>
      <c r="D11" s="303">
        <v>-9939096421</v>
      </c>
      <c r="E11" s="305">
        <v>-11442960375</v>
      </c>
    </row>
    <row r="12" spans="1:5" ht="15">
      <c r="A12" s="302" t="s">
        <v>428</v>
      </c>
      <c r="B12" s="302" t="s">
        <v>142</v>
      </c>
      <c r="C12" s="302"/>
      <c r="D12" s="303">
        <v>-723471394</v>
      </c>
      <c r="E12" s="305">
        <v>-1686900808</v>
      </c>
    </row>
    <row r="13" spans="1:5" ht="15">
      <c r="A13" s="302" t="s">
        <v>429</v>
      </c>
      <c r="B13" s="302" t="s">
        <v>144</v>
      </c>
      <c r="C13" s="302"/>
      <c r="D13" s="303"/>
      <c r="E13" s="305">
        <v>0</v>
      </c>
    </row>
    <row r="14" spans="1:5" ht="15">
      <c r="A14" s="302" t="s">
        <v>430</v>
      </c>
      <c r="B14" s="302" t="s">
        <v>146</v>
      </c>
      <c r="C14" s="302"/>
      <c r="D14" s="303">
        <v>0</v>
      </c>
      <c r="E14" s="305">
        <v>0</v>
      </c>
    </row>
    <row r="15" spans="1:5" ht="15">
      <c r="A15" s="302" t="s">
        <v>431</v>
      </c>
      <c r="B15" s="302" t="s">
        <v>147</v>
      </c>
      <c r="C15" s="302"/>
      <c r="D15" s="303">
        <v>91113065</v>
      </c>
      <c r="E15" s="305">
        <v>1221737618</v>
      </c>
    </row>
    <row r="16" spans="1:5" ht="15">
      <c r="A16" s="278" t="s">
        <v>432</v>
      </c>
      <c r="B16" s="278" t="s">
        <v>149</v>
      </c>
      <c r="C16" s="278"/>
      <c r="D16" s="303">
        <f>-171025347-9500000000-2500000000</f>
        <v>-12171025347</v>
      </c>
      <c r="E16" s="305">
        <v>-6961986675</v>
      </c>
    </row>
    <row r="17" spans="1:6" ht="15">
      <c r="A17" s="295" t="s">
        <v>150</v>
      </c>
      <c r="B17" s="295" t="s">
        <v>388</v>
      </c>
      <c r="C17" s="295"/>
      <c r="D17" s="306">
        <f>SUM(D10:D16)</f>
        <v>-20084574650</v>
      </c>
      <c r="E17" s="306">
        <v>-12017183815</v>
      </c>
    </row>
    <row r="18" spans="1:6" ht="15">
      <c r="A18" s="295" t="s">
        <v>151</v>
      </c>
      <c r="B18" s="295"/>
      <c r="C18" s="295"/>
      <c r="D18" s="301"/>
      <c r="E18" s="301"/>
    </row>
    <row r="19" spans="1:6" ht="15">
      <c r="A19" s="278" t="s">
        <v>433</v>
      </c>
      <c r="B19" s="278" t="s">
        <v>389</v>
      </c>
      <c r="C19" s="278"/>
      <c r="D19" s="303">
        <v>-33772727</v>
      </c>
      <c r="E19" s="304">
        <v>0</v>
      </c>
    </row>
    <row r="20" spans="1:6" ht="15">
      <c r="A20" s="278" t="s">
        <v>434</v>
      </c>
      <c r="B20" s="278" t="s">
        <v>390</v>
      </c>
      <c r="C20" s="278"/>
      <c r="D20" s="303">
        <v>130000000</v>
      </c>
      <c r="E20" s="305">
        <v>81000000</v>
      </c>
    </row>
    <row r="21" spans="1:6" ht="15">
      <c r="A21" s="278" t="s">
        <v>435</v>
      </c>
      <c r="B21" s="278" t="s">
        <v>373</v>
      </c>
      <c r="C21" s="278"/>
      <c r="D21" s="303">
        <v>-112682089351</v>
      </c>
      <c r="E21" s="305">
        <v>-66085117500</v>
      </c>
    </row>
    <row r="22" spans="1:6" ht="15">
      <c r="A22" s="278" t="s">
        <v>436</v>
      </c>
      <c r="B22" s="278" t="s">
        <v>371</v>
      </c>
      <c r="C22" s="278"/>
      <c r="D22" s="303">
        <v>125500000000</v>
      </c>
      <c r="E22" s="305">
        <v>43000000000</v>
      </c>
    </row>
    <row r="23" spans="1:6" ht="15">
      <c r="A23" s="278" t="s">
        <v>437</v>
      </c>
      <c r="B23" s="278" t="s">
        <v>395</v>
      </c>
      <c r="C23" s="278"/>
      <c r="D23" s="303">
        <v>-13800000000</v>
      </c>
      <c r="E23" s="305">
        <v>0</v>
      </c>
    </row>
    <row r="24" spans="1:6" ht="15">
      <c r="A24" s="278" t="s">
        <v>438</v>
      </c>
      <c r="B24" s="278" t="s">
        <v>397</v>
      </c>
      <c r="C24" s="278"/>
      <c r="D24" s="303"/>
      <c r="E24" s="305">
        <v>0</v>
      </c>
    </row>
    <row r="25" spans="1:6" ht="15">
      <c r="A25" s="278" t="s">
        <v>439</v>
      </c>
      <c r="B25" s="278" t="s">
        <v>372</v>
      </c>
      <c r="C25" s="278"/>
      <c r="D25" s="303">
        <v>806442679</v>
      </c>
      <c r="E25" s="305">
        <v>3577476762</v>
      </c>
    </row>
    <row r="26" spans="1:6" ht="15">
      <c r="A26" s="295" t="s">
        <v>152</v>
      </c>
      <c r="B26" s="295" t="s">
        <v>399</v>
      </c>
      <c r="C26" s="295"/>
      <c r="D26" s="306">
        <f>SUM(D19:D25)</f>
        <v>-79419399</v>
      </c>
      <c r="E26" s="306">
        <v>-19426640738</v>
      </c>
    </row>
    <row r="27" spans="1:6" ht="15">
      <c r="A27" s="295" t="s">
        <v>153</v>
      </c>
      <c r="B27" s="295"/>
      <c r="C27" s="295"/>
      <c r="D27" s="301"/>
      <c r="E27" s="301"/>
      <c r="F27" s="307"/>
    </row>
    <row r="28" spans="1:6" ht="15">
      <c r="A28" s="278" t="s">
        <v>440</v>
      </c>
      <c r="B28" s="278" t="s">
        <v>401</v>
      </c>
      <c r="C28" s="278"/>
      <c r="D28" s="303"/>
      <c r="E28" s="308">
        <v>0</v>
      </c>
    </row>
    <row r="29" spans="1:6" ht="15">
      <c r="A29" s="278" t="s">
        <v>441</v>
      </c>
      <c r="B29" s="278" t="s">
        <v>403</v>
      </c>
      <c r="C29" s="278"/>
      <c r="D29" s="303">
        <v>0</v>
      </c>
      <c r="E29" s="308">
        <v>0</v>
      </c>
    </row>
    <row r="30" spans="1:6" ht="15">
      <c r="A30" s="278" t="s">
        <v>442</v>
      </c>
      <c r="B30" s="278" t="s">
        <v>443</v>
      </c>
      <c r="C30" s="278"/>
      <c r="D30" s="303"/>
      <c r="E30" s="308">
        <v>0</v>
      </c>
    </row>
    <row r="31" spans="1:6" ht="15">
      <c r="A31" s="278" t="s">
        <v>444</v>
      </c>
      <c r="B31" s="278" t="s">
        <v>445</v>
      </c>
      <c r="C31" s="278"/>
      <c r="D31" s="303"/>
      <c r="E31" s="308">
        <v>0</v>
      </c>
    </row>
    <row r="32" spans="1:6" ht="15">
      <c r="A32" s="278" t="s">
        <v>446</v>
      </c>
      <c r="B32" s="278" t="s">
        <v>447</v>
      </c>
      <c r="C32" s="278"/>
      <c r="D32" s="303">
        <v>0</v>
      </c>
      <c r="E32" s="308">
        <v>0</v>
      </c>
    </row>
    <row r="33" spans="1:6" ht="15">
      <c r="A33" s="278" t="s">
        <v>448</v>
      </c>
      <c r="B33" s="278" t="s">
        <v>370</v>
      </c>
      <c r="C33" s="278"/>
      <c r="D33" s="303"/>
      <c r="E33" s="305">
        <v>-19357800</v>
      </c>
    </row>
    <row r="34" spans="1:6" ht="15">
      <c r="A34" s="295" t="s">
        <v>154</v>
      </c>
      <c r="B34" s="295" t="s">
        <v>405</v>
      </c>
      <c r="C34" s="295"/>
      <c r="D34" s="306"/>
      <c r="E34" s="306">
        <v>-19357800</v>
      </c>
    </row>
    <row r="35" spans="1:6" ht="14.25">
      <c r="A35" s="295" t="s">
        <v>449</v>
      </c>
      <c r="B35" s="295" t="s">
        <v>407</v>
      </c>
      <c r="C35" s="295"/>
      <c r="D35" s="309">
        <f>D26+D17+D34</f>
        <v>-20163994049</v>
      </c>
      <c r="E35" s="309">
        <v>-31463182353</v>
      </c>
    </row>
    <row r="36" spans="1:6" ht="14.25">
      <c r="A36" s="278" t="s">
        <v>450</v>
      </c>
      <c r="B36" s="295" t="s">
        <v>413</v>
      </c>
      <c r="C36" s="295"/>
      <c r="D36" s="309">
        <f>E38</f>
        <v>49096292478</v>
      </c>
      <c r="E36" s="309">
        <v>80559474831</v>
      </c>
    </row>
    <row r="37" spans="1:6" ht="15">
      <c r="A37" s="278" t="s">
        <v>155</v>
      </c>
      <c r="B37" s="278" t="s">
        <v>415</v>
      </c>
      <c r="C37" s="278"/>
      <c r="D37" s="305">
        <v>0</v>
      </c>
      <c r="E37" s="305">
        <v>0</v>
      </c>
    </row>
    <row r="38" spans="1:6" ht="14.25">
      <c r="A38" s="295" t="s">
        <v>451</v>
      </c>
      <c r="B38" s="295" t="s">
        <v>419</v>
      </c>
      <c r="C38" s="295"/>
      <c r="D38" s="309">
        <f>D36+D35+D37</f>
        <v>28932298429</v>
      </c>
      <c r="E38" s="309">
        <v>49096292478</v>
      </c>
    </row>
    <row r="39" spans="1:6">
      <c r="D39" s="310">
        <f>D38-E39</f>
        <v>28932298429</v>
      </c>
      <c r="E39" s="307"/>
      <c r="F39" s="307"/>
    </row>
    <row r="40" spans="1:6" ht="15">
      <c r="A40" s="319" t="s">
        <v>137</v>
      </c>
      <c r="B40" s="319"/>
      <c r="C40" s="323" t="s">
        <v>422</v>
      </c>
      <c r="D40" s="323"/>
      <c r="E40" s="323"/>
    </row>
    <row r="41" spans="1:6" ht="15">
      <c r="A41" s="7" t="s">
        <v>138</v>
      </c>
      <c r="B41" s="7"/>
      <c r="C41" s="324" t="s">
        <v>423</v>
      </c>
      <c r="D41" s="324"/>
      <c r="E41" s="324"/>
    </row>
    <row r="42" spans="1:6" ht="15">
      <c r="A42" s="7"/>
      <c r="B42" s="7"/>
      <c r="C42" s="329" t="s">
        <v>124</v>
      </c>
      <c r="D42" s="329"/>
      <c r="E42" s="329"/>
    </row>
    <row r="43" spans="1:6" ht="15">
      <c r="A43" s="7"/>
      <c r="B43" s="7"/>
      <c r="C43" s="74"/>
      <c r="D43" s="280"/>
      <c r="E43" s="280"/>
    </row>
  </sheetData>
  <mergeCells count="8">
    <mergeCell ref="C42:E42"/>
    <mergeCell ref="A3:B3"/>
    <mergeCell ref="C4:D4"/>
    <mergeCell ref="A5:D5"/>
    <mergeCell ref="A40:B40"/>
    <mergeCell ref="C40:E40"/>
    <mergeCell ref="C41:E41"/>
    <mergeCell ref="A6:D6"/>
  </mergeCells>
  <conditionalFormatting sqref="E13:F42">
    <cfRule type="cellIs" dxfId="22" priority="12" stopIfTrue="1" operator="between">
      <formula>-0.5</formula>
      <formula>0.5</formula>
    </cfRule>
  </conditionalFormatting>
  <conditionalFormatting sqref="G21">
    <cfRule type="cellIs" dxfId="21" priority="11" stopIfTrue="1" operator="between">
      <formula>-0.5</formula>
      <formula>0.5</formula>
    </cfRule>
  </conditionalFormatting>
  <conditionalFormatting sqref="G39">
    <cfRule type="cellIs" dxfId="20" priority="8" stopIfTrue="1" operator="between">
      <formula>-0.5</formula>
      <formula>0.5</formula>
    </cfRule>
  </conditionalFormatting>
  <conditionalFormatting sqref="G30">
    <cfRule type="cellIs" dxfId="19" priority="10" stopIfTrue="1" operator="between">
      <formula>-0.5</formula>
      <formula>0.5</formula>
    </cfRule>
  </conditionalFormatting>
  <conditionalFormatting sqref="G38">
    <cfRule type="cellIs" dxfId="18" priority="9" stopIfTrue="1" operator="between">
      <formula>-0.5</formula>
      <formula>0.5</formula>
    </cfRule>
  </conditionalFormatting>
  <conditionalFormatting sqref="H21">
    <cfRule type="cellIs" dxfId="17" priority="7" stopIfTrue="1" operator="between">
      <formula>-0.5</formula>
      <formula>0.5</formula>
    </cfRule>
  </conditionalFormatting>
  <conditionalFormatting sqref="H30">
    <cfRule type="cellIs" dxfId="16" priority="6" stopIfTrue="1" operator="between">
      <formula>-0.5</formula>
      <formula>0.5</formula>
    </cfRule>
  </conditionalFormatting>
  <conditionalFormatting sqref="H38">
    <cfRule type="cellIs" dxfId="15" priority="5" stopIfTrue="1" operator="between">
      <formula>-0.5</formula>
      <formula>0.5</formula>
    </cfRule>
  </conditionalFormatting>
  <conditionalFormatting sqref="H39">
    <cfRule type="cellIs" dxfId="14" priority="4" stopIfTrue="1" operator="between">
      <formula>-0.5</formula>
      <formula>0.5</formula>
    </cfRule>
  </conditionalFormatting>
  <conditionalFormatting sqref="I21">
    <cfRule type="cellIs" dxfId="13" priority="3" stopIfTrue="1" operator="between">
      <formula>-0.5</formula>
      <formula>0.5</formula>
    </cfRule>
  </conditionalFormatting>
  <conditionalFormatting sqref="I30">
    <cfRule type="cellIs" dxfId="12" priority="2" stopIfTrue="1" operator="between">
      <formula>-0.5</formula>
      <formula>0.5</formula>
    </cfRule>
  </conditionalFormatting>
  <conditionalFormatting sqref="I39">
    <cfRule type="cellIs" dxfId="11" priority="1" stopIfTrue="1" operator="between">
      <formula>-0.5</formula>
      <formula>0.5</formula>
    </cfRule>
  </conditionalFormatting>
  <pageMargins left="0.47" right="0.196850393700787" top="0.31496062992126" bottom="0.15748031496063" header="0.118110236220472" footer="0.196850393700787"/>
  <pageSetup paperSize="9" scale="91" firstPageNumber="9" orientation="portrait" useFirstPageNumber="1" r:id="rId1"/>
  <headerFooter alignWithMargins="0">
    <oddFooter>&amp;C&amp;11&amp;P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view="pageBreakPreview" topLeftCell="A57" zoomScaleSheetLayoutView="100" workbookViewId="0">
      <selection activeCell="H67" sqref="H67"/>
    </sheetView>
  </sheetViews>
  <sheetFormatPr defaultRowHeight="15.75"/>
  <cols>
    <col min="1" max="1" width="2.875" style="99" customWidth="1"/>
    <col min="2" max="2" width="18.5" style="99" customWidth="1"/>
    <col min="3" max="3" width="12.125" style="81" customWidth="1"/>
    <col min="4" max="4" width="14.125" style="81" customWidth="1"/>
    <col min="5" max="5" width="0.25" style="81" customWidth="1"/>
    <col min="6" max="6" width="13.125" style="81" customWidth="1"/>
    <col min="7" max="7" width="0.25" style="81" customWidth="1"/>
    <col min="8" max="8" width="14.375" style="100" customWidth="1"/>
    <col min="9" max="9" width="1.125" style="100" customWidth="1"/>
    <col min="10" max="10" width="14.125" style="100" customWidth="1"/>
    <col min="11" max="11" width="15.75" style="36" bestFit="1" customWidth="1"/>
    <col min="12" max="12" width="15.375" style="101" bestFit="1" customWidth="1"/>
    <col min="13" max="13" width="12" style="102" bestFit="1" customWidth="1"/>
    <col min="14" max="14" width="10.5" style="81" bestFit="1" customWidth="1"/>
    <col min="15" max="16384" width="9" style="81"/>
  </cols>
  <sheetData>
    <row r="1" spans="1:13" ht="17.25">
      <c r="A1" s="276" t="str">
        <f>LCTT!A1</f>
        <v>CÔNG TY CỔ PHẦN PGT HOLDINGS</v>
      </c>
      <c r="J1" s="88"/>
    </row>
    <row r="2" spans="1:13" ht="17.25" customHeight="1">
      <c r="A2" s="103" t="str">
        <f>LCTT!A2</f>
        <v>Địa chỉ: 31-33-35 Lê Anh Xuân, Phường Bến Thành, Quận 1, TP. Hồ Chí Minh.</v>
      </c>
    </row>
    <row r="3" spans="1:13" ht="6.75" customHeight="1">
      <c r="A3" s="104"/>
      <c r="B3" s="104"/>
      <c r="C3" s="10"/>
      <c r="D3" s="10"/>
      <c r="E3" s="10"/>
      <c r="F3" s="10"/>
      <c r="G3" s="10"/>
      <c r="H3" s="105"/>
      <c r="I3" s="105"/>
      <c r="J3" s="105"/>
    </row>
    <row r="4" spans="1:13" ht="3.75" customHeight="1">
      <c r="C4" s="89"/>
      <c r="D4" s="89"/>
      <c r="E4" s="89"/>
      <c r="F4" s="89"/>
      <c r="G4" s="89"/>
      <c r="H4" s="106"/>
      <c r="I4" s="106"/>
      <c r="J4" s="106"/>
    </row>
    <row r="5" spans="1:13" ht="20.25">
      <c r="A5" s="320" t="s">
        <v>156</v>
      </c>
      <c r="B5" s="320"/>
      <c r="C5" s="320"/>
      <c r="D5" s="320"/>
      <c r="E5" s="320"/>
      <c r="F5" s="320"/>
      <c r="G5" s="320"/>
      <c r="H5" s="320"/>
      <c r="I5" s="320"/>
      <c r="J5" s="320"/>
    </row>
    <row r="6" spans="1:13">
      <c r="A6" s="331" t="s">
        <v>470</v>
      </c>
      <c r="B6" s="331"/>
      <c r="C6" s="331"/>
      <c r="D6" s="331"/>
      <c r="E6" s="331"/>
      <c r="F6" s="331"/>
      <c r="G6" s="331"/>
      <c r="H6" s="331"/>
      <c r="I6" s="331"/>
      <c r="J6" s="331"/>
    </row>
    <row r="7" spans="1:13" ht="3.75" customHeight="1">
      <c r="A7" s="107"/>
      <c r="B7" s="107"/>
      <c r="C7" s="108"/>
      <c r="D7" s="108"/>
      <c r="E7" s="108"/>
      <c r="F7" s="108"/>
      <c r="G7" s="108"/>
      <c r="H7" s="108"/>
      <c r="I7" s="108"/>
      <c r="J7" s="108"/>
    </row>
    <row r="8" spans="1:13" ht="31.5" customHeight="1">
      <c r="A8" s="332" t="s">
        <v>157</v>
      </c>
      <c r="B8" s="332"/>
      <c r="C8" s="332"/>
      <c r="D8" s="332"/>
      <c r="E8" s="332"/>
      <c r="F8" s="332"/>
      <c r="G8" s="332"/>
      <c r="H8" s="332"/>
      <c r="I8" s="332"/>
      <c r="J8" s="332"/>
    </row>
    <row r="9" spans="1:13" ht="3.75" customHeight="1">
      <c r="A9" s="98" t="s">
        <v>158</v>
      </c>
      <c r="B9" s="109"/>
      <c r="C9" s="110"/>
      <c r="D9" s="110"/>
      <c r="E9" s="110"/>
      <c r="F9" s="85"/>
      <c r="G9" s="85"/>
      <c r="H9" s="110"/>
      <c r="I9" s="110"/>
      <c r="J9" s="110"/>
    </row>
    <row r="10" spans="1:13" ht="17.25">
      <c r="A10" s="109"/>
      <c r="B10" s="109"/>
      <c r="C10" s="110"/>
      <c r="D10" s="110"/>
      <c r="E10" s="110"/>
      <c r="F10" s="85"/>
      <c r="G10" s="85"/>
      <c r="H10" s="110"/>
      <c r="I10" s="110"/>
      <c r="J10" s="111" t="s">
        <v>1</v>
      </c>
    </row>
    <row r="11" spans="1:13" ht="3.75" customHeight="1">
      <c r="A11" s="109"/>
      <c r="B11" s="109"/>
      <c r="C11" s="110"/>
      <c r="D11" s="110"/>
      <c r="E11" s="110"/>
      <c r="F11" s="85"/>
      <c r="G11" s="85"/>
      <c r="H11" s="110"/>
      <c r="I11" s="110"/>
      <c r="J11" s="111"/>
    </row>
    <row r="12" spans="1:13">
      <c r="A12" s="98" t="s">
        <v>159</v>
      </c>
      <c r="B12" s="112"/>
      <c r="C12" s="7"/>
      <c r="D12" s="113"/>
      <c r="E12" s="113"/>
      <c r="F12" s="7"/>
      <c r="G12" s="7"/>
      <c r="H12" s="114" t="s">
        <v>337</v>
      </c>
      <c r="I12" s="115"/>
      <c r="J12" s="114" t="s">
        <v>5</v>
      </c>
    </row>
    <row r="13" spans="1:13">
      <c r="A13" s="98" t="s">
        <v>160</v>
      </c>
      <c r="B13" s="112"/>
      <c r="C13" s="7"/>
      <c r="D13" s="113"/>
      <c r="E13" s="113"/>
      <c r="F13" s="6"/>
      <c r="G13" s="7"/>
      <c r="H13" s="40">
        <v>1601678645</v>
      </c>
      <c r="I13" s="39"/>
      <c r="J13" s="40">
        <v>20049786</v>
      </c>
      <c r="M13" s="116"/>
    </row>
    <row r="14" spans="1:13">
      <c r="A14" s="117" t="s">
        <v>161</v>
      </c>
      <c r="B14" s="112"/>
      <c r="C14" s="6"/>
      <c r="D14" s="6"/>
      <c r="E14" s="6"/>
      <c r="F14" s="7"/>
      <c r="G14" s="7"/>
      <c r="H14" s="40">
        <f>SUM(H15:H20)</f>
        <v>1823224727</v>
      </c>
      <c r="I14" s="40">
        <f t="shared" ref="I14" si="0">SUM(I15:I19)</f>
        <v>0</v>
      </c>
      <c r="J14" s="40">
        <f>SUM(J15:J19)</f>
        <v>1157959167</v>
      </c>
      <c r="M14" s="116"/>
    </row>
    <row r="15" spans="1:13">
      <c r="A15" s="118"/>
      <c r="B15" s="118" t="s">
        <v>162</v>
      </c>
      <c r="C15" s="6"/>
      <c r="D15" s="6"/>
      <c r="E15" s="6"/>
      <c r="F15" s="7"/>
      <c r="G15" s="7"/>
      <c r="H15" s="6">
        <v>173815097</v>
      </c>
      <c r="I15" s="5"/>
      <c r="J15" s="6">
        <v>173483878</v>
      </c>
      <c r="M15" s="119"/>
    </row>
    <row r="16" spans="1:13">
      <c r="A16" s="118"/>
      <c r="B16" s="118" t="s">
        <v>163</v>
      </c>
      <c r="C16" s="6"/>
      <c r="D16" s="6"/>
      <c r="E16" s="6"/>
      <c r="F16" s="7"/>
      <c r="G16" s="7"/>
      <c r="H16" s="6">
        <v>47149286</v>
      </c>
      <c r="I16" s="5"/>
      <c r="J16" s="6">
        <v>47151584</v>
      </c>
      <c r="M16" s="119"/>
    </row>
    <row r="17" spans="1:15">
      <c r="A17" s="118"/>
      <c r="B17" s="118" t="s">
        <v>164</v>
      </c>
      <c r="C17" s="6"/>
      <c r="D17" s="6"/>
      <c r="E17" s="6"/>
      <c r="F17" s="7"/>
      <c r="G17" s="7"/>
      <c r="H17" s="6">
        <v>199258742</v>
      </c>
      <c r="I17" s="5"/>
      <c r="J17" s="6">
        <v>199005042</v>
      </c>
      <c r="M17" s="119"/>
      <c r="N17" s="120"/>
      <c r="O17" s="121"/>
    </row>
    <row r="18" spans="1:15">
      <c r="A18" s="118"/>
      <c r="B18" s="112" t="s">
        <v>345</v>
      </c>
      <c r="C18" s="6"/>
      <c r="D18" s="6"/>
      <c r="E18" s="6"/>
      <c r="F18" s="7"/>
      <c r="G18" s="7"/>
      <c r="H18" s="6">
        <v>1090362680</v>
      </c>
      <c r="I18" s="5"/>
      <c r="J18" s="6">
        <v>736332783</v>
      </c>
      <c r="M18" s="119"/>
      <c r="N18" s="120"/>
      <c r="O18" s="121"/>
    </row>
    <row r="19" spans="1:15" s="126" customFormat="1">
      <c r="A19" s="122"/>
      <c r="B19" s="122" t="s">
        <v>165</v>
      </c>
      <c r="C19" s="52"/>
      <c r="D19" s="52"/>
      <c r="E19" s="52"/>
      <c r="F19" s="51"/>
      <c r="G19" s="51"/>
      <c r="H19" s="52">
        <v>1986382</v>
      </c>
      <c r="I19" s="50"/>
      <c r="J19" s="52">
        <v>1985880</v>
      </c>
      <c r="K19" s="36"/>
      <c r="L19" s="101"/>
      <c r="M19" s="123"/>
      <c r="N19" s="124"/>
      <c r="O19" s="125"/>
    </row>
    <row r="20" spans="1:15" s="126" customFormat="1">
      <c r="A20" s="122"/>
      <c r="B20" s="112" t="s">
        <v>452</v>
      </c>
      <c r="C20" s="52"/>
      <c r="D20" s="52"/>
      <c r="E20" s="52"/>
      <c r="F20" s="51"/>
      <c r="G20" s="51"/>
      <c r="H20" s="52">
        <v>310652540</v>
      </c>
      <c r="I20" s="50"/>
      <c r="J20" s="52"/>
      <c r="K20" s="36"/>
      <c r="L20" s="101"/>
      <c r="M20" s="123"/>
      <c r="N20" s="124"/>
      <c r="O20" s="125"/>
    </row>
    <row r="21" spans="1:15" ht="16.5" customHeight="1">
      <c r="A21" s="98" t="s">
        <v>166</v>
      </c>
      <c r="B21" s="112"/>
      <c r="C21" s="6"/>
      <c r="D21" s="6"/>
      <c r="E21" s="6"/>
      <c r="F21" s="7"/>
      <c r="G21" s="7"/>
      <c r="H21" s="40">
        <f>SUM(H22:H22)</f>
        <v>25507395057</v>
      </c>
      <c r="I21" s="40" t="e">
        <f>SUM(#REF!)</f>
        <v>#REF!</v>
      </c>
      <c r="J21" s="40">
        <f>SUM(J22:J22)</f>
        <v>47007395057</v>
      </c>
      <c r="K21" s="127"/>
      <c r="L21" s="127"/>
      <c r="M21" s="128"/>
      <c r="N21" s="121"/>
      <c r="O21" s="121"/>
    </row>
    <row r="22" spans="1:15" s="133" customFormat="1" ht="30" customHeight="1">
      <c r="A22" s="129"/>
      <c r="B22" s="333" t="s">
        <v>453</v>
      </c>
      <c r="C22" s="333"/>
      <c r="D22" s="333"/>
      <c r="E22" s="333"/>
      <c r="F22" s="333"/>
      <c r="G22" s="94"/>
      <c r="H22" s="91">
        <v>25507395057</v>
      </c>
      <c r="I22" s="130"/>
      <c r="J22" s="91">
        <v>47007395057</v>
      </c>
      <c r="K22" s="131"/>
      <c r="L22" s="131"/>
      <c r="M22" s="132"/>
    </row>
    <row r="23" spans="1:15" s="141" customFormat="1" ht="15" customHeight="1" thickBot="1">
      <c r="A23" s="134"/>
      <c r="B23" s="135" t="s">
        <v>167</v>
      </c>
      <c r="C23" s="136"/>
      <c r="D23" s="137"/>
      <c r="E23" s="137"/>
      <c r="F23" s="93"/>
      <c r="G23" s="93"/>
      <c r="H23" s="138">
        <f>H13+H21+H14</f>
        <v>28932298429</v>
      </c>
      <c r="I23" s="136"/>
      <c r="J23" s="138">
        <f>J13+J21+J14</f>
        <v>48185404010</v>
      </c>
      <c r="K23" s="97"/>
      <c r="L23" s="139"/>
      <c r="M23" s="140"/>
    </row>
    <row r="24" spans="1:15" ht="16.5" thickTop="1">
      <c r="A24" s="98"/>
      <c r="B24" s="112"/>
      <c r="C24" s="39"/>
      <c r="D24" s="6"/>
      <c r="E24" s="6"/>
      <c r="F24" s="7"/>
      <c r="G24" s="7"/>
      <c r="H24" s="39"/>
      <c r="I24" s="39"/>
      <c r="J24" s="39"/>
    </row>
    <row r="25" spans="1:15">
      <c r="A25" s="98" t="s">
        <v>168</v>
      </c>
      <c r="B25" s="98" t="s">
        <v>169</v>
      </c>
      <c r="C25" s="39"/>
      <c r="D25" s="6"/>
      <c r="E25" s="6"/>
      <c r="F25" s="7"/>
      <c r="G25" s="7"/>
      <c r="H25" s="281" t="s">
        <v>454</v>
      </c>
      <c r="I25" s="282"/>
      <c r="J25" s="281" t="s">
        <v>5</v>
      </c>
    </row>
    <row r="26" spans="1:15">
      <c r="A26" s="98"/>
      <c r="B26" s="117" t="s">
        <v>170</v>
      </c>
      <c r="C26" s="39"/>
      <c r="D26" s="40"/>
      <c r="E26" s="40"/>
      <c r="F26" s="143"/>
      <c r="G26" s="7"/>
      <c r="H26" s="39"/>
      <c r="I26" s="39"/>
      <c r="J26" s="39"/>
    </row>
    <row r="27" spans="1:15" ht="31.5" customHeight="1">
      <c r="A27" s="98"/>
      <c r="B27" s="333" t="s">
        <v>346</v>
      </c>
      <c r="C27" s="333"/>
      <c r="D27" s="333"/>
      <c r="E27" s="333"/>
      <c r="F27" s="333"/>
      <c r="G27" s="7"/>
      <c r="H27" s="130">
        <v>19176367500</v>
      </c>
      <c r="I27" s="130">
        <v>1091250000</v>
      </c>
      <c r="J27" s="130">
        <v>24176367500</v>
      </c>
    </row>
    <row r="28" spans="1:15" ht="16.5" thickBot="1">
      <c r="A28" s="98"/>
      <c r="B28" s="144" t="s">
        <v>167</v>
      </c>
      <c r="C28" s="39"/>
      <c r="D28" s="40"/>
      <c r="E28" s="40"/>
      <c r="F28" s="39"/>
      <c r="G28" s="1"/>
      <c r="H28" s="145">
        <f>SUM(H27)</f>
        <v>19176367500</v>
      </c>
      <c r="I28" s="39"/>
      <c r="J28" s="145">
        <f>SUM(J27)</f>
        <v>24176367500</v>
      </c>
    </row>
    <row r="29" spans="1:15" ht="16.5" thickTop="1">
      <c r="A29" s="98"/>
      <c r="B29" s="112"/>
      <c r="C29" s="39"/>
      <c r="D29" s="6"/>
      <c r="E29" s="6"/>
      <c r="F29" s="7"/>
      <c r="G29" s="7"/>
      <c r="H29" s="39"/>
      <c r="I29" s="39"/>
      <c r="J29" s="39"/>
    </row>
    <row r="30" spans="1:15" ht="16.5" customHeight="1">
      <c r="A30" s="98" t="s">
        <v>171</v>
      </c>
      <c r="B30" s="112"/>
      <c r="C30" s="39"/>
      <c r="D30" s="6"/>
      <c r="E30" s="6"/>
      <c r="G30" s="146"/>
      <c r="H30" s="281" t="s">
        <v>454</v>
      </c>
      <c r="I30" s="282"/>
      <c r="J30" s="281" t="s">
        <v>5</v>
      </c>
    </row>
    <row r="31" spans="1:15" s="143" customFormat="1" ht="16.5" customHeight="1">
      <c r="B31" s="122" t="s">
        <v>455</v>
      </c>
      <c r="H31" s="40">
        <f>SUM(H32:H40)</f>
        <v>36022678208</v>
      </c>
      <c r="I31" s="39"/>
      <c r="J31" s="40">
        <f>SUM(J32:J40)</f>
        <v>36022955208</v>
      </c>
      <c r="K31" s="147"/>
      <c r="L31" s="142"/>
      <c r="M31" s="148"/>
    </row>
    <row r="32" spans="1:15" s="143" customFormat="1" ht="16.5" customHeight="1">
      <c r="B32" s="149" t="s">
        <v>172</v>
      </c>
      <c r="C32" s="150"/>
      <c r="E32" s="81" t="s">
        <v>173</v>
      </c>
      <c r="F32" s="81"/>
      <c r="H32" s="6">
        <v>27855320000</v>
      </c>
      <c r="I32" s="5"/>
      <c r="J32" s="6">
        <v>27855320000</v>
      </c>
      <c r="K32" s="147"/>
      <c r="L32" s="142"/>
      <c r="M32" s="148"/>
    </row>
    <row r="33" spans="1:15" s="143" customFormat="1" ht="16.5" customHeight="1">
      <c r="B33" s="149" t="s">
        <v>174</v>
      </c>
      <c r="C33" s="150"/>
      <c r="E33" s="81" t="s">
        <v>173</v>
      </c>
      <c r="H33" s="6">
        <v>297747182</v>
      </c>
      <c r="I33" s="5"/>
      <c r="J33" s="6">
        <v>297747182</v>
      </c>
      <c r="K33" s="147"/>
      <c r="L33" s="142"/>
      <c r="M33" s="148"/>
    </row>
    <row r="34" spans="1:15" s="143" customFormat="1" ht="16.5" customHeight="1">
      <c r="B34" s="149" t="s">
        <v>175</v>
      </c>
      <c r="C34" s="150"/>
      <c r="E34" s="81" t="s">
        <v>173</v>
      </c>
      <c r="H34" s="6">
        <v>561919900</v>
      </c>
      <c r="I34" s="5"/>
      <c r="J34" s="6">
        <v>561919900</v>
      </c>
      <c r="K34" s="147"/>
      <c r="L34" s="142"/>
      <c r="M34" s="148"/>
    </row>
    <row r="35" spans="1:15" s="143" customFormat="1" ht="16.5" customHeight="1">
      <c r="B35" s="149" t="s">
        <v>177</v>
      </c>
      <c r="C35" s="150"/>
      <c r="E35" s="81" t="s">
        <v>173</v>
      </c>
      <c r="H35" s="6">
        <v>208963377</v>
      </c>
      <c r="I35" s="5"/>
      <c r="J35" s="6">
        <v>208963377</v>
      </c>
      <c r="K35" s="147"/>
      <c r="L35" s="142"/>
      <c r="M35" s="148"/>
    </row>
    <row r="36" spans="1:15" s="143" customFormat="1" ht="16.5" customHeight="1">
      <c r="B36" s="149" t="s">
        <v>178</v>
      </c>
      <c r="C36" s="150"/>
      <c r="E36" s="81" t="s">
        <v>173</v>
      </c>
      <c r="H36" s="6">
        <v>1194873000</v>
      </c>
      <c r="I36" s="5"/>
      <c r="J36" s="6">
        <v>1194873000</v>
      </c>
      <c r="K36" s="147"/>
      <c r="L36" s="142"/>
      <c r="M36" s="148"/>
    </row>
    <row r="37" spans="1:15" s="143" customFormat="1" ht="16.5" customHeight="1">
      <c r="B37" s="149" t="s">
        <v>180</v>
      </c>
      <c r="C37" s="283"/>
      <c r="E37" s="81" t="s">
        <v>181</v>
      </c>
      <c r="H37" s="6">
        <v>5207287675</v>
      </c>
      <c r="I37" s="5"/>
      <c r="J37" s="6">
        <v>5207287675</v>
      </c>
      <c r="K37" s="147"/>
      <c r="L37" s="142"/>
      <c r="M37" s="148"/>
    </row>
    <row r="38" spans="1:15" s="143" customFormat="1" ht="16.5" customHeight="1">
      <c r="B38" s="149" t="s">
        <v>182</v>
      </c>
      <c r="C38" s="150"/>
      <c r="E38" s="81" t="s">
        <v>181</v>
      </c>
      <c r="H38" s="6">
        <v>653760775</v>
      </c>
      <c r="I38" s="5"/>
      <c r="J38" s="6">
        <v>653760775</v>
      </c>
      <c r="K38" s="147"/>
      <c r="L38" s="142"/>
      <c r="M38" s="148"/>
    </row>
    <row r="39" spans="1:15" s="143" customFormat="1" ht="16.5" customHeight="1">
      <c r="B39" s="149" t="s">
        <v>456</v>
      </c>
      <c r="C39" s="150"/>
      <c r="E39" s="81"/>
      <c r="H39" s="6">
        <v>16964535</v>
      </c>
      <c r="I39" s="5"/>
      <c r="J39" s="6">
        <v>31573000</v>
      </c>
      <c r="K39" s="147"/>
      <c r="L39" s="142"/>
      <c r="M39" s="148"/>
    </row>
    <row r="40" spans="1:15" s="143" customFormat="1" ht="16.5" customHeight="1">
      <c r="B40" s="149" t="s">
        <v>183</v>
      </c>
      <c r="C40" s="150"/>
      <c r="H40" s="6">
        <v>25841764</v>
      </c>
      <c r="I40" s="5"/>
      <c r="J40" s="6">
        <v>11510299</v>
      </c>
      <c r="K40" s="147"/>
      <c r="L40" s="142"/>
      <c r="M40" s="148"/>
    </row>
    <row r="41" spans="1:15" s="143" customFormat="1" ht="16.5" customHeight="1" thickBot="1">
      <c r="A41" s="152"/>
      <c r="B41" s="144" t="s">
        <v>167</v>
      </c>
      <c r="C41" s="39"/>
      <c r="D41" s="40"/>
      <c r="E41" s="40"/>
      <c r="F41" s="39"/>
      <c r="G41" s="1"/>
      <c r="H41" s="145">
        <f>H31</f>
        <v>36022678208</v>
      </c>
      <c r="I41" s="39"/>
      <c r="J41" s="145">
        <f>J31</f>
        <v>36022955208</v>
      </c>
      <c r="K41" s="147"/>
      <c r="L41" s="142"/>
      <c r="M41" s="148"/>
    </row>
    <row r="42" spans="1:15" s="143" customFormat="1" ht="16.5" thickTop="1">
      <c r="A42" s="153"/>
      <c r="B42" s="153"/>
      <c r="C42" s="39"/>
      <c r="D42" s="40"/>
      <c r="E42" s="40"/>
      <c r="F42" s="1"/>
      <c r="G42" s="1"/>
      <c r="H42" s="39"/>
      <c r="I42" s="39"/>
      <c r="J42" s="39"/>
      <c r="K42" s="147"/>
      <c r="L42" s="142"/>
      <c r="M42" s="148"/>
    </row>
    <row r="43" spans="1:15" s="143" customFormat="1" ht="33.75" customHeight="1">
      <c r="A43" s="153"/>
      <c r="B43" s="334" t="s">
        <v>176</v>
      </c>
      <c r="C43" s="334"/>
      <c r="D43" s="334"/>
      <c r="E43" s="334"/>
      <c r="F43" s="334"/>
      <c r="G43" s="334"/>
      <c r="H43" s="334"/>
      <c r="I43" s="334"/>
      <c r="J43" s="334"/>
      <c r="K43" s="147"/>
      <c r="L43" s="142"/>
      <c r="M43" s="148"/>
    </row>
    <row r="44" spans="1:15" s="143" customFormat="1" ht="5.25" customHeight="1">
      <c r="A44" s="153"/>
      <c r="B44" s="151"/>
      <c r="C44" s="151"/>
      <c r="D44" s="151"/>
      <c r="E44" s="151"/>
      <c r="F44" s="151"/>
      <c r="G44" s="1"/>
      <c r="H44" s="39"/>
      <c r="I44" s="39"/>
      <c r="J44" s="39"/>
      <c r="K44" s="147"/>
      <c r="L44" s="142"/>
      <c r="M44" s="148"/>
    </row>
    <row r="45" spans="1:15" s="143" customFormat="1" ht="34.5" customHeight="1">
      <c r="A45" s="153"/>
      <c r="B45" s="334" t="s">
        <v>179</v>
      </c>
      <c r="C45" s="334"/>
      <c r="D45" s="334"/>
      <c r="E45" s="334"/>
      <c r="F45" s="334"/>
      <c r="G45" s="335"/>
      <c r="H45" s="335"/>
      <c r="I45" s="335"/>
      <c r="J45" s="335"/>
      <c r="K45" s="147"/>
      <c r="L45" s="142"/>
      <c r="M45" s="148"/>
    </row>
    <row r="46" spans="1:15" ht="16.5" customHeight="1">
      <c r="A46" s="98" t="s">
        <v>143</v>
      </c>
      <c r="B46" s="98" t="s">
        <v>184</v>
      </c>
      <c r="C46" s="39"/>
      <c r="D46" s="6"/>
      <c r="E46" s="6"/>
      <c r="F46" s="7"/>
      <c r="G46" s="7"/>
      <c r="H46" s="281" t="s">
        <v>454</v>
      </c>
      <c r="I46" s="282"/>
      <c r="J46" s="281" t="s">
        <v>5</v>
      </c>
    </row>
    <row r="47" spans="1:15" s="143" customFormat="1" ht="16.5" customHeight="1">
      <c r="B47" s="154" t="s">
        <v>457</v>
      </c>
      <c r="C47" s="39"/>
      <c r="E47" s="84"/>
      <c r="F47" s="84"/>
      <c r="G47" s="282"/>
      <c r="H47" s="40">
        <f>SUM(H48:I55)</f>
        <v>10100947570</v>
      </c>
      <c r="I47" s="40">
        <f t="shared" ref="I47:J47" si="1">SUM(I48:I53)</f>
        <v>0</v>
      </c>
      <c r="J47" s="40">
        <f t="shared" si="1"/>
        <v>547692115</v>
      </c>
      <c r="K47" s="147"/>
      <c r="L47" s="142"/>
      <c r="M47" s="148"/>
    </row>
    <row r="48" spans="1:15" ht="16.5" customHeight="1">
      <c r="A48" s="122"/>
      <c r="B48" s="122" t="s">
        <v>185</v>
      </c>
      <c r="C48" s="39"/>
      <c r="D48" s="6"/>
      <c r="E48" s="6"/>
      <c r="F48" s="7"/>
      <c r="G48" s="7"/>
      <c r="H48" s="155"/>
      <c r="I48" s="90"/>
      <c r="J48" s="155"/>
      <c r="K48" s="143"/>
      <c r="L48" s="84"/>
      <c r="M48" s="84"/>
      <c r="N48" s="282"/>
      <c r="O48" s="40">
        <f>SUM(O53:O60)</f>
        <v>547692115</v>
      </c>
    </row>
    <row r="49" spans="1:22" ht="16.5" customHeight="1">
      <c r="A49" s="122"/>
      <c r="B49" s="122" t="s">
        <v>349</v>
      </c>
      <c r="C49" s="39"/>
      <c r="D49" s="6"/>
      <c r="E49" s="6"/>
      <c r="F49" s="7"/>
      <c r="G49" s="7"/>
      <c r="H49" s="155"/>
      <c r="I49" s="90"/>
      <c r="J49" s="155">
        <v>6000000</v>
      </c>
      <c r="K49" s="143"/>
      <c r="L49" s="84"/>
      <c r="M49" s="84"/>
      <c r="N49" s="282"/>
      <c r="O49" s="40"/>
    </row>
    <row r="50" spans="1:22" ht="16.5" customHeight="1">
      <c r="A50" s="122"/>
      <c r="B50" s="122" t="s">
        <v>350</v>
      </c>
      <c r="C50" s="39"/>
      <c r="D50" s="6"/>
      <c r="E50" s="6"/>
      <c r="F50" s="7"/>
      <c r="G50" s="7"/>
      <c r="H50" s="155">
        <v>2200000</v>
      </c>
      <c r="I50" s="90"/>
      <c r="J50" s="155">
        <v>2200000</v>
      </c>
      <c r="K50" s="143"/>
      <c r="L50" s="84"/>
      <c r="M50" s="84"/>
      <c r="N50" s="282"/>
      <c r="O50" s="40"/>
    </row>
    <row r="51" spans="1:22" ht="16.5" customHeight="1">
      <c r="A51" s="122"/>
      <c r="B51" s="122" t="s">
        <v>351</v>
      </c>
      <c r="C51" s="39"/>
      <c r="D51" s="6"/>
      <c r="E51" s="6"/>
      <c r="F51" s="7"/>
      <c r="G51" s="7"/>
      <c r="H51" s="155">
        <v>619115</v>
      </c>
      <c r="I51" s="90"/>
      <c r="J51" s="155">
        <v>619115</v>
      </c>
      <c r="K51" s="143"/>
      <c r="L51" s="84"/>
      <c r="M51" s="84"/>
      <c r="N51" s="282"/>
      <c r="O51" s="40"/>
    </row>
    <row r="52" spans="1:22" ht="16.5" customHeight="1">
      <c r="A52" s="122"/>
      <c r="B52" s="122" t="s">
        <v>347</v>
      </c>
      <c r="C52" s="39"/>
      <c r="D52" s="6"/>
      <c r="E52" s="6"/>
      <c r="F52" s="7"/>
      <c r="G52" s="7"/>
      <c r="H52" s="155">
        <v>535920000</v>
      </c>
      <c r="I52" s="90"/>
      <c r="J52" s="155">
        <v>535920000</v>
      </c>
      <c r="K52" s="143"/>
      <c r="L52" s="84"/>
      <c r="M52" s="84"/>
      <c r="N52" s="282"/>
      <c r="O52" s="40"/>
    </row>
    <row r="53" spans="1:22" s="143" customFormat="1" ht="16.5" customHeight="1">
      <c r="A53" s="152"/>
      <c r="B53" s="122" t="s">
        <v>348</v>
      </c>
      <c r="C53" s="39"/>
      <c r="D53" s="6"/>
      <c r="E53" s="6"/>
      <c r="F53" s="7"/>
      <c r="G53" s="7"/>
      <c r="H53" s="155"/>
      <c r="I53" s="39"/>
      <c r="J53" s="155">
        <v>2953000</v>
      </c>
      <c r="K53" s="6"/>
      <c r="L53" s="6"/>
      <c r="M53" s="7"/>
      <c r="N53" s="7"/>
      <c r="O53" s="155"/>
    </row>
    <row r="54" spans="1:22" s="143" customFormat="1" ht="16.5" customHeight="1">
      <c r="A54" s="152"/>
      <c r="B54" s="122" t="s">
        <v>458</v>
      </c>
      <c r="C54" s="39"/>
      <c r="D54" s="6"/>
      <c r="E54" s="6"/>
      <c r="F54" s="7"/>
      <c r="G54" s="7"/>
      <c r="H54" s="155">
        <v>9500000000</v>
      </c>
      <c r="I54" s="39"/>
      <c r="J54" s="155"/>
      <c r="K54" s="6"/>
      <c r="L54" s="6"/>
      <c r="M54" s="7"/>
      <c r="N54" s="7"/>
      <c r="O54" s="155"/>
    </row>
    <row r="55" spans="1:22" s="143" customFormat="1" ht="16.5" customHeight="1">
      <c r="A55" s="152"/>
      <c r="B55" s="237" t="s">
        <v>314</v>
      </c>
      <c r="C55" s="39"/>
      <c r="D55" s="6"/>
      <c r="E55" s="6"/>
      <c r="F55" s="7"/>
      <c r="G55" s="7"/>
      <c r="H55" s="155">
        <v>62208455</v>
      </c>
      <c r="I55" s="39"/>
      <c r="J55" s="155"/>
      <c r="K55" s="6"/>
      <c r="L55" s="6"/>
      <c r="M55" s="7"/>
      <c r="N55" s="7"/>
      <c r="O55" s="155"/>
    </row>
    <row r="56" spans="1:22" ht="22.5" customHeight="1" thickBot="1">
      <c r="A56" s="122"/>
      <c r="B56" s="144" t="s">
        <v>167</v>
      </c>
      <c r="C56" s="39"/>
      <c r="D56" s="40"/>
      <c r="E56" s="40"/>
      <c r="F56" s="39"/>
      <c r="G56" s="1"/>
      <c r="H56" s="145">
        <f>H47</f>
        <v>10100947570</v>
      </c>
      <c r="I56" s="39">
        <f t="shared" ref="I56:J56" si="2">I47</f>
        <v>0</v>
      </c>
      <c r="J56" s="145">
        <f t="shared" si="2"/>
        <v>547692115</v>
      </c>
      <c r="K56" s="6"/>
      <c r="L56" s="6"/>
      <c r="M56" s="7"/>
      <c r="N56" s="7"/>
      <c r="O56" s="155">
        <v>6000000</v>
      </c>
    </row>
    <row r="57" spans="1:22" ht="13.5" customHeight="1" thickTop="1">
      <c r="A57" s="122"/>
      <c r="B57" s="112"/>
      <c r="C57" s="39"/>
      <c r="D57" s="6"/>
      <c r="E57" s="6"/>
      <c r="F57" s="7"/>
      <c r="G57" s="7"/>
      <c r="H57" s="155"/>
      <c r="I57" s="90"/>
      <c r="J57" s="155"/>
      <c r="K57" s="6"/>
      <c r="L57" s="6"/>
      <c r="M57" s="7"/>
      <c r="N57" s="7"/>
      <c r="O57" s="155">
        <v>2200000</v>
      </c>
    </row>
    <row r="58" spans="1:22" s="143" customFormat="1" ht="16.5" customHeight="1">
      <c r="A58" s="154" t="s">
        <v>145</v>
      </c>
      <c r="B58" s="154" t="s">
        <v>186</v>
      </c>
      <c r="C58" s="39"/>
      <c r="D58" s="330" t="s">
        <v>454</v>
      </c>
      <c r="E58" s="330"/>
      <c r="F58" s="330"/>
      <c r="G58" s="282"/>
      <c r="H58" s="330" t="s">
        <v>5</v>
      </c>
      <c r="I58" s="330"/>
      <c r="J58" s="330"/>
      <c r="K58" s="6"/>
      <c r="L58" s="6"/>
      <c r="M58" s="7"/>
      <c r="N58" s="7"/>
      <c r="O58" s="155">
        <v>619115</v>
      </c>
    </row>
    <row r="59" spans="1:22" s="143" customFormat="1" ht="16.5" customHeight="1">
      <c r="A59" s="154"/>
      <c r="B59" s="98"/>
      <c r="C59" s="39"/>
      <c r="D59" s="156" t="s">
        <v>187</v>
      </c>
      <c r="E59" s="282"/>
      <c r="F59" s="156" t="s">
        <v>188</v>
      </c>
      <c r="G59" s="282"/>
      <c r="H59" s="156" t="s">
        <v>187</v>
      </c>
      <c r="I59" s="282"/>
      <c r="J59" s="156" t="s">
        <v>188</v>
      </c>
      <c r="K59" s="6"/>
      <c r="L59" s="6"/>
      <c r="M59" s="7"/>
      <c r="N59" s="7"/>
      <c r="O59" s="155">
        <v>535920000</v>
      </c>
    </row>
    <row r="60" spans="1:22" s="1" customFormat="1" ht="16.5" hidden="1" customHeight="1">
      <c r="B60" s="117" t="s">
        <v>459</v>
      </c>
      <c r="D60" s="157">
        <f>SUM(D62:D62)</f>
        <v>1008555918</v>
      </c>
      <c r="E60" s="157"/>
      <c r="F60" s="157">
        <f>SUM(F62:F62)</f>
        <v>1006739918</v>
      </c>
      <c r="G60" s="157"/>
      <c r="H60" s="157">
        <f>SUM(H62:H62)</f>
        <v>1008555918</v>
      </c>
      <c r="I60" s="157"/>
      <c r="J60" s="157">
        <f>SUM(J62:J62)</f>
        <v>1006739918</v>
      </c>
      <c r="K60" s="6"/>
      <c r="L60" s="6"/>
      <c r="M60" s="7"/>
      <c r="N60" s="7"/>
      <c r="O60" s="155">
        <v>2953000</v>
      </c>
      <c r="P60" s="143"/>
      <c r="Q60" s="143"/>
      <c r="R60" s="143"/>
      <c r="S60" s="143"/>
      <c r="T60" s="143"/>
      <c r="U60" s="143"/>
      <c r="V60" s="143"/>
    </row>
    <row r="61" spans="1:22" s="1" customFormat="1" ht="16.5" customHeight="1">
      <c r="B61" s="117" t="s">
        <v>459</v>
      </c>
      <c r="D61" s="157"/>
      <c r="E61" s="157"/>
      <c r="F61" s="157"/>
      <c r="G61" s="157"/>
      <c r="H61" s="157"/>
      <c r="I61" s="157"/>
      <c r="J61" s="157"/>
      <c r="K61" s="147"/>
      <c r="L61" s="142"/>
      <c r="M61" s="148"/>
      <c r="N61" s="143"/>
      <c r="O61" s="143"/>
      <c r="P61" s="143"/>
      <c r="Q61" s="143"/>
      <c r="R61" s="143"/>
      <c r="S61" s="143"/>
      <c r="T61" s="143"/>
      <c r="U61" s="143"/>
      <c r="V61" s="143"/>
    </row>
    <row r="62" spans="1:22" s="7" customFormat="1" ht="16.5" customHeight="1">
      <c r="A62" s="118"/>
      <c r="B62" s="122" t="s">
        <v>189</v>
      </c>
      <c r="C62" s="6"/>
      <c r="D62" s="6">
        <v>1008555918</v>
      </c>
      <c r="E62" s="6"/>
      <c r="F62" s="74">
        <v>1006739918</v>
      </c>
      <c r="G62" s="74"/>
      <c r="H62" s="6">
        <v>1008555918</v>
      </c>
      <c r="I62" s="6"/>
      <c r="J62" s="74">
        <v>1006739918</v>
      </c>
      <c r="K62" s="36"/>
      <c r="L62" s="101"/>
      <c r="M62" s="102"/>
      <c r="N62" s="81"/>
      <c r="O62" s="81"/>
      <c r="P62" s="81"/>
      <c r="Q62" s="81"/>
      <c r="R62" s="81"/>
      <c r="S62" s="81"/>
      <c r="T62" s="81"/>
      <c r="U62" s="81"/>
      <c r="V62" s="81"/>
    </row>
    <row r="63" spans="1:22" s="1" customFormat="1" ht="16.5" hidden="1" customHeight="1">
      <c r="B63" s="117" t="s">
        <v>460</v>
      </c>
      <c r="C63" s="40"/>
      <c r="D63" s="157">
        <f>SUM(D64:D64)</f>
        <v>25841764</v>
      </c>
      <c r="E63" s="147"/>
      <c r="F63" s="157">
        <f>SUM(F64:F64)</f>
        <v>36017371909</v>
      </c>
      <c r="G63" s="157"/>
      <c r="H63" s="157">
        <v>36022678208</v>
      </c>
      <c r="I63" s="147"/>
      <c r="J63" s="157">
        <v>36017371909</v>
      </c>
      <c r="K63" s="147"/>
      <c r="L63" s="142"/>
      <c r="M63" s="148"/>
      <c r="N63" s="143"/>
      <c r="O63" s="143"/>
      <c r="P63" s="143"/>
      <c r="Q63" s="143"/>
      <c r="R63" s="143"/>
      <c r="S63" s="143"/>
      <c r="T63" s="143"/>
      <c r="U63" s="143"/>
      <c r="V63" s="143"/>
    </row>
    <row r="64" spans="1:22" ht="16.5" customHeight="1">
      <c r="A64" s="81"/>
      <c r="B64" s="122" t="s">
        <v>461</v>
      </c>
      <c r="C64" s="50"/>
      <c r="D64" s="50">
        <f>H40</f>
        <v>25841764</v>
      </c>
      <c r="E64" s="157"/>
      <c r="F64" s="50">
        <v>36017371909</v>
      </c>
      <c r="G64" s="51"/>
      <c r="H64" s="50">
        <v>36022955208</v>
      </c>
      <c r="I64" s="157"/>
      <c r="J64" s="50">
        <v>36017371909</v>
      </c>
    </row>
    <row r="65" spans="1:12" ht="16.5" customHeight="1" thickBot="1">
      <c r="A65" s="152"/>
      <c r="B65" s="144" t="s">
        <v>167</v>
      </c>
      <c r="C65" s="39"/>
      <c r="D65" s="145">
        <f>D60+D63</f>
        <v>1034397682</v>
      </c>
      <c r="E65" s="6"/>
      <c r="F65" s="145">
        <f>F60+F63</f>
        <v>37024111827</v>
      </c>
      <c r="G65" s="96"/>
      <c r="H65" s="145">
        <f>H60+H63</f>
        <v>37031234126</v>
      </c>
      <c r="I65" s="39"/>
      <c r="J65" s="145">
        <f>J60+J63</f>
        <v>37024111827</v>
      </c>
      <c r="L65" s="142"/>
    </row>
    <row r="66" spans="1:12" ht="16.5" thickTop="1">
      <c r="A66" s="112"/>
      <c r="B66" s="112"/>
      <c r="C66" s="6"/>
      <c r="D66" s="6"/>
      <c r="E66" s="6"/>
      <c r="F66" s="6"/>
      <c r="G66" s="6"/>
      <c r="H66" s="6"/>
      <c r="I66" s="5"/>
      <c r="J66" s="6"/>
    </row>
  </sheetData>
  <dataConsolidate/>
  <mergeCells count="9">
    <mergeCell ref="D58:F58"/>
    <mergeCell ref="H58:J58"/>
    <mergeCell ref="A5:J5"/>
    <mergeCell ref="A6:J6"/>
    <mergeCell ref="A8:J8"/>
    <mergeCell ref="B27:F27"/>
    <mergeCell ref="B22:F22"/>
    <mergeCell ref="B43:J43"/>
    <mergeCell ref="B45:J45"/>
  </mergeCells>
  <conditionalFormatting sqref="F28:F29 F41:F42 H1:J44 D58:D59 J59 D65 F59 H58:H59 F64:F65 H61:J66 F56 H46 J46 H48:J57 P36:R36 O53:O60">
    <cfRule type="cellIs" dxfId="10" priority="39" stopIfTrue="1" operator="between">
      <formula>-0.5</formula>
      <formula>0.5</formula>
    </cfRule>
  </conditionalFormatting>
  <pageMargins left="0.55118110236220497" right="0.196850393700787" top="0.39370078740157499" bottom="0.43307086614173201" header="0.27559055118110198" footer="0.196850393700787"/>
  <pageSetup paperSize="9" scale="95" firstPageNumber="19" orientation="portrait"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view="pageBreakPreview" zoomScaleSheetLayoutView="100" workbookViewId="0">
      <selection activeCell="D22" sqref="D22"/>
    </sheetView>
  </sheetViews>
  <sheetFormatPr defaultRowHeight="15.75"/>
  <cols>
    <col min="1" max="1" width="2.875" style="99" customWidth="1"/>
    <col min="2" max="2" width="34" style="99" customWidth="1"/>
    <col min="3" max="3" width="9.75" style="81" customWidth="1"/>
    <col min="4" max="4" width="14.125" style="81" customWidth="1"/>
    <col min="5" max="5" width="12.375" style="81" customWidth="1"/>
    <col min="6" max="6" width="1.125" style="100" customWidth="1"/>
    <col min="7" max="7" width="20.5" style="100" bestFit="1" customWidth="1"/>
    <col min="8" max="8" width="15.625" style="101" customWidth="1"/>
    <col min="9" max="9" width="13.25" style="36" customWidth="1"/>
    <col min="10" max="10" width="15.375" style="101" bestFit="1" customWidth="1"/>
    <col min="11" max="11" width="15.375" style="102" bestFit="1" customWidth="1"/>
    <col min="12" max="12" width="12.375" style="81" bestFit="1" customWidth="1"/>
    <col min="13" max="16384" width="9" style="81"/>
  </cols>
  <sheetData>
    <row r="1" spans="1:20" ht="17.25">
      <c r="A1" s="276" t="str">
        <f>LCTT!A1</f>
        <v>CÔNG TY CỔ PHẦN PGT HOLDINGS</v>
      </c>
      <c r="G1" s="88"/>
    </row>
    <row r="2" spans="1:20" ht="17.25" customHeight="1">
      <c r="A2" s="103" t="str">
        <f>LCTT!A2</f>
        <v>Địa chỉ: 31-33-35 Lê Anh Xuân, Phường Bến Thành, Quận 1, TP. Hồ Chí Minh.</v>
      </c>
    </row>
    <row r="3" spans="1:20" ht="6.75" customHeight="1">
      <c r="A3" s="104"/>
      <c r="B3" s="104"/>
      <c r="C3" s="10"/>
      <c r="D3" s="10"/>
      <c r="E3" s="10"/>
      <c r="F3" s="105"/>
      <c r="G3" s="105"/>
      <c r="H3" s="105"/>
      <c r="I3" s="105"/>
    </row>
    <row r="4" spans="1:20" ht="3.75" customHeight="1">
      <c r="C4" s="89"/>
      <c r="D4" s="89"/>
      <c r="E4" s="89"/>
      <c r="F4" s="106"/>
      <c r="G4" s="106"/>
    </row>
    <row r="5" spans="1:20" ht="20.25">
      <c r="A5" s="320" t="s">
        <v>156</v>
      </c>
      <c r="B5" s="320"/>
      <c r="C5" s="320"/>
      <c r="D5" s="320"/>
      <c r="E5" s="320"/>
      <c r="F5" s="320"/>
      <c r="G5" s="320"/>
      <c r="H5" s="320"/>
      <c r="I5" s="320"/>
    </row>
    <row r="6" spans="1:20">
      <c r="A6" s="331" t="str">
        <f>'TM1 19'!A6:$J$6</f>
        <v>Quý I Năm 2015</v>
      </c>
      <c r="B6" s="331"/>
      <c r="C6" s="331"/>
      <c r="D6" s="331"/>
      <c r="E6" s="331"/>
      <c r="F6" s="331"/>
      <c r="G6" s="331"/>
      <c r="H6" s="331"/>
      <c r="I6" s="331"/>
    </row>
    <row r="7" spans="1:20" ht="3.75" customHeight="1">
      <c r="A7" s="107"/>
      <c r="B7" s="107"/>
      <c r="C7" s="108"/>
      <c r="D7" s="108"/>
      <c r="E7" s="108"/>
      <c r="F7" s="108"/>
      <c r="G7" s="108"/>
    </row>
    <row r="8" spans="1:20">
      <c r="A8" s="112"/>
      <c r="B8" s="112"/>
      <c r="C8" s="7"/>
      <c r="D8" s="7"/>
      <c r="E8" s="7"/>
      <c r="F8" s="6"/>
      <c r="G8" s="6"/>
      <c r="I8" s="102"/>
      <c r="J8" s="36"/>
      <c r="S8" s="7"/>
      <c r="T8" s="158"/>
    </row>
    <row r="9" spans="1:20" ht="19.899999999999999" customHeight="1">
      <c r="A9" s="98" t="s">
        <v>365</v>
      </c>
      <c r="B9" s="112"/>
      <c r="C9" s="336" t="s">
        <v>337</v>
      </c>
      <c r="D9" s="336"/>
      <c r="E9" s="336"/>
      <c r="F9" s="336" t="s">
        <v>5</v>
      </c>
      <c r="G9" s="336"/>
      <c r="H9" s="336"/>
      <c r="I9" s="336"/>
      <c r="K9" s="101"/>
      <c r="L9" s="36"/>
      <c r="M9" s="101"/>
      <c r="N9" s="102"/>
    </row>
    <row r="10" spans="1:20" ht="34.9" customHeight="1">
      <c r="A10" s="81"/>
      <c r="B10" s="81"/>
      <c r="C10" s="159" t="s">
        <v>190</v>
      </c>
      <c r="D10" s="159" t="s">
        <v>187</v>
      </c>
      <c r="E10" s="159" t="s">
        <v>191</v>
      </c>
      <c r="F10" s="6"/>
      <c r="G10" s="159" t="s">
        <v>190</v>
      </c>
      <c r="H10" s="159" t="s">
        <v>187</v>
      </c>
      <c r="I10" s="159" t="s">
        <v>191</v>
      </c>
      <c r="K10" s="101"/>
      <c r="L10" s="36"/>
      <c r="M10" s="101"/>
      <c r="N10" s="102"/>
    </row>
    <row r="11" spans="1:20" ht="34.9" customHeight="1">
      <c r="A11" s="98" t="s">
        <v>192</v>
      </c>
      <c r="B11" s="98" t="s">
        <v>193</v>
      </c>
      <c r="C11" s="160"/>
      <c r="D11" s="160"/>
      <c r="E11" s="160"/>
      <c r="F11" s="6"/>
      <c r="G11" s="160"/>
      <c r="H11" s="160"/>
      <c r="I11" s="160"/>
      <c r="K11" s="101"/>
      <c r="L11" s="36"/>
      <c r="M11" s="101"/>
      <c r="N11" s="102"/>
    </row>
    <row r="12" spans="1:20" ht="19.899999999999999" customHeight="1">
      <c r="B12" s="161" t="s">
        <v>194</v>
      </c>
      <c r="C12" s="6" t="s">
        <v>195</v>
      </c>
      <c r="D12" s="6">
        <v>27855320000</v>
      </c>
      <c r="F12" s="6"/>
      <c r="G12" s="6" t="s">
        <v>195</v>
      </c>
      <c r="H12" s="6">
        <v>27915320000</v>
      </c>
      <c r="I12" s="6"/>
      <c r="J12" s="162">
        <f>D12/$D$16</f>
        <v>0.77338568928288542</v>
      </c>
      <c r="K12" s="101">
        <f>H12-D12</f>
        <v>60000000</v>
      </c>
      <c r="L12" s="36"/>
      <c r="M12" s="101"/>
      <c r="N12" s="102"/>
    </row>
    <row r="13" spans="1:20" ht="19.899999999999999" customHeight="1">
      <c r="A13" s="112"/>
      <c r="B13" s="161" t="s">
        <v>196</v>
      </c>
      <c r="C13" s="6" t="s">
        <v>195</v>
      </c>
      <c r="D13" s="6">
        <v>5244787675</v>
      </c>
      <c r="E13" s="6"/>
      <c r="F13" s="6"/>
      <c r="G13" s="6" t="s">
        <v>195</v>
      </c>
      <c r="H13" s="6">
        <v>5292787675</v>
      </c>
      <c r="I13" s="6"/>
      <c r="J13" s="162">
        <f>D13/$D$16</f>
        <v>0.14561827798683544</v>
      </c>
      <c r="K13" s="101">
        <f>H13-D13</f>
        <v>48000000</v>
      </c>
      <c r="L13" s="36"/>
      <c r="M13" s="101"/>
      <c r="N13" s="102"/>
    </row>
    <row r="14" spans="1:20" ht="19.899999999999999" customHeight="1">
      <c r="B14" s="161" t="s">
        <v>197</v>
      </c>
      <c r="C14" s="6" t="s">
        <v>195</v>
      </c>
      <c r="D14" s="6">
        <v>1194873000</v>
      </c>
      <c r="F14" s="6"/>
      <c r="G14" s="6" t="s">
        <v>195</v>
      </c>
      <c r="H14" s="6">
        <v>1194873000</v>
      </c>
      <c r="I14" s="6"/>
      <c r="J14" s="162">
        <f>D14/$D$16</f>
        <v>3.3174908014358087E-2</v>
      </c>
      <c r="K14" s="101">
        <f>H14-D14</f>
        <v>0</v>
      </c>
      <c r="L14" s="36"/>
      <c r="M14" s="101"/>
      <c r="N14" s="102"/>
    </row>
    <row r="15" spans="1:20" ht="19.899999999999999" customHeight="1">
      <c r="B15" s="161" t="s">
        <v>198</v>
      </c>
      <c r="C15" s="6" t="s">
        <v>195</v>
      </c>
      <c r="D15" s="6">
        <v>1722391234</v>
      </c>
      <c r="F15" s="6"/>
      <c r="G15" s="6" t="s">
        <v>195</v>
      </c>
      <c r="H15" s="6">
        <v>1845391234</v>
      </c>
      <c r="I15" s="6"/>
      <c r="J15" s="162">
        <f>D15/$D$16</f>
        <v>4.7821124715921037E-2</v>
      </c>
      <c r="K15" s="101">
        <f>H15-D15</f>
        <v>123000000</v>
      </c>
      <c r="L15" s="36">
        <f>SUM(H15:H15)</f>
        <v>1845391234</v>
      </c>
      <c r="M15" s="101"/>
      <c r="N15" s="102"/>
    </row>
    <row r="16" spans="1:20" s="143" customFormat="1" ht="19.899999999999999" customHeight="1" thickBot="1">
      <c r="A16" s="163"/>
      <c r="B16" s="164"/>
      <c r="C16" s="145"/>
      <c r="D16" s="145">
        <f>SUM(D12:D15)</f>
        <v>36017371909</v>
      </c>
      <c r="E16" s="145"/>
      <c r="F16" s="40"/>
      <c r="G16" s="145"/>
      <c r="H16" s="145">
        <f>SUM(H12:H15)</f>
        <v>36248371909</v>
      </c>
      <c r="I16" s="145"/>
      <c r="J16" s="142">
        <f>E16-D16</f>
        <v>-36017371909</v>
      </c>
      <c r="K16" s="142" t="s">
        <v>199</v>
      </c>
      <c r="L16" s="147"/>
      <c r="M16" s="142"/>
      <c r="N16" s="148"/>
    </row>
    <row r="17" spans="1:14" ht="19.899999999999999" customHeight="1" thickTop="1">
      <c r="A17" s="98" t="s">
        <v>200</v>
      </c>
      <c r="B17" s="98" t="s">
        <v>201</v>
      </c>
      <c r="C17" s="6"/>
      <c r="F17" s="6"/>
      <c r="G17" s="6"/>
      <c r="H17" s="6"/>
      <c r="I17" s="6"/>
      <c r="K17" s="101"/>
      <c r="L17" s="36"/>
      <c r="M17" s="101"/>
      <c r="N17" s="102"/>
    </row>
    <row r="18" spans="1:14" ht="19.899999999999999" customHeight="1">
      <c r="B18" s="161" t="s">
        <v>202</v>
      </c>
      <c r="C18" s="6" t="s">
        <v>195</v>
      </c>
      <c r="D18" s="6">
        <v>264178662</v>
      </c>
      <c r="F18" s="6"/>
      <c r="G18" s="6" t="s">
        <v>195</v>
      </c>
      <c r="H18" s="6">
        <v>264178662</v>
      </c>
      <c r="I18" s="6"/>
      <c r="K18" s="101"/>
      <c r="L18" s="36"/>
      <c r="M18" s="101"/>
      <c r="N18" s="102"/>
    </row>
    <row r="19" spans="1:14" ht="19.899999999999999" customHeight="1">
      <c r="B19" s="161" t="s">
        <v>203</v>
      </c>
      <c r="C19" s="6" t="s">
        <v>195</v>
      </c>
      <c r="D19" s="6">
        <v>53552396</v>
      </c>
      <c r="F19" s="6"/>
      <c r="G19" s="6" t="s">
        <v>195</v>
      </c>
      <c r="H19" s="6">
        <v>53552396</v>
      </c>
      <c r="I19" s="6"/>
      <c r="K19" s="101"/>
      <c r="L19" s="36"/>
      <c r="M19" s="101"/>
      <c r="N19" s="102"/>
    </row>
    <row r="20" spans="1:14" ht="19.899999999999999" customHeight="1">
      <c r="B20" s="161" t="s">
        <v>204</v>
      </c>
      <c r="C20" s="6" t="s">
        <v>195</v>
      </c>
      <c r="D20" s="6">
        <v>689008860</v>
      </c>
      <c r="F20" s="81"/>
      <c r="G20" s="6" t="s">
        <v>195</v>
      </c>
      <c r="H20" s="6">
        <f>689008860+9000000</f>
        <v>698008860</v>
      </c>
      <c r="I20" s="6"/>
      <c r="K20" s="101"/>
      <c r="L20" s="36"/>
      <c r="M20" s="101"/>
      <c r="N20" s="102"/>
    </row>
    <row r="21" spans="1:14" s="143" customFormat="1" ht="19.899999999999999" customHeight="1" thickBot="1">
      <c r="A21" s="163"/>
      <c r="B21" s="164"/>
      <c r="C21" s="145"/>
      <c r="D21" s="145">
        <f>SUM(D18:D20)</f>
        <v>1006739918</v>
      </c>
      <c r="E21" s="165"/>
      <c r="F21" s="40"/>
      <c r="G21" s="145"/>
      <c r="H21" s="145">
        <f>SUM(H18:H20)</f>
        <v>1015739918</v>
      </c>
      <c r="I21" s="145"/>
      <c r="J21" s="142">
        <f>H21-D21</f>
        <v>9000000</v>
      </c>
      <c r="K21" s="142" t="s">
        <v>199</v>
      </c>
      <c r="L21" s="147"/>
      <c r="M21" s="142"/>
      <c r="N21" s="148"/>
    </row>
    <row r="22" spans="1:14" s="143" customFormat="1" ht="19.899999999999999" customHeight="1" thickTop="1">
      <c r="A22" s="163"/>
      <c r="B22" s="164"/>
      <c r="C22" s="40"/>
      <c r="D22" s="40"/>
      <c r="F22" s="40"/>
      <c r="G22" s="40"/>
      <c r="H22" s="40"/>
      <c r="I22" s="40"/>
      <c r="J22" s="142"/>
      <c r="K22" s="142"/>
      <c r="L22" s="147"/>
      <c r="M22" s="142"/>
      <c r="N22" s="148"/>
    </row>
    <row r="23" spans="1:14" s="1" customFormat="1" ht="19.899999999999999" customHeight="1" thickBot="1">
      <c r="A23" s="98"/>
      <c r="B23" s="275" t="s">
        <v>205</v>
      </c>
      <c r="C23" s="166"/>
      <c r="D23" s="145">
        <f>D21+D16</f>
        <v>37024111827</v>
      </c>
      <c r="E23" s="145"/>
      <c r="F23" s="81"/>
      <c r="G23" s="145"/>
      <c r="H23" s="145">
        <f>H21+H16</f>
        <v>37264111827</v>
      </c>
      <c r="I23" s="145"/>
      <c r="J23" s="142">
        <f>CDKT!D26</f>
        <v>-37024111827</v>
      </c>
      <c r="K23" s="142">
        <f>CDKT!G26</f>
        <v>0</v>
      </c>
      <c r="L23" s="147"/>
      <c r="M23" s="142"/>
      <c r="N23" s="147"/>
    </row>
    <row r="24" spans="1:14" ht="16.5" thickTop="1">
      <c r="A24" s="112"/>
      <c r="B24" s="112"/>
      <c r="C24" s="7"/>
      <c r="D24" s="7"/>
      <c r="E24" s="7"/>
      <c r="F24" s="6"/>
      <c r="G24" s="6"/>
      <c r="J24" s="101">
        <f>J23+D23</f>
        <v>0</v>
      </c>
      <c r="K24" s="102">
        <f>K23+H23</f>
        <v>37264111827</v>
      </c>
    </row>
    <row r="25" spans="1:14" ht="17.25">
      <c r="A25" s="109"/>
      <c r="B25" s="109"/>
      <c r="C25" s="85"/>
      <c r="D25" s="85"/>
      <c r="E25" s="85"/>
      <c r="F25" s="110"/>
      <c r="G25" s="110"/>
    </row>
    <row r="26" spans="1:14" ht="17.25">
      <c r="A26" s="109"/>
      <c r="B26" s="109"/>
      <c r="C26" s="85"/>
      <c r="D26" s="85"/>
      <c r="E26" s="85"/>
      <c r="F26" s="110"/>
      <c r="G26" s="110"/>
    </row>
    <row r="27" spans="1:14" ht="17.25">
      <c r="A27" s="109"/>
      <c r="B27" s="109"/>
      <c r="C27" s="85"/>
      <c r="D27" s="85"/>
      <c r="E27" s="85"/>
      <c r="F27" s="110"/>
      <c r="G27" s="110"/>
    </row>
    <row r="28" spans="1:14" ht="17.25">
      <c r="A28" s="109"/>
      <c r="B28" s="109"/>
      <c r="C28" s="85"/>
      <c r="D28" s="85"/>
      <c r="E28" s="85"/>
      <c r="F28" s="110"/>
      <c r="G28" s="110"/>
    </row>
    <row r="29" spans="1:14" ht="17.25">
      <c r="A29" s="109"/>
      <c r="B29" s="109"/>
      <c r="C29" s="85"/>
      <c r="D29" s="85"/>
      <c r="E29" s="85"/>
      <c r="F29" s="110"/>
      <c r="G29" s="110"/>
    </row>
    <row r="30" spans="1:14" ht="17.25">
      <c r="A30" s="109"/>
      <c r="B30" s="109"/>
      <c r="C30" s="85"/>
      <c r="D30" s="85"/>
      <c r="E30" s="85"/>
      <c r="F30" s="110"/>
      <c r="G30" s="110"/>
    </row>
    <row r="31" spans="1:14" ht="17.25">
      <c r="A31" s="109"/>
      <c r="B31" s="109"/>
      <c r="C31" s="85"/>
      <c r="D31" s="85"/>
      <c r="E31" s="85"/>
      <c r="F31" s="110"/>
      <c r="G31" s="110"/>
    </row>
    <row r="32" spans="1:14" ht="17.25">
      <c r="A32" s="109"/>
      <c r="B32" s="109"/>
      <c r="C32" s="85"/>
      <c r="D32" s="85"/>
      <c r="E32" s="85"/>
      <c r="F32" s="110"/>
      <c r="G32" s="110"/>
    </row>
    <row r="33" spans="1:20" s="74" customFormat="1" ht="17.25">
      <c r="A33" s="109"/>
      <c r="B33" s="109"/>
      <c r="C33" s="85"/>
      <c r="D33" s="85"/>
      <c r="E33" s="85"/>
      <c r="F33" s="110"/>
      <c r="G33" s="110"/>
      <c r="H33" s="101"/>
      <c r="I33" s="36"/>
      <c r="J33" s="101"/>
      <c r="K33" s="102"/>
      <c r="L33" s="81"/>
      <c r="M33" s="81"/>
      <c r="N33" s="81"/>
      <c r="O33" s="81"/>
      <c r="P33" s="81"/>
      <c r="Q33" s="81"/>
      <c r="R33" s="81"/>
      <c r="S33" s="81"/>
      <c r="T33" s="81"/>
    </row>
    <row r="34" spans="1:20" s="74" customFormat="1" ht="17.25">
      <c r="A34" s="109"/>
      <c r="B34" s="109"/>
      <c r="C34" s="85"/>
      <c r="D34" s="85"/>
      <c r="E34" s="85"/>
      <c r="F34" s="110"/>
      <c r="G34" s="110"/>
      <c r="H34" s="101"/>
      <c r="I34" s="36"/>
      <c r="J34" s="101"/>
      <c r="K34" s="102"/>
      <c r="L34" s="81"/>
      <c r="M34" s="81"/>
      <c r="N34" s="81"/>
      <c r="O34" s="81"/>
      <c r="P34" s="81"/>
      <c r="Q34" s="81"/>
      <c r="R34" s="81"/>
      <c r="S34" s="81"/>
      <c r="T34" s="81"/>
    </row>
    <row r="35" spans="1:20" s="74" customFormat="1" ht="17.25">
      <c r="A35" s="109"/>
      <c r="B35" s="109"/>
      <c r="C35" s="85"/>
      <c r="D35" s="85"/>
      <c r="E35" s="85"/>
      <c r="F35" s="110"/>
      <c r="G35" s="110"/>
      <c r="H35" s="101"/>
      <c r="I35" s="36"/>
      <c r="J35" s="101"/>
      <c r="K35" s="102"/>
      <c r="L35" s="81"/>
      <c r="M35" s="81"/>
      <c r="N35" s="81"/>
      <c r="O35" s="81"/>
      <c r="P35" s="81"/>
      <c r="Q35" s="81"/>
      <c r="R35" s="81"/>
      <c r="S35" s="81"/>
      <c r="T35" s="81"/>
    </row>
    <row r="36" spans="1:20" s="74" customFormat="1" ht="17.25">
      <c r="A36" s="109"/>
      <c r="B36" s="109"/>
      <c r="C36" s="85"/>
      <c r="D36" s="85"/>
      <c r="E36" s="85"/>
      <c r="F36" s="110"/>
      <c r="G36" s="110"/>
      <c r="H36" s="101"/>
      <c r="I36" s="36"/>
      <c r="J36" s="101"/>
      <c r="K36" s="102"/>
      <c r="L36" s="81"/>
      <c r="M36" s="81"/>
      <c r="N36" s="81"/>
      <c r="O36" s="81"/>
      <c r="P36" s="81"/>
      <c r="Q36" s="81"/>
      <c r="R36" s="81"/>
      <c r="S36" s="81"/>
      <c r="T36" s="81"/>
    </row>
    <row r="37" spans="1:20" s="74" customFormat="1" ht="17.25">
      <c r="A37" s="109"/>
      <c r="B37" s="109"/>
      <c r="C37" s="85"/>
      <c r="D37" s="85"/>
      <c r="E37" s="85"/>
      <c r="F37" s="110"/>
      <c r="G37" s="110"/>
      <c r="H37" s="101"/>
      <c r="I37" s="36"/>
      <c r="J37" s="101"/>
      <c r="K37" s="102"/>
      <c r="L37" s="81"/>
      <c r="M37" s="81"/>
      <c r="N37" s="81"/>
      <c r="O37" s="81"/>
      <c r="P37" s="81"/>
      <c r="Q37" s="81"/>
      <c r="R37" s="81"/>
      <c r="S37" s="81"/>
      <c r="T37" s="81"/>
    </row>
    <row r="38" spans="1:20" s="74" customFormat="1" ht="17.25">
      <c r="A38" s="109"/>
      <c r="B38" s="109"/>
      <c r="C38" s="85"/>
      <c r="D38" s="85"/>
      <c r="E38" s="85"/>
      <c r="F38" s="110"/>
      <c r="G38" s="110"/>
      <c r="H38" s="101"/>
      <c r="I38" s="36"/>
      <c r="J38" s="101"/>
      <c r="K38" s="102"/>
      <c r="L38" s="81"/>
      <c r="M38" s="81"/>
      <c r="N38" s="81"/>
      <c r="O38" s="81"/>
      <c r="P38" s="81"/>
      <c r="Q38" s="81"/>
      <c r="R38" s="81"/>
      <c r="S38" s="81"/>
      <c r="T38" s="81"/>
    </row>
  </sheetData>
  <mergeCells count="4">
    <mergeCell ref="A5:I5"/>
    <mergeCell ref="A6:I6"/>
    <mergeCell ref="C9:E9"/>
    <mergeCell ref="F9:I9"/>
  </mergeCells>
  <conditionalFormatting sqref="A42:A43">
    <cfRule type="cellIs" dxfId="9" priority="3" stopIfTrue="1" operator="equal">
      <formula>0</formula>
    </cfRule>
  </conditionalFormatting>
  <conditionalFormatting sqref="F1:G4 F24:G65264 F6:G8">
    <cfRule type="cellIs" dxfId="8" priority="2" stopIfTrue="1" operator="between">
      <formula>-0.5</formula>
      <formula>0.5</formula>
    </cfRule>
  </conditionalFormatting>
  <conditionalFormatting sqref="H3:I3">
    <cfRule type="cellIs" dxfId="7" priority="1" stopIfTrue="1" operator="between">
      <formula>-0.5</formula>
      <formula>0.5</formula>
    </cfRule>
  </conditionalFormatting>
  <pageMargins left="0.48" right="0.17" top="0.55000000000000004" bottom="0.75" header="0.3" footer="0.3"/>
  <pageSetup paperSize="9" firstPageNumber="20"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9"/>
  <sheetViews>
    <sheetView showGridLines="0" view="pageBreakPreview" topLeftCell="A58" zoomScaleSheetLayoutView="100" workbookViewId="0">
      <selection activeCell="A70" sqref="A70"/>
    </sheetView>
  </sheetViews>
  <sheetFormatPr defaultRowHeight="15.75"/>
  <cols>
    <col min="1" max="1" width="2.875" style="99" customWidth="1"/>
    <col min="2" max="2" width="18.5" style="99" customWidth="1"/>
    <col min="3" max="3" width="13.125" style="81" customWidth="1"/>
    <col min="4" max="4" width="14.125" style="81" customWidth="1"/>
    <col min="5" max="5" width="0.25" style="81" customWidth="1"/>
    <col min="6" max="6" width="13.125" style="81" customWidth="1"/>
    <col min="7" max="7" width="0.25" style="81" customWidth="1"/>
    <col min="8" max="8" width="14.375" style="100" customWidth="1"/>
    <col min="9" max="9" width="1.125" style="100" customWidth="1"/>
    <col min="10" max="10" width="14.125" style="100" customWidth="1"/>
    <col min="11" max="11" width="16.375" style="101" bestFit="1" customWidth="1"/>
    <col min="12" max="12" width="15.25" style="101" bestFit="1" customWidth="1"/>
    <col min="13" max="13" width="15.75" style="36" bestFit="1" customWidth="1"/>
    <col min="14" max="14" width="15.375" style="101" bestFit="1" customWidth="1"/>
    <col min="15" max="15" width="12" style="102" bestFit="1" customWidth="1"/>
    <col min="16" max="16" width="10.5" style="81" bestFit="1" customWidth="1"/>
    <col min="17" max="16384" width="9" style="81"/>
  </cols>
  <sheetData>
    <row r="1" spans="1:15" ht="17.25">
      <c r="A1" s="276" t="str">
        <f>LCTT!A1</f>
        <v>CÔNG TY CỔ PHẦN PGT HOLDINGS</v>
      </c>
      <c r="J1" s="88"/>
    </row>
    <row r="2" spans="1:15" ht="17.25" customHeight="1">
      <c r="A2" s="103" t="str">
        <f>LCTT!A2</f>
        <v>Địa chỉ: 31-33-35 Lê Anh Xuân, Phường Bến Thành, Quận 1, TP. Hồ Chí Minh.</v>
      </c>
    </row>
    <row r="3" spans="1:15" ht="6.75" customHeight="1">
      <c r="A3" s="104"/>
      <c r="B3" s="104"/>
      <c r="C3" s="10"/>
      <c r="D3" s="10"/>
      <c r="E3" s="10"/>
      <c r="F3" s="10"/>
      <c r="G3" s="10"/>
      <c r="H3" s="105"/>
      <c r="I3" s="105"/>
      <c r="J3" s="105"/>
    </row>
    <row r="4" spans="1:15" ht="3.75" customHeight="1">
      <c r="C4" s="89"/>
      <c r="D4" s="89"/>
      <c r="E4" s="89"/>
      <c r="F4" s="89"/>
      <c r="G4" s="89"/>
      <c r="H4" s="106"/>
      <c r="I4" s="106"/>
      <c r="J4" s="106"/>
    </row>
    <row r="5" spans="1:15" ht="20.25">
      <c r="A5" s="320" t="s">
        <v>156</v>
      </c>
      <c r="B5" s="320"/>
      <c r="C5" s="320"/>
      <c r="D5" s="320"/>
      <c r="E5" s="320"/>
      <c r="F5" s="320"/>
      <c r="G5" s="320"/>
      <c r="H5" s="320"/>
      <c r="I5" s="320"/>
      <c r="J5" s="320"/>
    </row>
    <row r="6" spans="1:15">
      <c r="A6" s="331" t="str">
        <f>'TM1 19'!A6:J6</f>
        <v>Quý I Năm 2015</v>
      </c>
      <c r="B6" s="331"/>
      <c r="C6" s="331"/>
      <c r="D6" s="331"/>
      <c r="E6" s="331"/>
      <c r="F6" s="331"/>
      <c r="G6" s="331"/>
      <c r="H6" s="331"/>
      <c r="I6" s="331"/>
      <c r="J6" s="331"/>
    </row>
    <row r="7" spans="1:15" ht="3.75" customHeight="1">
      <c r="A7" s="107"/>
      <c r="B7" s="107"/>
      <c r="C7" s="108"/>
      <c r="D7" s="108"/>
      <c r="E7" s="108"/>
      <c r="F7" s="108"/>
      <c r="G7" s="108"/>
      <c r="H7" s="108"/>
      <c r="I7" s="108"/>
      <c r="J7" s="108"/>
    </row>
    <row r="8" spans="1:15">
      <c r="A8" s="112"/>
      <c r="B8" s="112"/>
      <c r="C8" s="6"/>
      <c r="D8" s="6"/>
      <c r="E8" s="6"/>
      <c r="F8" s="6"/>
      <c r="G8" s="6"/>
      <c r="H8" s="6"/>
      <c r="I8" s="5"/>
      <c r="J8" s="6"/>
    </row>
    <row r="9" spans="1:15">
      <c r="A9" s="98" t="s">
        <v>148</v>
      </c>
      <c r="B9" s="98" t="s">
        <v>207</v>
      </c>
      <c r="C9" s="113"/>
      <c r="D9" s="330" t="s">
        <v>454</v>
      </c>
      <c r="E9" s="330"/>
      <c r="F9" s="330"/>
      <c r="G9" s="282"/>
      <c r="H9" s="330" t="s">
        <v>5</v>
      </c>
      <c r="I9" s="330"/>
      <c r="J9" s="330"/>
      <c r="K9" s="311"/>
    </row>
    <row r="10" spans="1:15">
      <c r="A10" s="98"/>
      <c r="B10" s="112"/>
      <c r="C10" s="113"/>
      <c r="D10" s="156" t="s">
        <v>187</v>
      </c>
      <c r="E10" s="282"/>
      <c r="F10" s="156" t="s">
        <v>188</v>
      </c>
      <c r="G10" s="282"/>
      <c r="H10" s="156" t="s">
        <v>187</v>
      </c>
      <c r="I10" s="282"/>
      <c r="J10" s="156" t="s">
        <v>188</v>
      </c>
      <c r="K10" s="311"/>
    </row>
    <row r="11" spans="1:15" ht="16.5" customHeight="1">
      <c r="A11" s="118"/>
      <c r="B11" s="118" t="s">
        <v>208</v>
      </c>
      <c r="C11" s="6"/>
      <c r="D11" s="6"/>
      <c r="E11" s="6"/>
      <c r="F11" s="7"/>
      <c r="G11" s="7"/>
      <c r="H11" s="6">
        <v>0</v>
      </c>
      <c r="I11" s="5"/>
      <c r="J11" s="6"/>
      <c r="K11" s="311"/>
    </row>
    <row r="12" spans="1:15" ht="16.5" customHeight="1">
      <c r="A12" s="118"/>
      <c r="B12" s="118" t="s">
        <v>209</v>
      </c>
      <c r="C12" s="6"/>
      <c r="D12" s="6">
        <v>0</v>
      </c>
      <c r="E12" s="6"/>
      <c r="F12" s="7"/>
      <c r="G12" s="7"/>
      <c r="H12" s="6"/>
      <c r="I12" s="5"/>
      <c r="J12" s="6"/>
      <c r="K12" s="311"/>
    </row>
    <row r="13" spans="1:15" ht="16.5" customHeight="1" thickBot="1">
      <c r="A13" s="152"/>
      <c r="B13" s="144" t="s">
        <v>167</v>
      </c>
      <c r="C13" s="5"/>
      <c r="D13" s="145">
        <f>SUM(D11:D12)</f>
        <v>0</v>
      </c>
      <c r="E13" s="39"/>
      <c r="F13" s="145">
        <f>SUM(F11:F12)</f>
        <v>0</v>
      </c>
      <c r="G13" s="7"/>
      <c r="H13" s="145">
        <f>SUM(H11:H12)</f>
        <v>0</v>
      </c>
      <c r="I13" s="39"/>
      <c r="J13" s="145">
        <f>SUM(J11:J12)</f>
        <v>0</v>
      </c>
      <c r="K13" s="312"/>
      <c r="L13" s="142"/>
      <c r="M13" s="147"/>
    </row>
    <row r="14" spans="1:15" ht="16.5" thickTop="1">
      <c r="A14" s="112"/>
      <c r="B14" s="112"/>
      <c r="C14" s="5"/>
      <c r="D14" s="39"/>
      <c r="E14" s="39"/>
      <c r="F14" s="7"/>
      <c r="G14" s="7"/>
      <c r="H14" s="39"/>
      <c r="I14" s="39"/>
      <c r="J14" s="39"/>
      <c r="K14" s="311"/>
    </row>
    <row r="15" spans="1:15" s="126" customFormat="1">
      <c r="A15" s="167" t="s">
        <v>206</v>
      </c>
      <c r="B15" s="167" t="s">
        <v>210</v>
      </c>
      <c r="C15" s="51"/>
      <c r="D15" s="51"/>
      <c r="E15" s="51"/>
      <c r="F15" s="51"/>
      <c r="G15" s="51"/>
      <c r="H15" s="52"/>
      <c r="I15" s="52"/>
      <c r="J15" s="52"/>
      <c r="K15" s="313"/>
      <c r="L15" s="168"/>
      <c r="M15" s="169"/>
      <c r="N15" s="168"/>
      <c r="O15" s="170"/>
    </row>
    <row r="16" spans="1:15" ht="5.25" customHeight="1" thickBot="1">
      <c r="A16" s="98"/>
      <c r="B16" s="112"/>
      <c r="C16" s="7"/>
      <c r="D16" s="7"/>
      <c r="E16" s="7"/>
      <c r="F16" s="6"/>
      <c r="G16" s="6"/>
      <c r="H16" s="6"/>
      <c r="I16" s="6"/>
      <c r="J16" s="6"/>
      <c r="K16" s="311"/>
    </row>
    <row r="17" spans="1:24" ht="43.5" customHeight="1" thickTop="1">
      <c r="B17" s="171" t="s">
        <v>211</v>
      </c>
      <c r="C17" s="279" t="s">
        <v>212</v>
      </c>
      <c r="D17" s="279" t="s">
        <v>213</v>
      </c>
      <c r="E17" s="172"/>
      <c r="F17" s="173" t="s">
        <v>214</v>
      </c>
      <c r="G17" s="174"/>
      <c r="H17" s="175" t="s">
        <v>215</v>
      </c>
      <c r="I17" s="176"/>
      <c r="J17" s="177" t="s">
        <v>216</v>
      </c>
      <c r="K17" s="311"/>
    </row>
    <row r="18" spans="1:24" ht="15" customHeight="1">
      <c r="B18" s="178" t="s">
        <v>217</v>
      </c>
      <c r="C18" s="179"/>
      <c r="D18" s="179"/>
      <c r="E18" s="180"/>
      <c r="F18" s="181"/>
      <c r="G18" s="181"/>
      <c r="H18" s="180"/>
      <c r="I18" s="181"/>
      <c r="J18" s="182"/>
      <c r="K18" s="311"/>
    </row>
    <row r="19" spans="1:24" ht="15" customHeight="1">
      <c r="B19" s="183" t="s">
        <v>218</v>
      </c>
      <c r="C19" s="184">
        <v>0</v>
      </c>
      <c r="D19" s="184">
        <v>225665367</v>
      </c>
      <c r="E19" s="185"/>
      <c r="F19" s="186">
        <v>335389189</v>
      </c>
      <c r="G19" s="186"/>
      <c r="H19" s="185">
        <v>31849000</v>
      </c>
      <c r="I19" s="186"/>
      <c r="J19" s="187">
        <f>SUM(B19:H19)</f>
        <v>592903556</v>
      </c>
      <c r="K19" s="312"/>
    </row>
    <row r="20" spans="1:24" ht="15" customHeight="1">
      <c r="B20" s="193" t="s">
        <v>339</v>
      </c>
      <c r="C20" s="188"/>
      <c r="D20" s="188">
        <v>33772727</v>
      </c>
      <c r="E20" s="189"/>
      <c r="F20" s="5"/>
      <c r="G20" s="5"/>
      <c r="H20" s="189"/>
      <c r="I20" s="190"/>
      <c r="J20" s="191">
        <f t="shared" ref="J20:J25" si="0">SUM(C20:H20)</f>
        <v>33772727</v>
      </c>
      <c r="K20" s="311"/>
      <c r="L20" s="192"/>
    </row>
    <row r="21" spans="1:24" ht="15" customHeight="1">
      <c r="B21" s="193" t="s">
        <v>219</v>
      </c>
      <c r="C21" s="194"/>
      <c r="D21" s="195"/>
      <c r="E21" s="196"/>
      <c r="F21" s="90"/>
      <c r="G21" s="90"/>
      <c r="H21" s="197"/>
      <c r="I21" s="90"/>
      <c r="J21" s="191">
        <f t="shared" si="0"/>
        <v>0</v>
      </c>
      <c r="K21" s="311"/>
    </row>
    <row r="22" spans="1:24" s="7" customFormat="1" ht="15" customHeight="1">
      <c r="A22" s="99"/>
      <c r="B22" s="193" t="s">
        <v>220</v>
      </c>
      <c r="C22" s="194"/>
      <c r="D22" s="194"/>
      <c r="E22" s="197"/>
      <c r="F22" s="90"/>
      <c r="G22" s="90"/>
      <c r="H22" s="197"/>
      <c r="I22" s="90"/>
      <c r="J22" s="191">
        <f t="shared" si="0"/>
        <v>0</v>
      </c>
      <c r="K22" s="311"/>
      <c r="L22" s="101"/>
      <c r="M22" s="36"/>
      <c r="N22" s="101"/>
      <c r="O22" s="102"/>
      <c r="P22" s="81"/>
      <c r="Q22" s="81"/>
      <c r="R22" s="81"/>
      <c r="S22" s="81"/>
      <c r="T22" s="81"/>
      <c r="U22" s="81"/>
      <c r="V22" s="81"/>
      <c r="W22" s="81"/>
      <c r="X22" s="81"/>
    </row>
    <row r="23" spans="1:24" s="7" customFormat="1" ht="30" customHeight="1">
      <c r="A23" s="99"/>
      <c r="B23" s="198" t="s">
        <v>221</v>
      </c>
      <c r="C23" s="194"/>
      <c r="D23" s="194"/>
      <c r="E23" s="197"/>
      <c r="F23" s="90"/>
      <c r="G23" s="90"/>
      <c r="H23" s="197"/>
      <c r="I23" s="90"/>
      <c r="J23" s="191">
        <f t="shared" si="0"/>
        <v>0</v>
      </c>
      <c r="K23" s="311"/>
      <c r="L23" s="101"/>
      <c r="M23" s="36"/>
      <c r="N23" s="101"/>
      <c r="O23" s="102"/>
      <c r="P23" s="81"/>
      <c r="Q23" s="81"/>
      <c r="R23" s="81"/>
      <c r="S23" s="81"/>
      <c r="T23" s="81"/>
      <c r="U23" s="81"/>
      <c r="V23" s="81"/>
      <c r="W23" s="81"/>
      <c r="X23" s="81"/>
    </row>
    <row r="24" spans="1:24" s="7" customFormat="1" ht="15" customHeight="1">
      <c r="A24" s="99"/>
      <c r="B24" s="193" t="s">
        <v>222</v>
      </c>
      <c r="C24" s="188"/>
      <c r="D24" s="188"/>
      <c r="E24" s="189"/>
      <c r="F24" s="5">
        <v>322549189</v>
      </c>
      <c r="G24" s="5"/>
      <c r="H24" s="189"/>
      <c r="I24" s="90"/>
      <c r="J24" s="191"/>
      <c r="K24" s="314"/>
      <c r="L24" s="101"/>
      <c r="M24" s="36"/>
      <c r="N24" s="101"/>
      <c r="O24" s="102"/>
      <c r="P24" s="81"/>
      <c r="Q24" s="81"/>
      <c r="R24" s="81"/>
      <c r="S24" s="81"/>
      <c r="T24" s="81"/>
      <c r="U24" s="81"/>
      <c r="V24" s="81"/>
      <c r="W24" s="81"/>
      <c r="X24" s="81"/>
    </row>
    <row r="25" spans="1:24" s="7" customFormat="1" ht="15" customHeight="1">
      <c r="A25" s="99"/>
      <c r="B25" s="193" t="s">
        <v>223</v>
      </c>
      <c r="C25" s="188"/>
      <c r="D25" s="188"/>
      <c r="E25" s="189"/>
      <c r="F25" s="199"/>
      <c r="G25" s="199"/>
      <c r="H25" s="189"/>
      <c r="I25" s="90"/>
      <c r="J25" s="191">
        <f t="shared" si="0"/>
        <v>0</v>
      </c>
      <c r="K25" s="311"/>
      <c r="L25" s="101"/>
      <c r="M25" s="36"/>
      <c r="N25" s="101"/>
      <c r="O25" s="102"/>
      <c r="P25" s="81"/>
      <c r="Q25" s="81"/>
      <c r="R25" s="81"/>
      <c r="S25" s="81"/>
      <c r="T25" s="81"/>
      <c r="U25" s="81"/>
      <c r="V25" s="81"/>
      <c r="W25" s="81"/>
      <c r="X25" s="81"/>
    </row>
    <row r="26" spans="1:24" s="7" customFormat="1" ht="15" customHeight="1">
      <c r="A26" s="99"/>
      <c r="B26" s="183" t="s">
        <v>340</v>
      </c>
      <c r="C26" s="200">
        <f>C25+C19+C20+C21+C22-C23-C24</f>
        <v>0</v>
      </c>
      <c r="D26" s="200">
        <f>D25+D19+D20+D21+D22-D23-D24</f>
        <v>259438094</v>
      </c>
      <c r="E26" s="201"/>
      <c r="F26" s="202">
        <f>F25+F19+F20+F21+F22-F23-F24</f>
        <v>12840000</v>
      </c>
      <c r="G26" s="186"/>
      <c r="H26" s="201">
        <f>H25+H19+H20+H21+H22-H23-H24</f>
        <v>31849000</v>
      </c>
      <c r="I26" s="203"/>
      <c r="J26" s="187">
        <f>SUM(B26:H26)</f>
        <v>304127094</v>
      </c>
      <c r="K26" s="312"/>
      <c r="L26" s="101"/>
      <c r="M26" s="36"/>
      <c r="N26" s="101"/>
      <c r="O26" s="102"/>
      <c r="P26" s="81"/>
      <c r="Q26" s="81"/>
      <c r="R26" s="81"/>
      <c r="S26" s="81"/>
      <c r="T26" s="81"/>
      <c r="U26" s="81"/>
      <c r="V26" s="81"/>
      <c r="W26" s="81"/>
      <c r="X26" s="81"/>
    </row>
    <row r="27" spans="1:24" s="1" customFormat="1" ht="15" customHeight="1">
      <c r="A27" s="163"/>
      <c r="B27" s="183" t="s">
        <v>224</v>
      </c>
      <c r="C27" s="184"/>
      <c r="D27" s="184"/>
      <c r="E27" s="185"/>
      <c r="F27" s="186"/>
      <c r="G27" s="186"/>
      <c r="H27" s="185"/>
      <c r="I27" s="186"/>
      <c r="J27" s="187"/>
      <c r="K27" s="312"/>
      <c r="L27" s="142"/>
      <c r="M27" s="147"/>
      <c r="N27" s="142"/>
      <c r="O27" s="148"/>
      <c r="P27" s="143"/>
      <c r="Q27" s="143"/>
      <c r="R27" s="143"/>
      <c r="S27" s="143"/>
      <c r="T27" s="143"/>
      <c r="U27" s="143"/>
      <c r="V27" s="143"/>
      <c r="W27" s="143"/>
      <c r="X27" s="143"/>
    </row>
    <row r="28" spans="1:24" s="7" customFormat="1" ht="15" customHeight="1">
      <c r="A28" s="99"/>
      <c r="B28" s="183" t="s">
        <v>218</v>
      </c>
      <c r="C28" s="184">
        <v>0</v>
      </c>
      <c r="D28" s="184">
        <v>225665367</v>
      </c>
      <c r="E28" s="185"/>
      <c r="F28" s="186">
        <v>335389189</v>
      </c>
      <c r="G28" s="186"/>
      <c r="H28" s="185">
        <v>31849000</v>
      </c>
      <c r="I28" s="186"/>
      <c r="J28" s="187">
        <v>592903556</v>
      </c>
      <c r="K28" s="312"/>
      <c r="L28" s="101"/>
      <c r="M28" s="36"/>
      <c r="N28" s="101"/>
      <c r="O28" s="102"/>
      <c r="P28" s="81"/>
      <c r="Q28" s="81"/>
      <c r="R28" s="81"/>
      <c r="S28" s="81"/>
      <c r="T28" s="81"/>
      <c r="U28" s="81"/>
      <c r="V28" s="81"/>
      <c r="W28" s="81"/>
      <c r="X28" s="81"/>
    </row>
    <row r="29" spans="1:24" s="7" customFormat="1" ht="15" customHeight="1">
      <c r="A29" s="99"/>
      <c r="B29" s="193" t="s">
        <v>341</v>
      </c>
      <c r="C29" s="204"/>
      <c r="D29" s="204">
        <v>2269673</v>
      </c>
      <c r="E29" s="205"/>
      <c r="F29" s="199"/>
      <c r="G29" s="199"/>
      <c r="H29" s="205"/>
      <c r="I29" s="199"/>
      <c r="J29" s="206">
        <f t="shared" ref="J29:J33" si="1">SUM(C29:H29)</f>
        <v>2269673</v>
      </c>
      <c r="K29" s="312"/>
      <c r="L29" s="101"/>
      <c r="M29" s="36"/>
      <c r="N29" s="101"/>
      <c r="O29" s="102"/>
      <c r="P29" s="81"/>
      <c r="Q29" s="81"/>
      <c r="R29" s="81"/>
      <c r="S29" s="81"/>
      <c r="T29" s="81"/>
      <c r="U29" s="81"/>
      <c r="V29" s="81"/>
      <c r="W29" s="81"/>
      <c r="X29" s="81"/>
    </row>
    <row r="30" spans="1:24" s="7" customFormat="1" ht="15" customHeight="1">
      <c r="A30" s="99"/>
      <c r="B30" s="193" t="s">
        <v>225</v>
      </c>
      <c r="C30" s="204"/>
      <c r="D30" s="204"/>
      <c r="E30" s="205"/>
      <c r="F30" s="199"/>
      <c r="G30" s="199"/>
      <c r="H30" s="205"/>
      <c r="I30" s="199"/>
      <c r="J30" s="206">
        <f t="shared" si="1"/>
        <v>0</v>
      </c>
      <c r="K30" s="312"/>
      <c r="L30" s="101"/>
      <c r="M30" s="36"/>
      <c r="N30" s="101"/>
      <c r="O30" s="102"/>
      <c r="P30" s="81"/>
      <c r="Q30" s="81"/>
      <c r="R30" s="81"/>
      <c r="S30" s="81"/>
      <c r="T30" s="81"/>
      <c r="U30" s="81"/>
      <c r="V30" s="81"/>
      <c r="W30" s="81"/>
      <c r="X30" s="81"/>
    </row>
    <row r="31" spans="1:24" s="7" customFormat="1" ht="30" customHeight="1">
      <c r="A31" s="99"/>
      <c r="B31" s="198" t="s">
        <v>221</v>
      </c>
      <c r="C31" s="204"/>
      <c r="D31" s="204"/>
      <c r="E31" s="205"/>
      <c r="F31" s="199"/>
      <c r="G31" s="199"/>
      <c r="H31" s="205"/>
      <c r="I31" s="199"/>
      <c r="J31" s="206">
        <f t="shared" si="1"/>
        <v>0</v>
      </c>
      <c r="K31" s="312"/>
      <c r="L31" s="101"/>
      <c r="M31" s="36"/>
      <c r="N31" s="101"/>
      <c r="O31" s="102"/>
      <c r="P31" s="81"/>
      <c r="Q31" s="81"/>
      <c r="R31" s="81"/>
      <c r="S31" s="81"/>
      <c r="T31" s="81"/>
      <c r="U31" s="81"/>
      <c r="V31" s="81"/>
      <c r="W31" s="81"/>
      <c r="X31" s="81"/>
    </row>
    <row r="32" spans="1:24" s="7" customFormat="1" ht="15" customHeight="1">
      <c r="A32" s="99"/>
      <c r="B32" s="193" t="s">
        <v>222</v>
      </c>
      <c r="C32" s="188"/>
      <c r="D32" s="188"/>
      <c r="E32" s="189"/>
      <c r="F32" s="5">
        <v>322549189</v>
      </c>
      <c r="G32" s="5"/>
      <c r="H32" s="189"/>
      <c r="I32" s="90"/>
      <c r="J32" s="206"/>
      <c r="K32" s="311"/>
      <c r="L32" s="101"/>
      <c r="M32" s="36"/>
      <c r="N32" s="101"/>
      <c r="O32" s="102"/>
      <c r="P32" s="81"/>
      <c r="Q32" s="81"/>
      <c r="R32" s="81"/>
      <c r="S32" s="81"/>
      <c r="T32" s="81"/>
      <c r="U32" s="81"/>
      <c r="V32" s="81"/>
      <c r="W32" s="81"/>
      <c r="X32" s="81"/>
    </row>
    <row r="33" spans="1:24" s="7" customFormat="1" ht="15" customHeight="1">
      <c r="A33" s="99"/>
      <c r="B33" s="193" t="s">
        <v>223</v>
      </c>
      <c r="C33" s="188"/>
      <c r="D33" s="188"/>
      <c r="E33" s="189"/>
      <c r="F33" s="5"/>
      <c r="G33" s="5"/>
      <c r="H33" s="189"/>
      <c r="I33" s="90"/>
      <c r="J33" s="206">
        <f t="shared" si="1"/>
        <v>0</v>
      </c>
      <c r="K33" s="311"/>
      <c r="L33" s="101"/>
      <c r="M33" s="36"/>
      <c r="N33" s="101"/>
      <c r="O33" s="102"/>
      <c r="P33" s="81"/>
      <c r="Q33" s="81"/>
      <c r="R33" s="81"/>
      <c r="S33" s="81"/>
      <c r="T33" s="81"/>
      <c r="U33" s="81"/>
      <c r="V33" s="81"/>
      <c r="W33" s="81"/>
      <c r="X33" s="81"/>
    </row>
    <row r="34" spans="1:24" s="7" customFormat="1" ht="15" customHeight="1">
      <c r="A34" s="99"/>
      <c r="B34" s="183" t="s">
        <v>340</v>
      </c>
      <c r="C34" s="200">
        <f>C33+C27+C28+C29+C30-C31-C32</f>
        <v>0</v>
      </c>
      <c r="D34" s="200">
        <f>D33+D27+D28+D29+D30-D31-D32</f>
        <v>227935040</v>
      </c>
      <c r="E34" s="201"/>
      <c r="F34" s="202">
        <f>F33+F27+F28+F29+F30-F31-F32</f>
        <v>12840000</v>
      </c>
      <c r="G34" s="186"/>
      <c r="H34" s="201">
        <f>H33+H27+H28+H29+H30-H31-H32</f>
        <v>31849000</v>
      </c>
      <c r="I34" s="203"/>
      <c r="J34" s="187">
        <f>SUM(C34:H34)</f>
        <v>272624040</v>
      </c>
      <c r="K34" s="312" t="e">
        <f>[1]BCDKT!#REF!</f>
        <v>#REF!</v>
      </c>
      <c r="L34" s="101"/>
      <c r="M34" s="36"/>
      <c r="N34" s="101"/>
      <c r="O34" s="102"/>
      <c r="P34" s="81"/>
      <c r="Q34" s="81"/>
      <c r="R34" s="81"/>
      <c r="S34" s="81"/>
      <c r="T34" s="81"/>
      <c r="U34" s="81"/>
      <c r="V34" s="81"/>
      <c r="W34" s="81"/>
      <c r="X34" s="81"/>
    </row>
    <row r="35" spans="1:24" s="7" customFormat="1" ht="15" customHeight="1">
      <c r="A35" s="99"/>
      <c r="B35" s="183" t="s">
        <v>226</v>
      </c>
      <c r="C35" s="184"/>
      <c r="D35" s="184"/>
      <c r="E35" s="185"/>
      <c r="F35" s="186"/>
      <c r="G35" s="186"/>
      <c r="H35" s="185"/>
      <c r="I35" s="186"/>
      <c r="J35" s="187"/>
      <c r="K35" s="311" t="e">
        <f>K34+J34</f>
        <v>#REF!</v>
      </c>
      <c r="L35" s="101"/>
      <c r="M35" s="36"/>
      <c r="N35" s="101"/>
      <c r="O35" s="102"/>
      <c r="P35" s="81"/>
      <c r="Q35" s="81"/>
      <c r="R35" s="81"/>
      <c r="S35" s="81"/>
      <c r="T35" s="81"/>
      <c r="U35" s="81"/>
      <c r="V35" s="81"/>
      <c r="W35" s="81"/>
      <c r="X35" s="81"/>
    </row>
    <row r="36" spans="1:24" s="7" customFormat="1">
      <c r="A36" s="99"/>
      <c r="B36" s="193" t="s">
        <v>227</v>
      </c>
      <c r="C36" s="188">
        <f>C19-C28</f>
        <v>0</v>
      </c>
      <c r="D36" s="188">
        <f>D19-D28</f>
        <v>0</v>
      </c>
      <c r="E36" s="189"/>
      <c r="F36" s="5">
        <f>F19-F28</f>
        <v>0</v>
      </c>
      <c r="G36" s="5"/>
      <c r="H36" s="189">
        <f>H19-H28</f>
        <v>0</v>
      </c>
      <c r="I36" s="5"/>
      <c r="J36" s="206">
        <f>SUM(C36:H36)</f>
        <v>0</v>
      </c>
      <c r="K36" s="312"/>
      <c r="L36" s="101"/>
      <c r="M36" s="36"/>
      <c r="N36" s="101"/>
      <c r="O36" s="102"/>
      <c r="P36" s="81"/>
      <c r="Q36" s="81"/>
      <c r="R36" s="81"/>
      <c r="S36" s="81"/>
      <c r="T36" s="81"/>
      <c r="U36" s="81"/>
      <c r="V36" s="81"/>
      <c r="W36" s="81"/>
      <c r="X36" s="81"/>
    </row>
    <row r="37" spans="1:24" s="7" customFormat="1" ht="16.5" thickBot="1">
      <c r="A37" s="99"/>
      <c r="B37" s="207" t="s">
        <v>462</v>
      </c>
      <c r="C37" s="208">
        <f>(C19+SUM(C20:C22)-SUM(C23:C25))-(C28+SUM(C29:C30)-SUM(C31:C33))</f>
        <v>0</v>
      </c>
      <c r="D37" s="208">
        <f>(D19+SUM(D20:D22)-SUM(D23:D25))-(D28+SUM(D29:D30)-SUM(D31:D33))</f>
        <v>31503054</v>
      </c>
      <c r="E37" s="209"/>
      <c r="F37" s="210">
        <f>(F19+SUM(F20:F22)-SUM(F23:F25))-(F28+SUM(F29:F30)-SUM(F31:F33))</f>
        <v>0</v>
      </c>
      <c r="G37" s="210"/>
      <c r="H37" s="209">
        <f>(H19+SUM(H20:H22)-SUM(H23:H25))-(H28+SUM(H29:H30)-SUM(H31:H33))</f>
        <v>0</v>
      </c>
      <c r="I37" s="210"/>
      <c r="J37" s="211">
        <f>SUM(C37:H37)</f>
        <v>31503054</v>
      </c>
      <c r="K37" s="312" t="e">
        <f>[1]BCDKT!#REF!</f>
        <v>#REF!</v>
      </c>
      <c r="L37" s="101" t="e">
        <f>K37-J37</f>
        <v>#REF!</v>
      </c>
      <c r="M37" s="36"/>
      <c r="N37" s="101"/>
      <c r="O37" s="102"/>
      <c r="P37" s="81"/>
      <c r="Q37" s="81"/>
      <c r="R37" s="81"/>
      <c r="S37" s="81"/>
      <c r="T37" s="81"/>
      <c r="U37" s="81"/>
      <c r="V37" s="81"/>
      <c r="W37" s="81"/>
      <c r="X37" s="81"/>
    </row>
    <row r="38" spans="1:24" s="7" customFormat="1" ht="16.5" thickTop="1">
      <c r="A38" s="112"/>
      <c r="B38" s="112"/>
      <c r="C38" s="6"/>
      <c r="D38" s="6"/>
      <c r="E38" s="6"/>
      <c r="F38" s="6"/>
      <c r="G38" s="6"/>
      <c r="H38" s="6"/>
      <c r="I38" s="6"/>
      <c r="J38" s="6"/>
      <c r="K38" s="311"/>
      <c r="L38" s="101"/>
      <c r="M38" s="36"/>
      <c r="N38" s="101"/>
      <c r="O38" s="102"/>
      <c r="P38" s="81"/>
      <c r="Q38" s="81"/>
      <c r="R38" s="81"/>
      <c r="S38" s="81"/>
      <c r="T38" s="81"/>
      <c r="U38" s="81"/>
      <c r="V38" s="81"/>
      <c r="W38" s="81"/>
      <c r="X38" s="81"/>
    </row>
    <row r="39" spans="1:24" s="7" customFormat="1">
      <c r="A39" s="167" t="s">
        <v>474</v>
      </c>
      <c r="B39" s="167" t="s">
        <v>228</v>
      </c>
      <c r="C39" s="6"/>
      <c r="D39" s="6"/>
      <c r="E39" s="6"/>
      <c r="F39" s="6"/>
      <c r="G39" s="6"/>
      <c r="H39" s="6"/>
      <c r="I39" s="6"/>
      <c r="J39" s="6"/>
      <c r="K39" s="311"/>
      <c r="L39" s="101"/>
      <c r="M39" s="36"/>
      <c r="N39" s="101"/>
      <c r="O39" s="102"/>
      <c r="P39" s="81"/>
      <c r="Q39" s="81"/>
      <c r="R39" s="81"/>
      <c r="S39" s="81"/>
      <c r="T39" s="81"/>
      <c r="U39" s="81"/>
      <c r="V39" s="81"/>
      <c r="W39" s="81"/>
      <c r="X39" s="81"/>
    </row>
    <row r="40" spans="1:24" s="7" customFormat="1" ht="6" customHeight="1" thickBot="1">
      <c r="A40" s="112"/>
      <c r="B40" s="112"/>
      <c r="C40" s="6"/>
      <c r="D40" s="6"/>
      <c r="E40" s="6"/>
      <c r="F40" s="6"/>
      <c r="G40" s="6"/>
      <c r="H40" s="6"/>
      <c r="I40" s="6"/>
      <c r="J40" s="6"/>
      <c r="K40" s="311"/>
      <c r="L40" s="101"/>
      <c r="M40" s="36"/>
      <c r="N40" s="101"/>
      <c r="O40" s="102"/>
      <c r="P40" s="81"/>
      <c r="Q40" s="81"/>
      <c r="R40" s="81"/>
      <c r="S40" s="81"/>
      <c r="T40" s="81"/>
      <c r="U40" s="81"/>
      <c r="V40" s="81"/>
      <c r="W40" s="81"/>
      <c r="X40" s="81"/>
    </row>
    <row r="41" spans="1:24" s="7" customFormat="1" ht="29.25" thickTop="1">
      <c r="A41" s="112"/>
      <c r="B41" s="171" t="s">
        <v>211</v>
      </c>
      <c r="C41" s="279" t="s">
        <v>229</v>
      </c>
      <c r="D41" s="279" t="s">
        <v>230</v>
      </c>
      <c r="E41" s="172"/>
      <c r="F41" s="173" t="s">
        <v>231</v>
      </c>
      <c r="G41" s="174"/>
      <c r="H41" s="175" t="s">
        <v>232</v>
      </c>
      <c r="I41" s="176"/>
      <c r="J41" s="177" t="s">
        <v>216</v>
      </c>
      <c r="K41" s="311"/>
      <c r="L41" s="101"/>
      <c r="M41" s="36"/>
      <c r="N41" s="101"/>
      <c r="O41" s="102"/>
      <c r="P41" s="81"/>
      <c r="Q41" s="81"/>
      <c r="R41" s="81"/>
      <c r="S41" s="81"/>
      <c r="T41" s="81"/>
      <c r="U41" s="81"/>
      <c r="V41" s="81"/>
      <c r="W41" s="81"/>
      <c r="X41" s="81"/>
    </row>
    <row r="42" spans="1:24" s="7" customFormat="1">
      <c r="A42" s="112"/>
      <c r="B42" s="178" t="s">
        <v>217</v>
      </c>
      <c r="C42" s="179"/>
      <c r="D42" s="179"/>
      <c r="E42" s="180"/>
      <c r="F42" s="181"/>
      <c r="G42" s="181"/>
      <c r="H42" s="180"/>
      <c r="I42" s="181"/>
      <c r="J42" s="182"/>
      <c r="K42" s="311"/>
      <c r="L42" s="101"/>
      <c r="M42" s="36"/>
      <c r="N42" s="101"/>
      <c r="O42" s="102"/>
      <c r="P42" s="81"/>
      <c r="Q42" s="81"/>
      <c r="R42" s="81"/>
      <c r="S42" s="81"/>
      <c r="T42" s="81"/>
      <c r="U42" s="81"/>
      <c r="V42" s="81"/>
      <c r="W42" s="81"/>
      <c r="X42" s="81"/>
    </row>
    <row r="43" spans="1:24" s="7" customFormat="1">
      <c r="A43" s="112"/>
      <c r="B43" s="183" t="s">
        <v>218</v>
      </c>
      <c r="C43" s="184"/>
      <c r="D43" s="184"/>
      <c r="E43" s="185"/>
      <c r="F43" s="186">
        <v>43000000</v>
      </c>
      <c r="G43" s="186"/>
      <c r="H43" s="185"/>
      <c r="I43" s="186"/>
      <c r="J43" s="187">
        <f>SUM(B43:H43)</f>
        <v>43000000</v>
      </c>
      <c r="K43" s="312"/>
      <c r="L43" s="101"/>
      <c r="M43" s="36"/>
      <c r="N43" s="101"/>
      <c r="O43" s="102"/>
      <c r="P43" s="81"/>
      <c r="Q43" s="81"/>
      <c r="R43" s="81"/>
      <c r="S43" s="81"/>
      <c r="T43" s="81"/>
      <c r="U43" s="81"/>
      <c r="V43" s="81"/>
      <c r="W43" s="81"/>
      <c r="X43" s="81"/>
    </row>
    <row r="44" spans="1:24" s="7" customFormat="1">
      <c r="A44" s="112"/>
      <c r="B44" s="193" t="s">
        <v>339</v>
      </c>
      <c r="C44" s="188"/>
      <c r="D44" s="188"/>
      <c r="E44" s="189"/>
      <c r="F44" s="5"/>
      <c r="G44" s="5"/>
      <c r="H44" s="189"/>
      <c r="I44" s="190"/>
      <c r="J44" s="191">
        <f t="shared" ref="J44:J49" si="2">SUM(C44:H44)</f>
        <v>0</v>
      </c>
      <c r="K44" s="311"/>
      <c r="L44" s="192"/>
      <c r="M44" s="36"/>
      <c r="N44" s="101"/>
      <c r="O44" s="102"/>
      <c r="P44" s="81"/>
      <c r="Q44" s="81"/>
      <c r="R44" s="81"/>
      <c r="S44" s="81"/>
      <c r="T44" s="81"/>
      <c r="U44" s="81"/>
      <c r="V44" s="81"/>
      <c r="W44" s="81"/>
      <c r="X44" s="81"/>
    </row>
    <row r="45" spans="1:24" s="7" customFormat="1">
      <c r="A45" s="112"/>
      <c r="B45" s="193" t="s">
        <v>219</v>
      </c>
      <c r="C45" s="194"/>
      <c r="D45" s="195"/>
      <c r="E45" s="196"/>
      <c r="F45" s="90"/>
      <c r="G45" s="90"/>
      <c r="H45" s="197"/>
      <c r="I45" s="90"/>
      <c r="J45" s="191">
        <f t="shared" si="2"/>
        <v>0</v>
      </c>
      <c r="K45" s="311"/>
      <c r="L45" s="101"/>
      <c r="M45" s="36"/>
      <c r="N45" s="101"/>
      <c r="O45" s="102"/>
      <c r="P45" s="81"/>
      <c r="Q45" s="81"/>
      <c r="R45" s="81"/>
      <c r="S45" s="81"/>
      <c r="T45" s="81"/>
      <c r="U45" s="81"/>
      <c r="V45" s="81"/>
      <c r="W45" s="81"/>
      <c r="X45" s="81"/>
    </row>
    <row r="46" spans="1:24" s="7" customFormat="1">
      <c r="A46" s="112"/>
      <c r="B46" s="193" t="s">
        <v>220</v>
      </c>
      <c r="C46" s="194"/>
      <c r="D46" s="194"/>
      <c r="E46" s="197"/>
      <c r="F46" s="90"/>
      <c r="G46" s="90"/>
      <c r="H46" s="197"/>
      <c r="I46" s="90"/>
      <c r="J46" s="191">
        <f t="shared" si="2"/>
        <v>0</v>
      </c>
      <c r="K46" s="311"/>
      <c r="L46" s="101"/>
      <c r="M46" s="36"/>
      <c r="N46" s="101"/>
      <c r="O46" s="102"/>
      <c r="P46" s="81"/>
      <c r="Q46" s="81"/>
      <c r="R46" s="81"/>
      <c r="S46" s="81"/>
      <c r="T46" s="81"/>
      <c r="U46" s="81"/>
      <c r="V46" s="81"/>
      <c r="W46" s="81"/>
      <c r="X46" s="81"/>
    </row>
    <row r="47" spans="1:24" s="7" customFormat="1" ht="30.75">
      <c r="A47" s="112"/>
      <c r="B47" s="198" t="s">
        <v>221</v>
      </c>
      <c r="C47" s="194"/>
      <c r="D47" s="194"/>
      <c r="E47" s="197"/>
      <c r="F47" s="90"/>
      <c r="G47" s="90"/>
      <c r="H47" s="197"/>
      <c r="I47" s="90"/>
      <c r="J47" s="191">
        <f t="shared" si="2"/>
        <v>0</v>
      </c>
      <c r="K47" s="311"/>
      <c r="L47" s="101"/>
      <c r="M47" s="36"/>
      <c r="N47" s="101"/>
      <c r="O47" s="102"/>
      <c r="P47" s="81"/>
      <c r="Q47" s="81"/>
      <c r="R47" s="81"/>
      <c r="S47" s="81"/>
      <c r="T47" s="81"/>
      <c r="U47" s="81"/>
      <c r="V47" s="81"/>
      <c r="W47" s="81"/>
      <c r="X47" s="81"/>
    </row>
    <row r="48" spans="1:24" s="7" customFormat="1">
      <c r="A48" s="112"/>
      <c r="B48" s="193" t="s">
        <v>222</v>
      </c>
      <c r="C48" s="188"/>
      <c r="D48" s="188"/>
      <c r="E48" s="189"/>
      <c r="F48" s="5"/>
      <c r="G48" s="5"/>
      <c r="H48" s="189"/>
      <c r="I48" s="90"/>
      <c r="J48" s="191">
        <f t="shared" si="2"/>
        <v>0</v>
      </c>
      <c r="K48" s="311"/>
      <c r="L48" s="101"/>
      <c r="M48" s="36"/>
      <c r="N48" s="101"/>
      <c r="O48" s="102"/>
      <c r="P48" s="81"/>
      <c r="Q48" s="81"/>
      <c r="R48" s="81"/>
      <c r="S48" s="81"/>
      <c r="T48" s="81"/>
      <c r="U48" s="81"/>
      <c r="V48" s="81"/>
      <c r="W48" s="81"/>
      <c r="X48" s="81"/>
    </row>
    <row r="49" spans="1:24" s="7" customFormat="1">
      <c r="A49" s="112"/>
      <c r="B49" s="193" t="s">
        <v>223</v>
      </c>
      <c r="C49" s="188"/>
      <c r="D49" s="188"/>
      <c r="E49" s="189"/>
      <c r="F49" s="199"/>
      <c r="G49" s="199"/>
      <c r="H49" s="189"/>
      <c r="I49" s="90"/>
      <c r="J49" s="191">
        <f t="shared" si="2"/>
        <v>0</v>
      </c>
      <c r="K49" s="311"/>
      <c r="L49" s="101"/>
      <c r="M49" s="36"/>
      <c r="N49" s="101"/>
      <c r="O49" s="102"/>
      <c r="P49" s="81"/>
      <c r="Q49" s="81"/>
      <c r="R49" s="81"/>
      <c r="S49" s="81"/>
      <c r="T49" s="81"/>
      <c r="U49" s="81"/>
      <c r="V49" s="81"/>
      <c r="W49" s="81"/>
      <c r="X49" s="81"/>
    </row>
    <row r="50" spans="1:24" s="7" customFormat="1">
      <c r="A50" s="112"/>
      <c r="B50" s="183" t="s">
        <v>340</v>
      </c>
      <c r="C50" s="200">
        <f>C49+C43+C44+C45+C46-C47-C48</f>
        <v>0</v>
      </c>
      <c r="D50" s="200">
        <f>D49+D43+D44+D45+D46-D47-D48</f>
        <v>0</v>
      </c>
      <c r="E50" s="201"/>
      <c r="F50" s="202">
        <f>F49+F43+F44+F45+F46-F47-F48</f>
        <v>43000000</v>
      </c>
      <c r="G50" s="186"/>
      <c r="H50" s="201">
        <f>H49+H43+H44+H45+H46-H47-H48</f>
        <v>0</v>
      </c>
      <c r="I50" s="203"/>
      <c r="J50" s="187">
        <f>SUM(B50:H50)</f>
        <v>43000000</v>
      </c>
      <c r="K50" s="312"/>
      <c r="L50" s="101"/>
      <c r="M50" s="36"/>
      <c r="N50" s="101"/>
      <c r="O50" s="102"/>
      <c r="P50" s="81"/>
      <c r="Q50" s="81"/>
      <c r="R50" s="81"/>
      <c r="S50" s="81"/>
      <c r="T50" s="81"/>
      <c r="U50" s="81"/>
      <c r="V50" s="81"/>
      <c r="W50" s="81"/>
      <c r="X50" s="81"/>
    </row>
    <row r="51" spans="1:24" s="7" customFormat="1">
      <c r="A51" s="112"/>
      <c r="B51" s="183" t="s">
        <v>224</v>
      </c>
      <c r="C51" s="184"/>
      <c r="D51" s="184"/>
      <c r="E51" s="185"/>
      <c r="F51" s="186"/>
      <c r="G51" s="186"/>
      <c r="H51" s="185"/>
      <c r="I51" s="186"/>
      <c r="J51" s="187"/>
      <c r="K51" s="312"/>
      <c r="L51" s="142"/>
      <c r="M51" s="36"/>
      <c r="N51" s="101"/>
      <c r="O51" s="102"/>
      <c r="P51" s="81"/>
      <c r="Q51" s="81"/>
      <c r="R51" s="81"/>
      <c r="S51" s="81"/>
      <c r="T51" s="81"/>
      <c r="U51" s="81"/>
      <c r="V51" s="81"/>
      <c r="W51" s="81"/>
      <c r="X51" s="81"/>
    </row>
    <row r="52" spans="1:24" s="7" customFormat="1">
      <c r="A52" s="112"/>
      <c r="B52" s="183" t="s">
        <v>218</v>
      </c>
      <c r="C52" s="184"/>
      <c r="D52" s="184"/>
      <c r="E52" s="185"/>
      <c r="F52" s="186">
        <v>43000000</v>
      </c>
      <c r="G52" s="186"/>
      <c r="H52" s="185"/>
      <c r="I52" s="186"/>
      <c r="J52" s="187">
        <f t="shared" ref="J52:J58" si="3">SUM(C52:H52)</f>
        <v>43000000</v>
      </c>
      <c r="K52" s="312"/>
      <c r="L52" s="101"/>
      <c r="M52" s="36"/>
      <c r="N52" s="101"/>
      <c r="O52" s="102"/>
      <c r="P52" s="81"/>
      <c r="Q52" s="81"/>
      <c r="R52" s="81"/>
      <c r="S52" s="81"/>
      <c r="T52" s="81"/>
      <c r="U52" s="81"/>
      <c r="V52" s="81"/>
      <c r="W52" s="81"/>
      <c r="X52" s="81"/>
    </row>
    <row r="53" spans="1:24" s="7" customFormat="1">
      <c r="A53" s="112"/>
      <c r="B53" s="193" t="s">
        <v>341</v>
      </c>
      <c r="C53" s="204"/>
      <c r="D53" s="204"/>
      <c r="E53" s="205"/>
      <c r="F53" s="199"/>
      <c r="G53" s="199"/>
      <c r="H53" s="205"/>
      <c r="I53" s="199"/>
      <c r="J53" s="206">
        <f t="shared" si="3"/>
        <v>0</v>
      </c>
      <c r="K53" s="312"/>
      <c r="L53" s="101"/>
      <c r="M53" s="36"/>
      <c r="N53" s="101"/>
      <c r="O53" s="102"/>
      <c r="P53" s="81"/>
      <c r="Q53" s="81"/>
      <c r="R53" s="81"/>
      <c r="S53" s="81"/>
      <c r="T53" s="81"/>
      <c r="U53" s="81"/>
      <c r="V53" s="81"/>
      <c r="W53" s="81"/>
      <c r="X53" s="81"/>
    </row>
    <row r="54" spans="1:24" s="7" customFormat="1">
      <c r="A54" s="112"/>
      <c r="B54" s="193" t="s">
        <v>225</v>
      </c>
      <c r="C54" s="204"/>
      <c r="D54" s="204"/>
      <c r="E54" s="205"/>
      <c r="F54" s="199"/>
      <c r="G54" s="199"/>
      <c r="H54" s="205"/>
      <c r="I54" s="199"/>
      <c r="J54" s="206">
        <f t="shared" si="3"/>
        <v>0</v>
      </c>
      <c r="K54" s="312"/>
      <c r="L54" s="101"/>
      <c r="M54" s="36"/>
      <c r="N54" s="101"/>
      <c r="O54" s="102"/>
      <c r="P54" s="81"/>
      <c r="Q54" s="81"/>
      <c r="R54" s="81"/>
      <c r="S54" s="81"/>
      <c r="T54" s="81"/>
      <c r="U54" s="81"/>
      <c r="V54" s="81"/>
      <c r="W54" s="81"/>
      <c r="X54" s="81"/>
    </row>
    <row r="55" spans="1:24" s="7" customFormat="1" ht="30.75">
      <c r="A55" s="112"/>
      <c r="B55" s="198" t="s">
        <v>221</v>
      </c>
      <c r="C55" s="204"/>
      <c r="D55" s="204"/>
      <c r="E55" s="205"/>
      <c r="F55" s="199"/>
      <c r="G55" s="199"/>
      <c r="H55" s="205"/>
      <c r="I55" s="199"/>
      <c r="J55" s="206">
        <f t="shared" si="3"/>
        <v>0</v>
      </c>
      <c r="K55" s="312"/>
      <c r="L55" s="101"/>
      <c r="M55" s="36"/>
      <c r="N55" s="101"/>
      <c r="O55" s="102"/>
      <c r="P55" s="81"/>
      <c r="Q55" s="81"/>
      <c r="R55" s="81"/>
      <c r="S55" s="81"/>
      <c r="T55" s="81"/>
      <c r="U55" s="81"/>
      <c r="V55" s="81"/>
      <c r="W55" s="81"/>
      <c r="X55" s="81"/>
    </row>
    <row r="56" spans="1:24" s="7" customFormat="1">
      <c r="A56" s="112"/>
      <c r="B56" s="193" t="s">
        <v>222</v>
      </c>
      <c r="C56" s="188"/>
      <c r="D56" s="188"/>
      <c r="E56" s="189"/>
      <c r="F56" s="5"/>
      <c r="G56" s="5"/>
      <c r="H56" s="189"/>
      <c r="I56" s="90"/>
      <c r="J56" s="206">
        <f t="shared" si="3"/>
        <v>0</v>
      </c>
      <c r="K56" s="311"/>
      <c r="L56" s="101"/>
      <c r="M56" s="36"/>
      <c r="N56" s="101"/>
      <c r="O56" s="102"/>
      <c r="P56" s="81"/>
      <c r="Q56" s="81"/>
      <c r="R56" s="81"/>
      <c r="S56" s="81"/>
      <c r="T56" s="81"/>
      <c r="U56" s="81"/>
      <c r="V56" s="81"/>
      <c r="W56" s="81"/>
      <c r="X56" s="81"/>
    </row>
    <row r="57" spans="1:24" s="7" customFormat="1">
      <c r="A57" s="112"/>
      <c r="B57" s="193" t="s">
        <v>223</v>
      </c>
      <c r="C57" s="188"/>
      <c r="D57" s="188"/>
      <c r="E57" s="189"/>
      <c r="F57" s="5"/>
      <c r="G57" s="5"/>
      <c r="H57" s="189"/>
      <c r="I57" s="90"/>
      <c r="J57" s="206">
        <f t="shared" si="3"/>
        <v>0</v>
      </c>
      <c r="K57" s="311"/>
      <c r="L57" s="101"/>
      <c r="M57" s="36"/>
      <c r="N57" s="101"/>
      <c r="O57" s="102"/>
      <c r="P57" s="81"/>
      <c r="Q57" s="81"/>
      <c r="R57" s="81"/>
      <c r="S57" s="81"/>
      <c r="T57" s="81"/>
      <c r="U57" s="81"/>
      <c r="V57" s="81"/>
      <c r="W57" s="81"/>
      <c r="X57" s="81"/>
    </row>
    <row r="58" spans="1:24" s="7" customFormat="1">
      <c r="A58" s="112"/>
      <c r="B58" s="183" t="s">
        <v>340</v>
      </c>
      <c r="C58" s="200">
        <f>C57+C51+C52+C53+C54-C55-C56</f>
        <v>0</v>
      </c>
      <c r="D58" s="200">
        <f>D57+D51+D52+D53+D54-D55-D56</f>
        <v>0</v>
      </c>
      <c r="E58" s="201"/>
      <c r="F58" s="202">
        <f>F57+F51+F52+F53+F54-F55-F56</f>
        <v>43000000</v>
      </c>
      <c r="G58" s="186"/>
      <c r="H58" s="201">
        <f>H57+H51+H52+H53+H54-H55-H56</f>
        <v>0</v>
      </c>
      <c r="I58" s="203"/>
      <c r="J58" s="187">
        <f t="shared" si="3"/>
        <v>43000000</v>
      </c>
      <c r="K58" s="312"/>
      <c r="L58" s="101"/>
      <c r="M58" s="36"/>
      <c r="N58" s="101"/>
      <c r="O58" s="102"/>
      <c r="P58" s="81"/>
      <c r="Q58" s="81"/>
      <c r="R58" s="81"/>
      <c r="S58" s="81"/>
      <c r="T58" s="81"/>
      <c r="U58" s="81"/>
      <c r="V58" s="81"/>
      <c r="W58" s="81"/>
      <c r="X58" s="81"/>
    </row>
    <row r="59" spans="1:24" s="7" customFormat="1">
      <c r="A59" s="112"/>
      <c r="B59" s="183" t="s">
        <v>226</v>
      </c>
      <c r="C59" s="184"/>
      <c r="D59" s="184"/>
      <c r="E59" s="185"/>
      <c r="F59" s="186"/>
      <c r="G59" s="186"/>
      <c r="H59" s="185"/>
      <c r="I59" s="186"/>
      <c r="J59" s="187"/>
      <c r="K59" s="311"/>
      <c r="L59" s="101"/>
      <c r="M59" s="36"/>
      <c r="N59" s="101"/>
      <c r="O59" s="102"/>
      <c r="P59" s="81"/>
      <c r="Q59" s="81"/>
      <c r="R59" s="81"/>
      <c r="S59" s="81"/>
      <c r="T59" s="81"/>
      <c r="U59" s="81"/>
      <c r="V59" s="81"/>
      <c r="W59" s="81"/>
      <c r="X59" s="81"/>
    </row>
    <row r="60" spans="1:24" s="7" customFormat="1">
      <c r="A60" s="112"/>
      <c r="B60" s="193" t="s">
        <v>227</v>
      </c>
      <c r="C60" s="188">
        <f>C43-C52</f>
        <v>0</v>
      </c>
      <c r="D60" s="188">
        <f>D43-D52</f>
        <v>0</v>
      </c>
      <c r="E60" s="189"/>
      <c r="F60" s="5">
        <f>F43-F52</f>
        <v>0</v>
      </c>
      <c r="G60" s="5"/>
      <c r="H60" s="189">
        <f>H43-H52</f>
        <v>0</v>
      </c>
      <c r="I60" s="5"/>
      <c r="J60" s="206">
        <f>SUM(C60:H60)</f>
        <v>0</v>
      </c>
      <c r="K60" s="312"/>
      <c r="L60" s="101"/>
      <c r="M60" s="36"/>
      <c r="N60" s="101"/>
      <c r="O60" s="102"/>
      <c r="P60" s="81"/>
      <c r="Q60" s="81"/>
      <c r="R60" s="81"/>
      <c r="S60" s="81"/>
      <c r="T60" s="81"/>
      <c r="U60" s="81"/>
      <c r="V60" s="81"/>
      <c r="W60" s="81"/>
      <c r="X60" s="81"/>
    </row>
    <row r="61" spans="1:24" s="7" customFormat="1" ht="16.5" thickBot="1">
      <c r="A61" s="112"/>
      <c r="B61" s="207" t="s">
        <v>462</v>
      </c>
      <c r="C61" s="208">
        <f>(C43+SUM(C44:C46)-SUM(C47:C49))-(C52+SUM(C53:C54)-SUM(C55:C57))</f>
        <v>0</v>
      </c>
      <c r="D61" s="208">
        <f>(D43+SUM(D44:D46)-SUM(D47:D49))-(D52+SUM(D53:D54)-SUM(D55:D57))</f>
        <v>0</v>
      </c>
      <c r="E61" s="209"/>
      <c r="F61" s="210">
        <f>(F43+SUM(F44:F46)-SUM(F47:F49))-(F52+SUM(F53:F54)-SUM(F55:F57))</f>
        <v>0</v>
      </c>
      <c r="G61" s="210"/>
      <c r="H61" s="209">
        <f>(H43+SUM(H44:H46)-SUM(H47:H49))-(H52+SUM(H53:H54)-SUM(H55:H57))</f>
        <v>0</v>
      </c>
      <c r="I61" s="210"/>
      <c r="J61" s="211">
        <f>SUM(C61:H61)</f>
        <v>0</v>
      </c>
      <c r="K61" s="312"/>
      <c r="L61" s="101"/>
      <c r="M61" s="36"/>
      <c r="N61" s="101"/>
      <c r="O61" s="102"/>
      <c r="P61" s="81"/>
      <c r="Q61" s="81"/>
      <c r="R61" s="81"/>
      <c r="S61" s="81"/>
      <c r="T61" s="81"/>
      <c r="U61" s="81"/>
      <c r="V61" s="81"/>
      <c r="W61" s="81"/>
      <c r="X61" s="81"/>
    </row>
    <row r="62" spans="1:24" s="7" customFormat="1" ht="16.5" thickTop="1">
      <c r="A62" s="112"/>
      <c r="B62" s="112"/>
      <c r="C62" s="6"/>
      <c r="D62" s="6"/>
      <c r="E62" s="6"/>
      <c r="F62" s="6"/>
      <c r="G62" s="6"/>
      <c r="H62" s="6"/>
      <c r="I62" s="6"/>
      <c r="J62" s="6"/>
      <c r="K62" s="311"/>
      <c r="L62" s="101"/>
      <c r="M62" s="36"/>
      <c r="N62" s="101"/>
      <c r="O62" s="102"/>
      <c r="P62" s="81"/>
      <c r="Q62" s="81"/>
      <c r="R62" s="81"/>
      <c r="S62" s="81"/>
      <c r="T62" s="81"/>
      <c r="U62" s="81"/>
      <c r="V62" s="81"/>
      <c r="W62" s="81"/>
      <c r="X62" s="81"/>
    </row>
    <row r="63" spans="1:24" s="7" customFormat="1" ht="15">
      <c r="A63" s="1">
        <v>10</v>
      </c>
      <c r="B63" s="1" t="s">
        <v>233</v>
      </c>
      <c r="H63" s="213" t="s">
        <v>454</v>
      </c>
      <c r="I63" s="214"/>
      <c r="J63" s="213" t="s">
        <v>5</v>
      </c>
      <c r="K63" s="315"/>
    </row>
    <row r="64" spans="1:24" s="7" customFormat="1" ht="15">
      <c r="B64" s="1" t="s">
        <v>463</v>
      </c>
      <c r="H64" s="39">
        <f>SUM(H65:H65)</f>
        <v>187659106</v>
      </c>
      <c r="I64" s="39"/>
      <c r="J64" s="39">
        <f>SUM(J65:J65)</f>
        <v>6009106</v>
      </c>
      <c r="K64" s="315"/>
    </row>
    <row r="65" spans="1:24" s="7" customFormat="1" ht="15">
      <c r="B65" s="212" t="s">
        <v>234</v>
      </c>
      <c r="F65" s="6"/>
      <c r="H65" s="5">
        <v>187659106</v>
      </c>
      <c r="I65" s="39"/>
      <c r="J65" s="5">
        <v>6009106</v>
      </c>
      <c r="K65" s="315"/>
    </row>
    <row r="66" spans="1:24" s="7" customFormat="1" thickBot="1">
      <c r="B66" s="144" t="s">
        <v>167</v>
      </c>
      <c r="C66" s="1"/>
      <c r="D66" s="1"/>
      <c r="E66" s="1"/>
      <c r="F66" s="1"/>
      <c r="G66" s="1"/>
      <c r="H66" s="145">
        <f>SUM(H64)</f>
        <v>187659106</v>
      </c>
      <c r="I66" s="39"/>
      <c r="J66" s="145">
        <f>SUM(J64)</f>
        <v>6009106</v>
      </c>
      <c r="K66" s="316"/>
      <c r="L66" s="147"/>
    </row>
    <row r="67" spans="1:24" s="7" customFormat="1" thickTop="1">
      <c r="K67" s="315"/>
      <c r="L67" s="36"/>
    </row>
    <row r="68" spans="1:24" s="7" customFormat="1" ht="15">
      <c r="A68" s="1">
        <v>11</v>
      </c>
      <c r="B68" s="1" t="s">
        <v>235</v>
      </c>
      <c r="H68" s="213" t="s">
        <v>454</v>
      </c>
      <c r="I68" s="214"/>
      <c r="J68" s="213" t="s">
        <v>5</v>
      </c>
      <c r="K68" s="315"/>
    </row>
    <row r="69" spans="1:24" s="7" customFormat="1" ht="15">
      <c r="B69" s="1" t="s">
        <v>464</v>
      </c>
      <c r="H69" s="39">
        <f>SUM(H70:H73)</f>
        <v>17127465</v>
      </c>
      <c r="I69" s="39"/>
      <c r="J69" s="39">
        <f>SUM(J70:J73)</f>
        <v>2796000</v>
      </c>
      <c r="K69" s="315"/>
    </row>
    <row r="70" spans="1:24" s="7" customFormat="1" ht="15">
      <c r="A70" s="7" t="s">
        <v>236</v>
      </c>
      <c r="B70" s="212" t="s">
        <v>237</v>
      </c>
      <c r="H70" s="5">
        <v>1361000</v>
      </c>
      <c r="I70" s="39"/>
      <c r="J70" s="5">
        <v>1361000</v>
      </c>
      <c r="K70" s="315"/>
    </row>
    <row r="71" spans="1:24" s="7" customFormat="1" ht="15">
      <c r="B71" s="212" t="s">
        <v>238</v>
      </c>
      <c r="H71" s="5">
        <v>960000</v>
      </c>
      <c r="I71" s="39"/>
      <c r="J71" s="5">
        <v>960000</v>
      </c>
      <c r="K71" s="315"/>
    </row>
    <row r="72" spans="1:24" s="7" customFormat="1" ht="15">
      <c r="B72" s="212" t="s">
        <v>239</v>
      </c>
      <c r="H72" s="5">
        <v>475000</v>
      </c>
      <c r="I72" s="39"/>
      <c r="J72" s="5">
        <v>475000</v>
      </c>
      <c r="K72" s="315"/>
    </row>
    <row r="73" spans="1:24" s="7" customFormat="1" ht="15">
      <c r="B73" s="212" t="s">
        <v>465</v>
      </c>
      <c r="H73" s="5">
        <v>14331465</v>
      </c>
      <c r="I73" s="39"/>
      <c r="J73" s="5"/>
      <c r="K73" s="315"/>
    </row>
    <row r="74" spans="1:24" s="7" customFormat="1" thickBot="1">
      <c r="B74" s="144" t="s">
        <v>167</v>
      </c>
      <c r="C74" s="1"/>
      <c r="D74" s="1"/>
      <c r="E74" s="1"/>
      <c r="F74" s="40"/>
      <c r="G74" s="1"/>
      <c r="H74" s="145">
        <f>H69</f>
        <v>17127465</v>
      </c>
      <c r="I74" s="39"/>
      <c r="J74" s="145">
        <f>J69</f>
        <v>2796000</v>
      </c>
      <c r="K74" s="316"/>
      <c r="L74" s="147"/>
    </row>
    <row r="75" spans="1:24" s="158" customFormat="1" ht="16.5" thickTop="1">
      <c r="A75" s="112"/>
      <c r="B75" s="153"/>
      <c r="C75" s="7"/>
      <c r="D75" s="7"/>
      <c r="E75" s="7"/>
      <c r="F75" s="7"/>
      <c r="G75" s="7"/>
      <c r="H75" s="74"/>
      <c r="I75" s="90"/>
      <c r="J75" s="215"/>
      <c r="K75" s="142"/>
      <c r="L75" s="101"/>
      <c r="M75" s="36"/>
      <c r="N75" s="101"/>
      <c r="O75" s="102"/>
      <c r="P75" s="81"/>
      <c r="Q75" s="81"/>
      <c r="R75" s="81"/>
      <c r="S75" s="81"/>
      <c r="T75" s="81"/>
      <c r="U75" s="81"/>
      <c r="V75" s="81"/>
      <c r="W75" s="81"/>
      <c r="X75" s="81"/>
    </row>
    <row r="76" spans="1:24" s="158" customFormat="1">
      <c r="A76" s="112"/>
      <c r="B76" s="153"/>
      <c r="C76" s="7"/>
      <c r="D76" s="7"/>
      <c r="E76" s="7"/>
      <c r="F76" s="7"/>
      <c r="G76" s="7"/>
      <c r="H76" s="74"/>
      <c r="I76" s="90"/>
      <c r="J76" s="215"/>
      <c r="K76" s="142"/>
      <c r="L76" s="101"/>
      <c r="M76" s="36"/>
      <c r="N76" s="101"/>
      <c r="O76" s="102"/>
      <c r="P76" s="81"/>
      <c r="Q76" s="81"/>
      <c r="R76" s="81"/>
      <c r="S76" s="81"/>
      <c r="T76" s="81"/>
      <c r="U76" s="81"/>
      <c r="V76" s="81"/>
      <c r="W76" s="81"/>
      <c r="X76" s="81"/>
    </row>
    <row r="77" spans="1:24" s="158" customFormat="1">
      <c r="A77" s="112"/>
      <c r="B77" s="153"/>
      <c r="C77" s="7"/>
      <c r="D77" s="7"/>
      <c r="E77" s="7"/>
      <c r="F77" s="7"/>
      <c r="G77" s="7"/>
      <c r="H77" s="74"/>
      <c r="I77" s="90"/>
      <c r="J77" s="215"/>
      <c r="K77" s="142"/>
      <c r="L77" s="101"/>
      <c r="M77" s="36"/>
      <c r="N77" s="101"/>
      <c r="O77" s="102"/>
      <c r="P77" s="81"/>
      <c r="Q77" s="81"/>
      <c r="R77" s="81"/>
      <c r="S77" s="81"/>
      <c r="T77" s="81"/>
      <c r="U77" s="81"/>
      <c r="V77" s="81"/>
      <c r="W77" s="81"/>
      <c r="X77" s="81"/>
    </row>
    <row r="78" spans="1:24" s="158" customFormat="1">
      <c r="A78" s="112"/>
      <c r="B78" s="153"/>
      <c r="C78" s="7"/>
      <c r="D78" s="7"/>
      <c r="E78" s="7"/>
      <c r="F78" s="7"/>
      <c r="G78" s="7"/>
      <c r="H78" s="74"/>
      <c r="I78" s="90"/>
      <c r="J78" s="215"/>
      <c r="K78" s="142"/>
      <c r="L78" s="101"/>
      <c r="M78" s="36"/>
      <c r="N78" s="101"/>
      <c r="O78" s="102"/>
      <c r="P78" s="81"/>
      <c r="Q78" s="81"/>
      <c r="R78" s="81"/>
      <c r="S78" s="81"/>
      <c r="T78" s="81"/>
      <c r="U78" s="81"/>
      <c r="V78" s="81"/>
      <c r="W78" s="81"/>
      <c r="X78" s="81"/>
    </row>
    <row r="79" spans="1:24" s="158" customFormat="1">
      <c r="A79" s="112"/>
      <c r="B79" s="153"/>
      <c r="C79" s="7"/>
      <c r="D79" s="7"/>
      <c r="E79" s="7"/>
      <c r="F79" s="7"/>
      <c r="G79" s="7"/>
      <c r="H79" s="74"/>
      <c r="I79" s="90"/>
      <c r="J79" s="215"/>
      <c r="K79" s="142"/>
      <c r="L79" s="101"/>
      <c r="M79" s="36"/>
      <c r="N79" s="101"/>
      <c r="O79" s="102"/>
      <c r="P79" s="81"/>
      <c r="Q79" s="81"/>
      <c r="R79" s="81"/>
      <c r="S79" s="81"/>
      <c r="T79" s="81"/>
      <c r="U79" s="81"/>
      <c r="V79" s="81"/>
      <c r="W79" s="81"/>
      <c r="X79" s="81"/>
    </row>
    <row r="80" spans="1:24" s="158" customFormat="1">
      <c r="A80" s="112"/>
      <c r="B80" s="153"/>
      <c r="C80" s="7"/>
      <c r="D80" s="7"/>
      <c r="E80" s="7"/>
      <c r="F80" s="7"/>
      <c r="G80" s="7"/>
      <c r="H80" s="74"/>
      <c r="I80" s="90"/>
      <c r="J80" s="215"/>
      <c r="K80" s="142"/>
      <c r="L80" s="101"/>
      <c r="M80" s="36"/>
      <c r="N80" s="101"/>
      <c r="O80" s="102"/>
      <c r="P80" s="81"/>
      <c r="Q80" s="81"/>
      <c r="R80" s="81"/>
      <c r="S80" s="81"/>
      <c r="T80" s="81"/>
      <c r="U80" s="81"/>
      <c r="V80" s="81"/>
      <c r="W80" s="81"/>
      <c r="X80" s="81"/>
    </row>
    <row r="81" spans="1:24" s="158" customFormat="1">
      <c r="A81" s="112"/>
      <c r="B81" s="153"/>
      <c r="C81" s="7"/>
      <c r="D81" s="7"/>
      <c r="E81" s="7"/>
      <c r="F81" s="7"/>
      <c r="G81" s="7"/>
      <c r="H81" s="74"/>
      <c r="I81" s="90"/>
      <c r="J81" s="215"/>
      <c r="K81" s="142"/>
      <c r="L81" s="101"/>
      <c r="M81" s="36"/>
      <c r="N81" s="101"/>
      <c r="O81" s="102"/>
      <c r="P81" s="81"/>
      <c r="Q81" s="81"/>
      <c r="R81" s="81"/>
      <c r="S81" s="81"/>
      <c r="T81" s="81"/>
      <c r="U81" s="81"/>
      <c r="V81" s="81"/>
      <c r="W81" s="81"/>
      <c r="X81" s="81"/>
    </row>
    <row r="82" spans="1:24">
      <c r="A82" s="112"/>
      <c r="B82" s="153"/>
      <c r="C82" s="7"/>
      <c r="D82" s="7"/>
      <c r="E82" s="7"/>
      <c r="F82" s="7"/>
      <c r="G82" s="7"/>
      <c r="H82" s="74"/>
      <c r="I82" s="90"/>
      <c r="J82" s="215"/>
      <c r="K82" s="142"/>
    </row>
    <row r="83" spans="1:24">
      <c r="A83" s="112"/>
      <c r="B83" s="153"/>
      <c r="C83" s="7"/>
      <c r="D83" s="7"/>
      <c r="E83" s="7"/>
      <c r="F83" s="7"/>
      <c r="G83" s="7"/>
      <c r="H83" s="74"/>
      <c r="I83" s="90"/>
      <c r="J83" s="215"/>
      <c r="K83" s="142"/>
    </row>
    <row r="84" spans="1:24">
      <c r="A84" s="112"/>
      <c r="B84" s="153"/>
      <c r="C84" s="7"/>
      <c r="D84" s="7"/>
      <c r="E84" s="7"/>
      <c r="F84" s="7"/>
      <c r="G84" s="7"/>
      <c r="H84" s="74"/>
      <c r="I84" s="90"/>
      <c r="J84" s="215"/>
      <c r="K84" s="142"/>
    </row>
    <row r="85" spans="1:24">
      <c r="A85" s="112"/>
      <c r="B85" s="112"/>
      <c r="C85" s="7"/>
      <c r="D85" s="7"/>
      <c r="E85" s="7"/>
      <c r="F85" s="7"/>
      <c r="G85" s="7"/>
      <c r="H85" s="6"/>
      <c r="I85" s="6"/>
      <c r="J85" s="6"/>
      <c r="M85" s="102"/>
      <c r="N85" s="36"/>
      <c r="W85" s="7"/>
      <c r="X85" s="158"/>
    </row>
    <row r="86" spans="1:24">
      <c r="A86" s="112"/>
      <c r="B86" s="112"/>
      <c r="C86" s="7"/>
      <c r="D86" s="7"/>
      <c r="E86" s="7"/>
      <c r="F86" s="7"/>
      <c r="G86" s="7"/>
      <c r="H86" s="6"/>
      <c r="I86" s="6"/>
      <c r="J86" s="6"/>
      <c r="M86" s="102"/>
      <c r="N86" s="36"/>
      <c r="W86" s="7"/>
      <c r="X86" s="158"/>
    </row>
    <row r="87" spans="1:24">
      <c r="A87" s="112"/>
      <c r="B87" s="112"/>
      <c r="C87" s="7"/>
      <c r="D87" s="7"/>
      <c r="E87" s="7"/>
      <c r="F87" s="7"/>
      <c r="G87" s="7"/>
      <c r="H87" s="6"/>
      <c r="I87" s="6"/>
      <c r="J87" s="6"/>
      <c r="M87" s="102"/>
      <c r="N87" s="36"/>
      <c r="W87" s="7"/>
      <c r="X87" s="158"/>
    </row>
    <row r="88" spans="1:24">
      <c r="A88" s="112"/>
      <c r="B88" s="112"/>
      <c r="C88" s="7"/>
      <c r="D88" s="7"/>
      <c r="E88" s="7"/>
      <c r="F88" s="7"/>
      <c r="G88" s="7"/>
      <c r="H88" s="6"/>
      <c r="I88" s="6"/>
      <c r="J88" s="6"/>
      <c r="M88" s="102"/>
      <c r="N88" s="36"/>
      <c r="W88" s="7"/>
      <c r="X88" s="158"/>
    </row>
    <row r="89" spans="1:24">
      <c r="A89" s="112"/>
      <c r="B89" s="112"/>
      <c r="C89" s="7"/>
      <c r="D89" s="7"/>
      <c r="E89" s="7"/>
      <c r="F89" s="7"/>
      <c r="G89" s="7"/>
      <c r="H89" s="6"/>
      <c r="I89" s="6"/>
      <c r="J89" s="6"/>
      <c r="M89" s="102"/>
      <c r="N89" s="36"/>
      <c r="W89" s="7"/>
      <c r="X89" s="158"/>
    </row>
    <row r="90" spans="1:24">
      <c r="A90" s="112"/>
      <c r="B90" s="112"/>
      <c r="C90" s="7"/>
      <c r="D90" s="7"/>
      <c r="E90" s="7"/>
      <c r="F90" s="7"/>
      <c r="G90" s="7"/>
      <c r="H90" s="6"/>
      <c r="I90" s="6"/>
      <c r="J90" s="6"/>
      <c r="M90" s="102"/>
      <c r="N90" s="36"/>
      <c r="W90" s="7"/>
      <c r="X90" s="158"/>
    </row>
    <row r="91" spans="1:24">
      <c r="A91" s="112"/>
      <c r="B91" s="112"/>
      <c r="C91" s="7"/>
      <c r="D91" s="7"/>
      <c r="E91" s="7"/>
      <c r="F91" s="7"/>
      <c r="G91" s="7"/>
      <c r="H91" s="6"/>
      <c r="I91" s="6"/>
      <c r="J91" s="6"/>
      <c r="M91" s="102"/>
      <c r="N91" s="36"/>
      <c r="W91" s="7"/>
      <c r="X91" s="158"/>
    </row>
    <row r="92" spans="1:24">
      <c r="A92" s="112"/>
      <c r="B92" s="112"/>
      <c r="C92" s="7"/>
      <c r="D92" s="7"/>
      <c r="E92" s="7"/>
      <c r="F92" s="7"/>
      <c r="G92" s="7"/>
      <c r="H92" s="6"/>
      <c r="I92" s="6"/>
      <c r="J92" s="6"/>
      <c r="M92" s="102"/>
      <c r="N92" s="36"/>
      <c r="W92" s="7"/>
      <c r="X92" s="158"/>
    </row>
    <row r="93" spans="1:24">
      <c r="A93" s="112"/>
      <c r="B93" s="112"/>
      <c r="C93" s="7"/>
      <c r="D93" s="7"/>
      <c r="E93" s="7"/>
      <c r="F93" s="7"/>
      <c r="G93" s="7"/>
      <c r="H93" s="6"/>
      <c r="I93" s="6"/>
      <c r="J93" s="6"/>
      <c r="M93" s="102"/>
      <c r="N93" s="36"/>
      <c r="W93" s="7"/>
      <c r="X93" s="158"/>
    </row>
    <row r="94" spans="1:24">
      <c r="A94" s="112"/>
      <c r="B94" s="112"/>
      <c r="C94" s="7"/>
      <c r="D94" s="7"/>
      <c r="E94" s="7"/>
      <c r="F94" s="7"/>
      <c r="G94" s="7"/>
      <c r="H94" s="6"/>
      <c r="I94" s="6"/>
      <c r="J94" s="6"/>
      <c r="M94" s="102"/>
      <c r="N94" s="36"/>
      <c r="W94" s="7"/>
      <c r="X94" s="158"/>
    </row>
    <row r="95" spans="1:24">
      <c r="A95" s="112"/>
      <c r="B95" s="112"/>
      <c r="C95" s="7"/>
      <c r="D95" s="7"/>
      <c r="E95" s="7"/>
      <c r="F95" s="7"/>
      <c r="G95" s="7"/>
      <c r="H95" s="6"/>
      <c r="I95" s="6"/>
      <c r="J95" s="6"/>
      <c r="M95" s="102"/>
      <c r="N95" s="36"/>
      <c r="W95" s="7"/>
      <c r="X95" s="158"/>
    </row>
    <row r="96" spans="1:24">
      <c r="A96" s="112"/>
      <c r="B96" s="112"/>
      <c r="C96" s="7"/>
      <c r="D96" s="7"/>
      <c r="E96" s="7"/>
      <c r="F96" s="7"/>
      <c r="G96" s="7"/>
      <c r="H96" s="6"/>
      <c r="I96" s="6"/>
      <c r="J96" s="6"/>
      <c r="M96" s="102"/>
      <c r="N96" s="36"/>
      <c r="W96" s="7"/>
      <c r="X96" s="158"/>
    </row>
    <row r="97" spans="1:24">
      <c r="A97" s="112"/>
      <c r="B97" s="112"/>
      <c r="C97" s="7"/>
      <c r="D97" s="7"/>
      <c r="E97" s="7"/>
      <c r="F97" s="7"/>
      <c r="G97" s="7"/>
      <c r="H97" s="6"/>
      <c r="I97" s="6"/>
      <c r="J97" s="6"/>
      <c r="M97" s="102"/>
      <c r="N97" s="36"/>
      <c r="W97" s="7"/>
      <c r="X97" s="158"/>
    </row>
    <row r="98" spans="1:24">
      <c r="A98" s="112"/>
      <c r="B98" s="112"/>
      <c r="C98" s="7"/>
      <c r="D98" s="7"/>
      <c r="E98" s="7"/>
      <c r="F98" s="7"/>
      <c r="G98" s="7"/>
      <c r="H98" s="6"/>
      <c r="I98" s="6"/>
      <c r="J98" s="6"/>
      <c r="M98" s="102"/>
      <c r="N98" s="36"/>
      <c r="W98" s="7"/>
      <c r="X98" s="158"/>
    </row>
    <row r="99" spans="1:24">
      <c r="A99" s="112"/>
      <c r="B99" s="112"/>
      <c r="C99" s="7"/>
      <c r="D99" s="7"/>
      <c r="E99" s="7"/>
      <c r="F99" s="7"/>
      <c r="G99" s="7"/>
      <c r="H99" s="6"/>
      <c r="I99" s="6"/>
      <c r="J99" s="6"/>
    </row>
    <row r="100" spans="1:24">
      <c r="A100" s="112"/>
      <c r="B100" s="112"/>
      <c r="C100" s="7"/>
      <c r="D100" s="7"/>
      <c r="E100" s="7"/>
      <c r="F100" s="7"/>
      <c r="G100" s="7"/>
      <c r="H100" s="6"/>
      <c r="I100" s="6"/>
      <c r="J100" s="6"/>
    </row>
    <row r="101" spans="1:24">
      <c r="A101" s="112"/>
      <c r="B101" s="112"/>
      <c r="C101" s="7"/>
      <c r="D101" s="7"/>
      <c r="E101" s="7"/>
      <c r="F101" s="7"/>
      <c r="G101" s="7"/>
      <c r="H101" s="6"/>
      <c r="I101" s="6"/>
      <c r="J101" s="6"/>
    </row>
    <row r="102" spans="1:24">
      <c r="A102" s="112"/>
      <c r="B102" s="112"/>
      <c r="C102" s="7"/>
      <c r="D102" s="7"/>
      <c r="E102" s="7"/>
      <c r="F102" s="7"/>
      <c r="G102" s="7"/>
      <c r="H102" s="6"/>
      <c r="I102" s="6"/>
      <c r="J102" s="6"/>
    </row>
    <row r="103" spans="1:24">
      <c r="A103" s="112"/>
      <c r="B103" s="112"/>
      <c r="C103" s="7"/>
      <c r="D103" s="7"/>
      <c r="E103" s="7"/>
      <c r="F103" s="7"/>
      <c r="G103" s="7"/>
      <c r="H103" s="6"/>
      <c r="I103" s="6"/>
      <c r="J103" s="6"/>
    </row>
    <row r="104" spans="1:24">
      <c r="A104" s="112"/>
      <c r="B104" s="112"/>
      <c r="C104" s="7"/>
      <c r="D104" s="7"/>
      <c r="E104" s="7"/>
      <c r="F104" s="7"/>
      <c r="G104" s="7"/>
      <c r="H104" s="6"/>
      <c r="I104" s="6"/>
      <c r="J104" s="6"/>
    </row>
    <row r="105" spans="1:24">
      <c r="A105" s="112"/>
      <c r="B105" s="112"/>
      <c r="C105" s="7"/>
      <c r="D105" s="7"/>
      <c r="E105" s="7"/>
      <c r="F105" s="7"/>
      <c r="G105" s="7"/>
      <c r="H105" s="6"/>
      <c r="I105" s="6"/>
      <c r="J105" s="6"/>
    </row>
    <row r="106" spans="1:24" ht="17.25">
      <c r="A106" s="109"/>
      <c r="B106" s="109"/>
      <c r="C106" s="85"/>
      <c r="D106" s="85"/>
      <c r="E106" s="85"/>
      <c r="F106" s="85"/>
      <c r="G106" s="85"/>
      <c r="H106" s="110"/>
      <c r="I106" s="110"/>
      <c r="J106" s="110"/>
    </row>
    <row r="107" spans="1:24" ht="17.25">
      <c r="A107" s="109"/>
      <c r="B107" s="109"/>
      <c r="C107" s="85"/>
      <c r="D107" s="85"/>
      <c r="E107" s="85"/>
      <c r="F107" s="85"/>
      <c r="G107" s="85"/>
      <c r="H107" s="110"/>
      <c r="I107" s="110"/>
      <c r="J107" s="110"/>
    </row>
    <row r="108" spans="1:24" ht="17.25">
      <c r="A108" s="109"/>
      <c r="B108" s="109"/>
      <c r="C108" s="85"/>
      <c r="D108" s="85"/>
      <c r="E108" s="85"/>
      <c r="F108" s="85"/>
      <c r="G108" s="85"/>
      <c r="H108" s="110"/>
      <c r="I108" s="110"/>
      <c r="J108" s="110"/>
    </row>
    <row r="109" spans="1:24" ht="17.25">
      <c r="A109" s="109"/>
      <c r="B109" s="109"/>
      <c r="C109" s="85"/>
      <c r="D109" s="85"/>
      <c r="E109" s="85"/>
      <c r="F109" s="85"/>
      <c r="G109" s="85"/>
      <c r="H109" s="110"/>
      <c r="I109" s="110"/>
      <c r="J109" s="110"/>
    </row>
    <row r="110" spans="1:24" ht="17.25">
      <c r="A110" s="109"/>
      <c r="B110" s="109"/>
      <c r="C110" s="85"/>
      <c r="D110" s="85"/>
      <c r="E110" s="85"/>
      <c r="F110" s="85"/>
      <c r="G110" s="85"/>
      <c r="H110" s="110"/>
      <c r="I110" s="110"/>
      <c r="J110" s="110"/>
    </row>
    <row r="111" spans="1:24" ht="17.25">
      <c r="A111" s="109"/>
      <c r="B111" s="109"/>
      <c r="C111" s="85"/>
      <c r="D111" s="85"/>
      <c r="E111" s="85"/>
      <c r="F111" s="85"/>
      <c r="G111" s="85"/>
      <c r="H111" s="110"/>
      <c r="I111" s="110"/>
      <c r="J111" s="110"/>
    </row>
    <row r="112" spans="1:24" ht="17.25">
      <c r="A112" s="109"/>
      <c r="B112" s="109"/>
      <c r="C112" s="85"/>
      <c r="D112" s="85"/>
      <c r="E112" s="85"/>
      <c r="F112" s="85"/>
      <c r="G112" s="85"/>
      <c r="H112" s="110"/>
      <c r="I112" s="110"/>
      <c r="J112" s="110"/>
    </row>
    <row r="113" spans="1:24" ht="17.25">
      <c r="A113" s="109"/>
      <c r="B113" s="109"/>
      <c r="C113" s="85"/>
      <c r="D113" s="85"/>
      <c r="E113" s="85"/>
      <c r="F113" s="85"/>
      <c r="G113" s="85"/>
      <c r="H113" s="110"/>
      <c r="I113" s="110"/>
      <c r="J113" s="110"/>
    </row>
    <row r="114" spans="1:24" s="74" customFormat="1" ht="17.25">
      <c r="A114" s="109"/>
      <c r="B114" s="109"/>
      <c r="C114" s="85"/>
      <c r="D114" s="85"/>
      <c r="E114" s="85"/>
      <c r="F114" s="85"/>
      <c r="G114" s="85"/>
      <c r="H114" s="110"/>
      <c r="I114" s="110"/>
      <c r="J114" s="110"/>
      <c r="K114" s="101"/>
      <c r="L114" s="101"/>
      <c r="M114" s="36"/>
      <c r="N114" s="101"/>
      <c r="O114" s="102"/>
      <c r="P114" s="81"/>
      <c r="Q114" s="81"/>
      <c r="R114" s="81"/>
      <c r="S114" s="81"/>
      <c r="T114" s="81"/>
      <c r="U114" s="81"/>
      <c r="V114" s="81"/>
      <c r="W114" s="81"/>
      <c r="X114" s="81"/>
    </row>
    <row r="115" spans="1:24" s="74" customFormat="1" ht="17.25">
      <c r="A115" s="109"/>
      <c r="B115" s="109"/>
      <c r="C115" s="85"/>
      <c r="D115" s="85"/>
      <c r="E115" s="85"/>
      <c r="F115" s="85"/>
      <c r="G115" s="85"/>
      <c r="H115" s="110"/>
      <c r="I115" s="110"/>
      <c r="J115" s="110"/>
      <c r="K115" s="101"/>
      <c r="L115" s="101"/>
      <c r="M115" s="36"/>
      <c r="N115" s="101"/>
      <c r="O115" s="102"/>
      <c r="P115" s="81"/>
      <c r="Q115" s="81"/>
      <c r="R115" s="81"/>
      <c r="S115" s="81"/>
      <c r="T115" s="81"/>
      <c r="U115" s="81"/>
      <c r="V115" s="81"/>
      <c r="W115" s="81"/>
      <c r="X115" s="81"/>
    </row>
    <row r="116" spans="1:24" s="74" customFormat="1" ht="17.25">
      <c r="A116" s="109"/>
      <c r="B116" s="109"/>
      <c r="C116" s="85"/>
      <c r="D116" s="85"/>
      <c r="E116" s="85"/>
      <c r="F116" s="85"/>
      <c r="G116" s="85"/>
      <c r="H116" s="110"/>
      <c r="I116" s="110"/>
      <c r="J116" s="110"/>
      <c r="K116" s="101"/>
      <c r="L116" s="101"/>
      <c r="M116" s="36"/>
      <c r="N116" s="101"/>
      <c r="O116" s="102"/>
      <c r="P116" s="81"/>
      <c r="Q116" s="81"/>
      <c r="R116" s="81"/>
      <c r="S116" s="81"/>
      <c r="T116" s="81"/>
      <c r="U116" s="81"/>
      <c r="V116" s="81"/>
      <c r="W116" s="81"/>
      <c r="X116" s="81"/>
    </row>
    <row r="117" spans="1:24" s="74" customFormat="1" ht="17.25">
      <c r="A117" s="109"/>
      <c r="B117" s="109"/>
      <c r="C117" s="85"/>
      <c r="D117" s="85"/>
      <c r="E117" s="85"/>
      <c r="F117" s="85"/>
      <c r="G117" s="85"/>
      <c r="H117" s="110"/>
      <c r="I117" s="110"/>
      <c r="J117" s="110"/>
      <c r="K117" s="101"/>
      <c r="L117" s="101"/>
      <c r="M117" s="36"/>
      <c r="N117" s="101"/>
      <c r="O117" s="102"/>
      <c r="P117" s="81"/>
      <c r="Q117" s="81"/>
      <c r="R117" s="81"/>
      <c r="S117" s="81"/>
      <c r="T117" s="81"/>
      <c r="U117" s="81"/>
      <c r="V117" s="81"/>
      <c r="W117" s="81"/>
      <c r="X117" s="81"/>
    </row>
    <row r="118" spans="1:24" s="74" customFormat="1" ht="17.25">
      <c r="A118" s="109"/>
      <c r="B118" s="109"/>
      <c r="C118" s="85"/>
      <c r="D118" s="85"/>
      <c r="E118" s="85"/>
      <c r="F118" s="85"/>
      <c r="G118" s="85"/>
      <c r="H118" s="110"/>
      <c r="I118" s="110"/>
      <c r="J118" s="110"/>
      <c r="K118" s="101"/>
      <c r="L118" s="101"/>
      <c r="M118" s="36"/>
      <c r="N118" s="101"/>
      <c r="O118" s="102"/>
      <c r="P118" s="81"/>
      <c r="Q118" s="81"/>
      <c r="R118" s="81"/>
      <c r="S118" s="81"/>
      <c r="T118" s="81"/>
      <c r="U118" s="81"/>
      <c r="V118" s="81"/>
      <c r="W118" s="81"/>
      <c r="X118" s="81"/>
    </row>
    <row r="119" spans="1:24" s="74" customFormat="1" ht="17.25">
      <c r="A119" s="109"/>
      <c r="B119" s="109"/>
      <c r="C119" s="85"/>
      <c r="D119" s="85"/>
      <c r="E119" s="85"/>
      <c r="F119" s="85"/>
      <c r="G119" s="85"/>
      <c r="H119" s="110"/>
      <c r="I119" s="110"/>
      <c r="J119" s="110"/>
      <c r="K119" s="101"/>
      <c r="L119" s="101"/>
      <c r="M119" s="36"/>
      <c r="N119" s="101"/>
      <c r="O119" s="102"/>
      <c r="P119" s="81"/>
      <c r="Q119" s="81"/>
      <c r="R119" s="81"/>
      <c r="S119" s="81"/>
      <c r="T119" s="81"/>
      <c r="U119" s="81"/>
      <c r="V119" s="81"/>
      <c r="W119" s="81"/>
      <c r="X119" s="81"/>
    </row>
  </sheetData>
  <dataConsolidate/>
  <mergeCells count="4">
    <mergeCell ref="A5:J5"/>
    <mergeCell ref="A6:J6"/>
    <mergeCell ref="D9:F9"/>
    <mergeCell ref="H9:J9"/>
  </mergeCells>
  <conditionalFormatting sqref="A123:A124">
    <cfRule type="cellIs" dxfId="6" priority="49" stopIfTrue="1" operator="equal">
      <formula>0</formula>
    </cfRule>
  </conditionalFormatting>
  <conditionalFormatting sqref="H1:J8 D74 H10:J10 I9 H14:J18 I11:I13 D9:D10 F9:F10 J9:J13 D13:F13 H9:H13 H38:J42 C43:J63 C19:J37 H64:J66 K24 H68:J65345">
    <cfRule type="cellIs" dxfId="5" priority="48" stopIfTrue="1" operator="between">
      <formula>-0.5</formula>
      <formula>0.5</formula>
    </cfRule>
  </conditionalFormatting>
  <pageMargins left="0.55118110236220497" right="0.196850393700787" top="0.39370078740157499" bottom="0.43307086614173201" header="0.27559055118110198" footer="0.196850393700787"/>
  <pageSetup paperSize="9" scale="95" firstPageNumber="21" orientation="portrait" useFirstPageNumber="1" r:id="rId1"/>
  <headerFooter>
    <oddFooter>&amp;C&amp;P</oddFooter>
  </headerFooter>
  <rowBreaks count="1" manualBreakCount="1">
    <brk id="40"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zoomScaleSheetLayoutView="100" workbookViewId="0">
      <selection activeCell="A11" sqref="A11"/>
    </sheetView>
  </sheetViews>
  <sheetFormatPr defaultRowHeight="15"/>
  <cols>
    <col min="1" max="1" width="3.25" style="232" customWidth="1"/>
    <col min="2" max="2" width="35.625" style="232" customWidth="1"/>
    <col min="3" max="3" width="0.375" style="7" customWidth="1"/>
    <col min="4" max="4" width="14.375" style="7" customWidth="1"/>
    <col min="5" max="5" width="0.5" style="7" customWidth="1"/>
    <col min="6" max="6" width="0.375" style="7" customWidth="1"/>
    <col min="7" max="7" width="14.5" style="7" customWidth="1"/>
    <col min="8" max="8" width="0.875" style="7" customWidth="1"/>
    <col min="9" max="9" width="14.875" style="7" customWidth="1"/>
    <col min="10" max="10" width="1.125" style="7" customWidth="1"/>
    <col min="11" max="11" width="14.75" style="6" customWidth="1"/>
    <col min="12" max="12" width="0.75" style="6" customWidth="1"/>
    <col min="13" max="13" width="14.875" style="6" customWidth="1"/>
    <col min="14" max="16384" width="9" style="7"/>
  </cols>
  <sheetData>
    <row r="1" spans="1:13" ht="16.5" customHeight="1">
      <c r="A1" s="276" t="str">
        <f>LCTT!A1</f>
        <v>CÔNG TY CỔ PHẦN PGT HOLDINGS</v>
      </c>
      <c r="B1" s="112"/>
      <c r="C1" s="112"/>
      <c r="M1" s="216"/>
    </row>
    <row r="2" spans="1:13" ht="17.25" customHeight="1">
      <c r="A2" s="103" t="str">
        <f>LCTT!A2</f>
        <v>Địa chỉ: 31-33-35 Lê Anh Xuân, Phường Bến Thành, Quận 1, TP. Hồ Chí Minh.</v>
      </c>
      <c r="B2" s="112"/>
      <c r="C2" s="112"/>
    </row>
    <row r="3" spans="1:13" ht="6.75" customHeight="1">
      <c r="A3" s="217"/>
      <c r="B3" s="217"/>
      <c r="C3" s="217"/>
      <c r="D3" s="218"/>
      <c r="E3" s="218"/>
      <c r="F3" s="218"/>
      <c r="G3" s="218"/>
      <c r="H3" s="218"/>
      <c r="I3" s="218"/>
      <c r="J3" s="218"/>
      <c r="K3" s="219"/>
      <c r="L3" s="219"/>
      <c r="M3" s="219"/>
    </row>
    <row r="4" spans="1:13">
      <c r="A4" s="7"/>
      <c r="B4" s="7"/>
    </row>
    <row r="5" spans="1:13" s="96" customFormat="1" ht="20.25">
      <c r="A5" s="320" t="s">
        <v>156</v>
      </c>
      <c r="B5" s="320"/>
      <c r="C5" s="320"/>
      <c r="D5" s="320"/>
      <c r="E5" s="320"/>
      <c r="F5" s="320"/>
      <c r="G5" s="320"/>
      <c r="H5" s="320"/>
      <c r="I5" s="320"/>
      <c r="J5" s="320"/>
      <c r="K5" s="320"/>
      <c r="L5" s="320"/>
      <c r="M5" s="320"/>
    </row>
    <row r="6" spans="1:13" s="96" customFormat="1">
      <c r="A6" s="331" t="str">
        <f>'TM1 19'!A6:J6</f>
        <v>Quý I Năm 2015</v>
      </c>
      <c r="B6" s="331"/>
      <c r="C6" s="331"/>
      <c r="D6" s="331"/>
      <c r="E6" s="331"/>
      <c r="F6" s="331"/>
      <c r="G6" s="331"/>
      <c r="H6" s="331"/>
      <c r="I6" s="331"/>
      <c r="J6" s="331"/>
      <c r="K6" s="331"/>
      <c r="L6" s="331"/>
      <c r="M6" s="331"/>
    </row>
    <row r="7" spans="1:13" s="96" customFormat="1" ht="11.25" customHeight="1">
      <c r="A7" s="112"/>
      <c r="B7" s="118"/>
      <c r="G7" s="337"/>
      <c r="H7" s="337"/>
      <c r="I7" s="337"/>
      <c r="J7" s="192"/>
      <c r="K7" s="342"/>
      <c r="L7" s="342"/>
      <c r="M7" s="342"/>
    </row>
    <row r="8" spans="1:13" ht="7.5" customHeight="1">
      <c r="A8" s="118"/>
      <c r="B8" s="118"/>
    </row>
    <row r="9" spans="1:13" ht="15" customHeight="1">
      <c r="A9" s="7"/>
      <c r="B9" s="7"/>
    </row>
    <row r="10" spans="1:13" ht="7.5" customHeight="1">
      <c r="A10" s="7"/>
      <c r="B10" s="7"/>
    </row>
    <row r="11" spans="1:13" s="1" customFormat="1" ht="33" customHeight="1">
      <c r="A11" s="221">
        <v>12</v>
      </c>
      <c r="B11" s="221" t="s">
        <v>240</v>
      </c>
      <c r="G11" s="222" t="s">
        <v>5</v>
      </c>
      <c r="I11" s="222" t="s">
        <v>241</v>
      </c>
      <c r="K11" s="222" t="s">
        <v>242</v>
      </c>
      <c r="L11" s="40"/>
      <c r="M11" s="222" t="s">
        <v>337</v>
      </c>
    </row>
    <row r="12" spans="1:13" s="1" customFormat="1" ht="14.25">
      <c r="B12" s="1" t="s">
        <v>243</v>
      </c>
      <c r="G12" s="223"/>
      <c r="K12" s="40"/>
      <c r="L12" s="40"/>
      <c r="M12" s="40"/>
    </row>
    <row r="13" spans="1:13" s="1" customFormat="1">
      <c r="B13" s="224" t="s">
        <v>244</v>
      </c>
      <c r="G13" s="225"/>
      <c r="I13" s="6"/>
      <c r="K13" s="6"/>
      <c r="L13" s="40"/>
      <c r="M13" s="74">
        <f>G13+I13-K13</f>
        <v>0</v>
      </c>
    </row>
    <row r="14" spans="1:13">
      <c r="A14" s="7"/>
      <c r="B14" s="224" t="s">
        <v>245</v>
      </c>
      <c r="G14" s="226">
        <v>135103416</v>
      </c>
      <c r="H14" s="227"/>
      <c r="I14" s="228">
        <v>192308749</v>
      </c>
      <c r="J14" s="227"/>
      <c r="K14" s="228"/>
      <c r="L14" s="228"/>
      <c r="M14" s="74">
        <f>G14+I14-K14</f>
        <v>327412165</v>
      </c>
    </row>
    <row r="15" spans="1:13">
      <c r="A15" s="7"/>
      <c r="B15" s="224" t="s">
        <v>246</v>
      </c>
      <c r="G15" s="226"/>
      <c r="H15" s="227"/>
      <c r="I15" s="228"/>
      <c r="J15" s="227"/>
      <c r="K15" s="228"/>
      <c r="L15" s="228"/>
      <c r="M15" s="74">
        <f t="shared" ref="M15" si="0">G15+I15-K15</f>
        <v>0</v>
      </c>
    </row>
    <row r="16" spans="1:13" s="1" customFormat="1" thickBot="1">
      <c r="A16" s="152"/>
      <c r="B16" s="144" t="s">
        <v>167</v>
      </c>
      <c r="G16" s="229">
        <f>SUM(G13:G15)</f>
        <v>135103416</v>
      </c>
      <c r="H16" s="75"/>
      <c r="I16" s="229">
        <f>SUM(I13:I15)</f>
        <v>192308749</v>
      </c>
      <c r="J16" s="75"/>
      <c r="K16" s="229">
        <f>SUM(K13:K15)</f>
        <v>0</v>
      </c>
      <c r="L16" s="230"/>
      <c r="M16" s="229">
        <f>SUM(M13:M15)</f>
        <v>327412165</v>
      </c>
    </row>
    <row r="17" spans="1:13" ht="15.75" thickTop="1">
      <c r="A17" s="231"/>
      <c r="B17" s="231"/>
    </row>
    <row r="18" spans="1:13" s="1" customFormat="1" ht="14.25">
      <c r="B18" s="1" t="s">
        <v>247</v>
      </c>
      <c r="K18" s="40"/>
      <c r="L18" s="40"/>
      <c r="M18" s="40"/>
    </row>
    <row r="19" spans="1:13">
      <c r="A19" s="7"/>
      <c r="B19" s="232" t="s">
        <v>248</v>
      </c>
      <c r="G19" s="226">
        <v>1629899658</v>
      </c>
      <c r="H19" s="227"/>
      <c r="I19" s="226"/>
      <c r="J19" s="226"/>
      <c r="L19" s="228"/>
      <c r="M19" s="228">
        <v>1629899658</v>
      </c>
    </row>
    <row r="20" spans="1:13" s="1" customFormat="1" thickBot="1">
      <c r="A20" s="152"/>
      <c r="B20" s="144" t="s">
        <v>167</v>
      </c>
      <c r="G20" s="229">
        <f>SUM(G19)</f>
        <v>1629899658</v>
      </c>
      <c r="H20" s="75"/>
      <c r="I20" s="229">
        <f>SUM(I19)</f>
        <v>0</v>
      </c>
      <c r="J20" s="75"/>
      <c r="K20" s="229">
        <f>SUM(K19)</f>
        <v>0</v>
      </c>
      <c r="L20" s="230"/>
      <c r="M20" s="229">
        <f>SUM(M19)</f>
        <v>1629899658</v>
      </c>
    </row>
    <row r="21" spans="1:13" ht="15.75" thickTop="1">
      <c r="A21" s="7"/>
      <c r="B21" s="7"/>
    </row>
    <row r="22" spans="1:13" s="233" customFormat="1" ht="50.25" customHeight="1">
      <c r="B22" s="343" t="s">
        <v>249</v>
      </c>
      <c r="C22" s="343"/>
      <c r="D22" s="343"/>
      <c r="E22" s="343"/>
      <c r="F22" s="343"/>
      <c r="G22" s="343"/>
      <c r="H22" s="343"/>
      <c r="I22" s="343"/>
      <c r="J22" s="343"/>
      <c r="K22" s="343"/>
      <c r="L22" s="343"/>
      <c r="M22" s="343"/>
    </row>
    <row r="23" spans="1:13" s="96" customFormat="1" ht="17.25" customHeight="1">
      <c r="G23" s="341"/>
      <c r="H23" s="341"/>
      <c r="I23" s="341"/>
      <c r="J23" s="234"/>
      <c r="K23" s="341"/>
      <c r="L23" s="341"/>
      <c r="M23" s="341"/>
    </row>
    <row r="24" spans="1:13" s="96" customFormat="1" ht="7.5" customHeight="1">
      <c r="G24" s="234"/>
      <c r="H24" s="234"/>
      <c r="I24" s="234"/>
      <c r="J24" s="234"/>
      <c r="K24" s="234"/>
      <c r="L24" s="234"/>
      <c r="M24" s="234"/>
    </row>
    <row r="25" spans="1:13" s="233" customFormat="1" ht="14.25">
      <c r="A25" s="152"/>
      <c r="B25" s="153"/>
      <c r="G25" s="337"/>
      <c r="H25" s="339"/>
      <c r="I25" s="339"/>
      <c r="K25" s="337"/>
      <c r="L25" s="339"/>
      <c r="M25" s="339"/>
    </row>
    <row r="26" spans="1:13" s="96" customFormat="1" ht="7.5" customHeight="1">
      <c r="K26" s="5"/>
      <c r="L26" s="5"/>
      <c r="M26" s="5"/>
    </row>
    <row r="27" spans="1:13" s="233" customFormat="1" ht="14.25">
      <c r="G27" s="340"/>
      <c r="H27" s="340"/>
      <c r="I27" s="340"/>
      <c r="K27" s="340"/>
      <c r="L27" s="340"/>
      <c r="M27" s="340"/>
    </row>
    <row r="28" spans="1:13" s="233" customFormat="1" ht="14.25">
      <c r="A28" s="98"/>
      <c r="B28" s="98"/>
      <c r="K28" s="39"/>
      <c r="L28" s="39"/>
      <c r="M28" s="39"/>
    </row>
    <row r="29" spans="1:13" s="96" customFormat="1" ht="17.25" customHeight="1">
      <c r="A29" s="112"/>
      <c r="B29" s="112"/>
      <c r="G29" s="337"/>
      <c r="H29" s="337"/>
      <c r="I29" s="337"/>
      <c r="J29" s="192"/>
      <c r="K29" s="338"/>
      <c r="L29" s="338"/>
      <c r="M29" s="338"/>
    </row>
    <row r="30" spans="1:13" s="96" customFormat="1">
      <c r="A30" s="112"/>
      <c r="B30" s="112"/>
      <c r="G30" s="235"/>
      <c r="H30" s="235"/>
      <c r="I30" s="235"/>
      <c r="J30" s="192"/>
      <c r="K30" s="338"/>
      <c r="L30" s="338"/>
      <c r="M30" s="338"/>
    </row>
    <row r="31" spans="1:13" s="96" customFormat="1">
      <c r="A31" s="112"/>
      <c r="B31" s="112"/>
      <c r="G31" s="337"/>
      <c r="H31" s="337"/>
      <c r="I31" s="337"/>
      <c r="J31" s="192"/>
      <c r="K31" s="338"/>
      <c r="L31" s="338"/>
      <c r="M31" s="338"/>
    </row>
    <row r="32" spans="1:13" s="96" customFormat="1">
      <c r="A32" s="112"/>
      <c r="B32" s="112"/>
      <c r="G32" s="337"/>
      <c r="H32" s="337"/>
      <c r="I32" s="337"/>
      <c r="J32" s="192"/>
      <c r="K32" s="338"/>
      <c r="L32" s="338"/>
      <c r="M32" s="338"/>
    </row>
    <row r="33" spans="1:13" s="96" customFormat="1">
      <c r="A33" s="112"/>
      <c r="B33" s="112"/>
      <c r="G33" s="337"/>
      <c r="H33" s="337"/>
      <c r="I33" s="337"/>
      <c r="J33" s="192"/>
      <c r="K33" s="338"/>
      <c r="L33" s="338"/>
      <c r="M33" s="338"/>
    </row>
    <row r="34" spans="1:13" s="96" customFormat="1">
      <c r="A34" s="112"/>
      <c r="B34" s="112"/>
      <c r="G34" s="337"/>
      <c r="H34" s="337"/>
      <c r="I34" s="337"/>
      <c r="J34" s="192"/>
      <c r="K34" s="338"/>
      <c r="L34" s="338"/>
      <c r="M34" s="338"/>
    </row>
    <row r="35" spans="1:13" s="96" customFormat="1">
      <c r="A35" s="112"/>
      <c r="B35" s="112"/>
      <c r="G35" s="337"/>
      <c r="H35" s="337"/>
      <c r="I35" s="337"/>
      <c r="J35" s="192"/>
      <c r="K35" s="338"/>
      <c r="L35" s="338"/>
      <c r="M35" s="338"/>
    </row>
    <row r="36" spans="1:13" s="96" customFormat="1" ht="7.5" customHeight="1">
      <c r="A36" s="112"/>
      <c r="B36" s="112"/>
      <c r="G36" s="235"/>
      <c r="H36" s="235"/>
      <c r="I36" s="235"/>
      <c r="J36" s="192"/>
      <c r="K36" s="235"/>
      <c r="L36" s="235"/>
      <c r="M36" s="235"/>
    </row>
    <row r="37" spans="1:13" s="233" customFormat="1" ht="14.25">
      <c r="A37" s="152"/>
      <c r="B37" s="153"/>
      <c r="G37" s="337"/>
      <c r="H37" s="339"/>
      <c r="I37" s="339"/>
      <c r="K37" s="337"/>
      <c r="L37" s="339"/>
      <c r="M37" s="339"/>
    </row>
    <row r="38" spans="1:13" s="96" customFormat="1">
      <c r="A38" s="112"/>
      <c r="B38" s="112"/>
      <c r="K38" s="5"/>
      <c r="L38" s="5"/>
      <c r="M38" s="5"/>
    </row>
  </sheetData>
  <mergeCells count="26">
    <mergeCell ref="G23:I23"/>
    <mergeCell ref="K23:M23"/>
    <mergeCell ref="A5:M5"/>
    <mergeCell ref="A6:M6"/>
    <mergeCell ref="G7:I7"/>
    <mergeCell ref="K7:M7"/>
    <mergeCell ref="B22:M22"/>
    <mergeCell ref="G33:I33"/>
    <mergeCell ref="K33:M33"/>
    <mergeCell ref="G25:I25"/>
    <mergeCell ref="K25:M25"/>
    <mergeCell ref="G27:I27"/>
    <mergeCell ref="K27:M27"/>
    <mergeCell ref="G29:I29"/>
    <mergeCell ref="K29:M29"/>
    <mergeCell ref="K30:M30"/>
    <mergeCell ref="G31:I31"/>
    <mergeCell ref="K31:M31"/>
    <mergeCell ref="G32:I32"/>
    <mergeCell ref="K32:M32"/>
    <mergeCell ref="G34:I34"/>
    <mergeCell ref="K34:M34"/>
    <mergeCell ref="G35:I35"/>
    <mergeCell ref="K35:M35"/>
    <mergeCell ref="G37:I37"/>
    <mergeCell ref="K37:M37"/>
  </mergeCells>
  <conditionalFormatting sqref="K1:M3 G19 I19:J19 G14:G15 K29:K35">
    <cfRule type="cellIs" dxfId="4" priority="3" stopIfTrue="1" operator="between">
      <formula>-0.5</formula>
      <formula>0.5</formula>
    </cfRule>
  </conditionalFormatting>
  <pageMargins left="0.76" right="0.31496062992126" top="0.35433070866141703" bottom="0.43307086614173201" header="0.23622047244094499" footer="0.196850393700787"/>
  <pageSetup paperSize="9" firstPageNumber="23" orientation="landscape" useFirstPageNumber="1" r:id="rId1"/>
  <headerFooter>
    <oddFooter>&amp;C&amp;P</oddFooter>
  </headerFooter>
  <rowBreaks count="1" manualBreakCount="1">
    <brk id="23"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topLeftCell="A22" zoomScaleSheetLayoutView="100" workbookViewId="0">
      <selection activeCell="K27" sqref="K27"/>
    </sheetView>
  </sheetViews>
  <sheetFormatPr defaultRowHeight="15"/>
  <cols>
    <col min="1" max="1" width="3.125" style="112" customWidth="1"/>
    <col min="2" max="2" width="21.25" style="112" customWidth="1"/>
    <col min="3" max="3" width="12" style="7" customWidth="1"/>
    <col min="4" max="4" width="3.25" style="7" customWidth="1"/>
    <col min="5" max="5" width="7.875" style="7" customWidth="1"/>
    <col min="6" max="6" width="4.125" style="7" customWidth="1"/>
    <col min="7" max="7" width="2.5" style="7" customWidth="1"/>
    <col min="8" max="8" width="14.25" style="6" customWidth="1"/>
    <col min="9" max="9" width="0.25" style="6" customWidth="1"/>
    <col min="10" max="10" width="15.125" style="6" bestFit="1" customWidth="1"/>
    <col min="11" max="11" width="14.25" style="36" bestFit="1" customWidth="1"/>
    <col min="12" max="12" width="10.875" style="101" customWidth="1"/>
    <col min="13" max="13" width="12" style="36" bestFit="1" customWidth="1"/>
    <col min="14" max="14" width="10.5" style="7" bestFit="1" customWidth="1"/>
    <col min="15" max="16384" width="9" style="7"/>
  </cols>
  <sheetData>
    <row r="1" spans="1:22" ht="16.5" customHeight="1">
      <c r="A1" s="276" t="str">
        <f>LCTT!A1</f>
        <v>CÔNG TY CỔ PHẦN PGT HOLDINGS</v>
      </c>
      <c r="C1" s="112"/>
      <c r="H1" s="7"/>
      <c r="I1" s="7"/>
      <c r="J1" s="7"/>
      <c r="K1" s="6"/>
      <c r="L1" s="216"/>
      <c r="M1" s="101"/>
      <c r="N1" s="36"/>
      <c r="O1" s="101"/>
      <c r="P1" s="36"/>
    </row>
    <row r="2" spans="1:22" ht="17.25" customHeight="1">
      <c r="A2" s="103" t="str">
        <f>LCTT!A2</f>
        <v>Địa chỉ: 31-33-35 Lê Anh Xuân, Phường Bến Thành, Quận 1, TP. Hồ Chí Minh.</v>
      </c>
      <c r="C2" s="112"/>
      <c r="H2" s="7"/>
      <c r="I2" s="7"/>
      <c r="J2" s="7"/>
      <c r="K2" s="6"/>
      <c r="L2" s="6"/>
      <c r="M2" s="101"/>
      <c r="N2" s="36"/>
      <c r="O2" s="101"/>
      <c r="P2" s="36"/>
    </row>
    <row r="3" spans="1:22" ht="6.75" customHeight="1">
      <c r="A3" s="217"/>
      <c r="B3" s="217"/>
      <c r="C3" s="217"/>
      <c r="D3" s="218"/>
      <c r="E3" s="218"/>
      <c r="F3" s="218"/>
      <c r="G3" s="218"/>
      <c r="H3" s="218"/>
      <c r="I3" s="218"/>
      <c r="J3" s="218"/>
      <c r="K3" s="5"/>
      <c r="L3" s="5"/>
      <c r="M3" s="220"/>
      <c r="N3" s="36"/>
      <c r="O3" s="101"/>
      <c r="P3" s="36"/>
    </row>
    <row r="4" spans="1:22" ht="6.75" customHeight="1">
      <c r="C4" s="112"/>
      <c r="D4" s="96"/>
      <c r="E4" s="96"/>
      <c r="F4" s="96"/>
      <c r="G4" s="96"/>
      <c r="H4" s="96"/>
      <c r="I4" s="96"/>
      <c r="J4" s="96"/>
      <c r="K4" s="5"/>
      <c r="L4" s="5"/>
      <c r="M4" s="220"/>
      <c r="N4" s="36"/>
      <c r="O4" s="101"/>
      <c r="P4" s="36"/>
    </row>
    <row r="5" spans="1:22" ht="20.25">
      <c r="A5" s="320" t="s">
        <v>156</v>
      </c>
      <c r="B5" s="320"/>
      <c r="C5" s="320"/>
      <c r="D5" s="320"/>
      <c r="E5" s="320"/>
      <c r="F5" s="320"/>
      <c r="G5" s="320"/>
      <c r="H5" s="320"/>
      <c r="I5" s="320"/>
      <c r="J5" s="320"/>
      <c r="K5" s="5"/>
      <c r="L5" s="5"/>
      <c r="M5" s="220"/>
      <c r="N5" s="36"/>
      <c r="O5" s="101"/>
      <c r="P5" s="36"/>
    </row>
    <row r="6" spans="1:22">
      <c r="A6" s="331" t="str">
        <f>'TM1 19'!A6:J6</f>
        <v>Quý I Năm 2015</v>
      </c>
      <c r="B6" s="331"/>
      <c r="C6" s="331"/>
      <c r="D6" s="331"/>
      <c r="E6" s="331"/>
      <c r="F6" s="331"/>
      <c r="G6" s="331"/>
      <c r="H6" s="331"/>
      <c r="I6" s="331"/>
      <c r="J6" s="331"/>
      <c r="K6" s="5"/>
      <c r="L6" s="5"/>
      <c r="M6" s="220"/>
      <c r="N6" s="36"/>
      <c r="O6" s="101"/>
      <c r="P6" s="36"/>
    </row>
    <row r="7" spans="1:22">
      <c r="C7" s="112"/>
      <c r="D7" s="96"/>
      <c r="E7" s="96"/>
      <c r="F7" s="96"/>
      <c r="G7" s="96"/>
      <c r="H7" s="96"/>
      <c r="I7" s="96"/>
      <c r="J7" s="96"/>
      <c r="K7" s="5"/>
      <c r="L7" s="5"/>
      <c r="M7" s="220"/>
      <c r="N7" s="36"/>
      <c r="O7" s="101"/>
      <c r="P7" s="36"/>
    </row>
    <row r="8" spans="1:22">
      <c r="A8" s="1" t="s">
        <v>475</v>
      </c>
      <c r="B8" s="1" t="s">
        <v>250</v>
      </c>
      <c r="C8" s="112"/>
      <c r="D8" s="96"/>
      <c r="E8" s="96"/>
      <c r="F8" s="96"/>
      <c r="G8" s="96"/>
      <c r="H8" s="114" t="s">
        <v>337</v>
      </c>
      <c r="I8" s="115"/>
      <c r="J8" s="114" t="s">
        <v>5</v>
      </c>
      <c r="K8" s="5"/>
      <c r="L8" s="5"/>
      <c r="M8" s="220"/>
      <c r="N8" s="36"/>
      <c r="O8" s="101"/>
      <c r="P8" s="36"/>
    </row>
    <row r="9" spans="1:22">
      <c r="A9" s="7"/>
      <c r="B9" s="7" t="s">
        <v>251</v>
      </c>
      <c r="C9" s="112"/>
      <c r="D9" s="96"/>
      <c r="E9" s="96"/>
      <c r="F9" s="96"/>
      <c r="G9" s="96"/>
      <c r="H9" s="192">
        <v>357023686</v>
      </c>
      <c r="I9" s="96"/>
      <c r="J9" s="192">
        <v>108972867</v>
      </c>
      <c r="K9" s="5"/>
      <c r="L9" s="5"/>
      <c r="M9" s="220"/>
      <c r="N9" s="36"/>
      <c r="O9" s="101"/>
      <c r="P9" s="36"/>
    </row>
    <row r="10" spans="1:22" ht="15.75" thickBot="1">
      <c r="A10" s="152"/>
      <c r="B10" s="144" t="s">
        <v>167</v>
      </c>
      <c r="C10" s="112"/>
      <c r="D10" s="96"/>
      <c r="E10" s="96"/>
      <c r="F10" s="96"/>
      <c r="G10" s="96"/>
      <c r="H10" s="145">
        <f>H9</f>
        <v>357023686</v>
      </c>
      <c r="I10" s="39"/>
      <c r="J10" s="145">
        <f>J9</f>
        <v>108972867</v>
      </c>
      <c r="K10" s="5"/>
      <c r="L10" s="5"/>
      <c r="M10" s="220"/>
      <c r="N10" s="36"/>
      <c r="O10" s="101"/>
      <c r="P10" s="36"/>
    </row>
    <row r="11" spans="1:22" ht="15.75" thickTop="1">
      <c r="A11" s="7"/>
      <c r="B11" s="7"/>
      <c r="C11" s="112"/>
      <c r="D11" s="96"/>
      <c r="E11" s="96"/>
      <c r="F11" s="96"/>
      <c r="G11" s="96"/>
      <c r="H11" s="96"/>
      <c r="I11" s="96"/>
      <c r="J11" s="96"/>
      <c r="K11" s="5"/>
      <c r="L11" s="5"/>
      <c r="M11" s="220"/>
      <c r="N11" s="36"/>
      <c r="O11" s="101"/>
      <c r="P11" s="36"/>
    </row>
    <row r="12" spans="1:22">
      <c r="A12" s="1">
        <v>14</v>
      </c>
      <c r="B12" s="1" t="s">
        <v>252</v>
      </c>
      <c r="C12" s="112"/>
      <c r="D12" s="96"/>
      <c r="E12" s="96"/>
      <c r="F12" s="96"/>
      <c r="G12" s="96"/>
      <c r="H12" s="114" t="s">
        <v>337</v>
      </c>
      <c r="I12" s="115"/>
      <c r="J12" s="114" t="s">
        <v>5</v>
      </c>
      <c r="K12" s="5"/>
      <c r="L12" s="5"/>
      <c r="M12" s="220"/>
      <c r="N12" s="36"/>
      <c r="O12" s="101"/>
      <c r="P12" s="36"/>
    </row>
    <row r="13" spans="1:22">
      <c r="B13" s="236" t="s">
        <v>253</v>
      </c>
      <c r="C13" s="112"/>
      <c r="D13" s="96"/>
      <c r="E13" s="96"/>
      <c r="F13" s="96"/>
      <c r="G13" s="96"/>
      <c r="H13" s="39">
        <f>SUM(H14:H14)</f>
        <v>0</v>
      </c>
      <c r="I13" s="96"/>
      <c r="J13" s="39">
        <f>SUM(J14:J14)</f>
        <v>0</v>
      </c>
      <c r="K13" s="5"/>
      <c r="L13" s="5"/>
      <c r="M13" s="220"/>
      <c r="N13" s="36"/>
      <c r="O13" s="101"/>
      <c r="P13" s="36"/>
    </row>
    <row r="14" spans="1:22">
      <c r="A14" s="232"/>
      <c r="B14" s="224" t="s">
        <v>314</v>
      </c>
      <c r="C14" s="112"/>
      <c r="D14" s="96"/>
      <c r="E14" s="96"/>
      <c r="F14" s="96"/>
      <c r="G14" s="96"/>
      <c r="I14" s="96"/>
      <c r="J14" s="6">
        <v>0</v>
      </c>
      <c r="L14" s="5"/>
      <c r="M14" s="220"/>
      <c r="N14" s="36"/>
      <c r="O14" s="101"/>
      <c r="P14" s="36"/>
    </row>
    <row r="15" spans="1:22" ht="15.75" thickBot="1">
      <c r="A15" s="152"/>
      <c r="B15" s="144" t="s">
        <v>167</v>
      </c>
      <c r="C15" s="112"/>
      <c r="D15" s="96"/>
      <c r="E15" s="96"/>
      <c r="F15" s="96"/>
      <c r="G15" s="96"/>
      <c r="H15" s="145">
        <f>H13</f>
        <v>0</v>
      </c>
      <c r="I15" s="39"/>
      <c r="J15" s="145">
        <f>J13</f>
        <v>0</v>
      </c>
      <c r="K15" s="5"/>
      <c r="L15" s="5"/>
      <c r="M15" s="220"/>
      <c r="N15" s="36"/>
      <c r="O15" s="101"/>
      <c r="P15" s="36"/>
    </row>
    <row r="16" spans="1:22" s="36" customFormat="1" ht="15.75" thickTop="1">
      <c r="A16" s="112"/>
      <c r="B16" s="112"/>
      <c r="C16" s="7"/>
      <c r="D16" s="7"/>
      <c r="E16" s="7"/>
      <c r="F16" s="7"/>
      <c r="G16" s="7"/>
      <c r="H16" s="74"/>
      <c r="I16" s="74"/>
      <c r="J16" s="74"/>
      <c r="L16" s="101"/>
      <c r="N16" s="7"/>
      <c r="O16" s="7"/>
      <c r="P16" s="7"/>
      <c r="Q16" s="7"/>
      <c r="R16" s="7"/>
      <c r="S16" s="7"/>
      <c r="T16" s="7"/>
      <c r="U16" s="7"/>
      <c r="V16" s="7"/>
    </row>
    <row r="17" spans="1:13" s="1" customFormat="1" ht="14.25">
      <c r="A17" s="98" t="s">
        <v>476</v>
      </c>
      <c r="B17" s="98" t="s">
        <v>254</v>
      </c>
      <c r="H17" s="114" t="s">
        <v>337</v>
      </c>
      <c r="I17" s="115"/>
      <c r="J17" s="114" t="s">
        <v>5</v>
      </c>
      <c r="K17" s="147"/>
      <c r="L17" s="142"/>
      <c r="M17" s="147"/>
    </row>
    <row r="18" spans="1:13" s="1" customFormat="1" ht="14.25">
      <c r="B18" s="98" t="s">
        <v>374</v>
      </c>
      <c r="H18" s="40">
        <f>SUM(H19:H25)</f>
        <v>1017753533</v>
      </c>
      <c r="I18" s="40"/>
      <c r="J18" s="40">
        <f>SUM(J19:J25)</f>
        <v>972414480</v>
      </c>
      <c r="K18" s="147"/>
      <c r="L18" s="142"/>
      <c r="M18" s="147"/>
    </row>
    <row r="19" spans="1:13">
      <c r="B19" s="122" t="s">
        <v>255</v>
      </c>
    </row>
    <row r="20" spans="1:13">
      <c r="B20" s="122" t="s">
        <v>352</v>
      </c>
      <c r="H20" s="6">
        <v>47712950</v>
      </c>
      <c r="J20" s="6">
        <v>12264950</v>
      </c>
    </row>
    <row r="21" spans="1:13">
      <c r="B21" s="122" t="s">
        <v>353</v>
      </c>
      <c r="H21" s="6">
        <v>6037600</v>
      </c>
      <c r="J21" s="6">
        <v>348600</v>
      </c>
    </row>
    <row r="22" spans="1:13">
      <c r="B22" s="122" t="s">
        <v>354</v>
      </c>
      <c r="H22" s="6">
        <v>4185453</v>
      </c>
      <c r="J22" s="6">
        <v>1376400</v>
      </c>
    </row>
    <row r="23" spans="1:13">
      <c r="B23" s="122" t="s">
        <v>256</v>
      </c>
      <c r="H23" s="6">
        <v>645248070</v>
      </c>
      <c r="J23" s="6">
        <v>645248070</v>
      </c>
    </row>
    <row r="24" spans="1:13">
      <c r="B24" s="122" t="s">
        <v>356</v>
      </c>
      <c r="H24" s="6">
        <v>121396000</v>
      </c>
      <c r="J24" s="6">
        <v>270816000</v>
      </c>
    </row>
    <row r="25" spans="1:13">
      <c r="B25" s="122" t="s">
        <v>257</v>
      </c>
      <c r="H25" s="6">
        <v>193173460</v>
      </c>
      <c r="J25" s="6">
        <v>42360460</v>
      </c>
    </row>
    <row r="26" spans="1:13" s="1" customFormat="1" thickBot="1">
      <c r="A26" s="152"/>
      <c r="B26" s="144" t="s">
        <v>167</v>
      </c>
      <c r="C26" s="233"/>
      <c r="D26" s="40"/>
      <c r="E26" s="40"/>
      <c r="F26" s="40"/>
      <c r="G26" s="40"/>
      <c r="H26" s="145">
        <f>H18</f>
        <v>1017753533</v>
      </c>
      <c r="I26" s="39"/>
      <c r="J26" s="145">
        <f>J18</f>
        <v>972414480</v>
      </c>
      <c r="K26" s="147">
        <f>CDKT!D88</f>
        <v>1017753533</v>
      </c>
      <c r="L26" s="142"/>
      <c r="M26" s="147"/>
    </row>
    <row r="27" spans="1:13" ht="12" customHeight="1" thickTop="1">
      <c r="B27" s="122"/>
    </row>
    <row r="28" spans="1:13" ht="16.5" customHeight="1">
      <c r="B28" s="98" t="s">
        <v>258</v>
      </c>
      <c r="H28" s="114" t="s">
        <v>337</v>
      </c>
      <c r="I28" s="115"/>
      <c r="J28" s="114" t="s">
        <v>5</v>
      </c>
    </row>
    <row r="29" spans="1:13" ht="16.5" customHeight="1">
      <c r="B29" s="122" t="s">
        <v>259</v>
      </c>
      <c r="J29" s="6">
        <v>0</v>
      </c>
    </row>
    <row r="30" spans="1:13" s="1" customFormat="1" ht="16.5" customHeight="1" thickBot="1">
      <c r="A30" s="152"/>
      <c r="B30" s="144" t="s">
        <v>167</v>
      </c>
      <c r="C30" s="233"/>
      <c r="D30" s="40"/>
      <c r="E30" s="40"/>
      <c r="F30" s="40"/>
      <c r="G30" s="40"/>
      <c r="H30" s="145">
        <f>SUM(H29)</f>
        <v>0</v>
      </c>
      <c r="I30" s="39"/>
      <c r="J30" s="145">
        <f>SUM(J29)</f>
        <v>0</v>
      </c>
      <c r="K30" s="147"/>
      <c r="L30" s="142"/>
      <c r="M30" s="147"/>
    </row>
    <row r="31" spans="1:13" ht="16.5" customHeight="1" thickTop="1">
      <c r="B31" s="122"/>
    </row>
    <row r="32" spans="1:13" s="1" customFormat="1" ht="14.25">
      <c r="A32" s="98" t="s">
        <v>477</v>
      </c>
      <c r="B32" s="98" t="s">
        <v>260</v>
      </c>
      <c r="H32" s="114" t="s">
        <v>337</v>
      </c>
      <c r="I32" s="115"/>
      <c r="J32" s="114" t="s">
        <v>5</v>
      </c>
      <c r="K32" s="147"/>
      <c r="L32" s="142"/>
      <c r="M32" s="147"/>
    </row>
    <row r="33" spans="1:13">
      <c r="B33" s="237" t="s">
        <v>261</v>
      </c>
      <c r="H33" s="6">
        <v>252034</v>
      </c>
      <c r="J33" s="6">
        <v>252034</v>
      </c>
    </row>
    <row r="34" spans="1:13">
      <c r="B34" s="237" t="s">
        <v>262</v>
      </c>
      <c r="H34" s="6">
        <v>6322</v>
      </c>
      <c r="J34" s="6">
        <v>6322</v>
      </c>
    </row>
    <row r="35" spans="1:13" s="1" customFormat="1" thickBot="1">
      <c r="A35" s="152"/>
      <c r="B35" s="144" t="s">
        <v>167</v>
      </c>
      <c r="C35" s="233"/>
      <c r="D35" s="40"/>
      <c r="E35" s="40"/>
      <c r="F35" s="40"/>
      <c r="G35" s="40"/>
      <c r="H35" s="145">
        <f>SUM(H33:H34)</f>
        <v>258356</v>
      </c>
      <c r="I35" s="39"/>
      <c r="J35" s="145">
        <f>SUM(J33:J34)</f>
        <v>258356</v>
      </c>
      <c r="K35" s="147"/>
      <c r="L35" s="142"/>
      <c r="M35" s="147"/>
    </row>
    <row r="36" spans="1:13" ht="15.75" thickTop="1">
      <c r="B36" s="237"/>
    </row>
    <row r="37" spans="1:13">
      <c r="B37" s="122"/>
    </row>
    <row r="38" spans="1:13">
      <c r="B38" s="122"/>
    </row>
    <row r="39" spans="1:13">
      <c r="B39" s="122"/>
    </row>
    <row r="40" spans="1:13">
      <c r="B40" s="122"/>
    </row>
    <row r="41" spans="1:13">
      <c r="B41" s="122"/>
    </row>
    <row r="42" spans="1:13">
      <c r="B42" s="122"/>
    </row>
    <row r="43" spans="1:13">
      <c r="B43" s="122"/>
    </row>
    <row r="44" spans="1:13">
      <c r="B44" s="122"/>
    </row>
    <row r="45" spans="1:13">
      <c r="B45" s="122"/>
    </row>
    <row r="46" spans="1:13">
      <c r="B46" s="122"/>
    </row>
    <row r="47" spans="1:13">
      <c r="B47" s="122"/>
    </row>
    <row r="48" spans="1:13">
      <c r="B48" s="122"/>
    </row>
    <row r="49" spans="2:2">
      <c r="B49" s="122"/>
    </row>
    <row r="50" spans="2:2">
      <c r="B50" s="122"/>
    </row>
    <row r="51" spans="2:2">
      <c r="B51" s="122"/>
    </row>
    <row r="52" spans="2:2">
      <c r="B52" s="122"/>
    </row>
    <row r="53" spans="2:2">
      <c r="B53" s="122"/>
    </row>
    <row r="54" spans="2:2">
      <c r="B54" s="122"/>
    </row>
    <row r="55" spans="2:2">
      <c r="B55" s="122"/>
    </row>
    <row r="56" spans="2:2">
      <c r="B56" s="122"/>
    </row>
    <row r="57" spans="2:2">
      <c r="B57" s="122"/>
    </row>
    <row r="58" spans="2:2">
      <c r="B58" s="122"/>
    </row>
    <row r="59" spans="2:2">
      <c r="B59" s="122"/>
    </row>
    <row r="60" spans="2:2">
      <c r="B60" s="122"/>
    </row>
    <row r="61" spans="2:2">
      <c r="B61" s="122"/>
    </row>
    <row r="62" spans="2:2">
      <c r="B62" s="122"/>
    </row>
    <row r="63" spans="2:2">
      <c r="B63" s="122"/>
    </row>
    <row r="64" spans="2:2">
      <c r="B64" s="122"/>
    </row>
    <row r="65" spans="2:2">
      <c r="B65" s="122"/>
    </row>
    <row r="66" spans="2:2">
      <c r="B66" s="122"/>
    </row>
    <row r="67" spans="2:2">
      <c r="B67" s="122"/>
    </row>
    <row r="68" spans="2:2">
      <c r="B68" s="122"/>
    </row>
    <row r="69" spans="2:2">
      <c r="B69" s="122"/>
    </row>
    <row r="70" spans="2:2">
      <c r="B70" s="122"/>
    </row>
    <row r="71" spans="2:2">
      <c r="B71" s="122"/>
    </row>
    <row r="72" spans="2:2">
      <c r="B72" s="122"/>
    </row>
    <row r="73" spans="2:2">
      <c r="B73" s="122"/>
    </row>
    <row r="74" spans="2:2">
      <c r="B74" s="122"/>
    </row>
    <row r="75" spans="2:2">
      <c r="B75" s="122"/>
    </row>
  </sheetData>
  <dataConsolidate/>
  <mergeCells count="2">
    <mergeCell ref="A5:J5"/>
    <mergeCell ref="A6:J6"/>
  </mergeCells>
  <conditionalFormatting sqref="K1:L13 H16:J17 H26:J26 H35:J35 H32:J32 H10:J10 H8:J8 H12:J12 H15:L15 H5:J6 H30:J30 H28:J28">
    <cfRule type="cellIs" dxfId="3" priority="18" stopIfTrue="1" operator="between">
      <formula>-0.5</formula>
      <formula>0.5</formula>
    </cfRule>
  </conditionalFormatting>
  <conditionalFormatting sqref="L14">
    <cfRule type="cellIs" dxfId="2" priority="17" stopIfTrue="1" operator="between">
      <formula>-0.5</formula>
      <formula>0.5</formula>
    </cfRule>
  </conditionalFormatting>
  <pageMargins left="0.59055118110236204" right="0.33" top="0.47244094488188998" bottom="0.43307086614173201" header="0.31496062992126" footer="0.196850393700787"/>
  <pageSetup paperSize="9" firstPageNumber="24" orientation="portrait"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showGridLines="0" view="pageBreakPreview" topLeftCell="A88" zoomScaleSheetLayoutView="100" workbookViewId="0">
      <selection activeCell="A51" sqref="A51:H51"/>
    </sheetView>
  </sheetViews>
  <sheetFormatPr defaultRowHeight="15"/>
  <cols>
    <col min="1" max="1" width="3" style="51" customWidth="1"/>
    <col min="2" max="2" width="24.375" style="51" customWidth="1"/>
    <col min="3" max="3" width="12.75" style="51" customWidth="1"/>
    <col min="4" max="4" width="10.75" style="51" customWidth="1"/>
    <col min="5" max="5" width="6.375" style="51" customWidth="1"/>
    <col min="6" max="6" width="14.75" style="52" customWidth="1"/>
    <col min="7" max="7" width="0.375" style="52" customWidth="1"/>
    <col min="8" max="8" width="14.625" style="52" customWidth="1"/>
    <col min="9" max="9" width="18.625" style="240" bestFit="1" customWidth="1"/>
    <col min="10" max="10" width="19.125" style="240" bestFit="1" customWidth="1"/>
    <col min="11" max="11" width="15.5" style="51" bestFit="1" customWidth="1"/>
    <col min="12" max="12" width="15.875" style="240" customWidth="1"/>
    <col min="13" max="13" width="14.25" style="51" customWidth="1"/>
    <col min="14" max="14" width="15.875" style="51" customWidth="1"/>
    <col min="15" max="15" width="16.125" style="51" customWidth="1"/>
    <col min="16" max="16" width="15.375" style="240" bestFit="1" customWidth="1"/>
    <col min="17" max="17" width="11.75" style="51" bestFit="1" customWidth="1"/>
    <col min="18" max="21" width="9" style="51"/>
    <col min="22" max="22" width="14.75" style="51" bestFit="1" customWidth="1"/>
    <col min="23" max="16384" width="9" style="51"/>
  </cols>
  <sheetData>
    <row r="1" spans="1:14" ht="17.25" customHeight="1">
      <c r="A1" s="276" t="str">
        <f>LCTT!A1</f>
        <v>CÔNG TY CỔ PHẦN PGT HOLDINGS</v>
      </c>
      <c r="H1" s="239"/>
    </row>
    <row r="2" spans="1:14" ht="17.25" customHeight="1">
      <c r="A2" s="241" t="str">
        <f>LCTT!A2</f>
        <v>Địa chỉ: 31-33-35 Lê Anh Xuân, Phường Bến Thành, Quận 1, TP. Hồ Chí Minh.</v>
      </c>
      <c r="B2" s="242"/>
      <c r="C2" s="242"/>
      <c r="D2" s="242"/>
      <c r="E2" s="242"/>
      <c r="F2" s="243"/>
      <c r="G2" s="243"/>
      <c r="H2" s="243"/>
    </row>
    <row r="3" spans="1:14" ht="3.75" customHeight="1">
      <c r="A3" s="73"/>
      <c r="B3" s="73"/>
      <c r="C3" s="73"/>
      <c r="D3" s="73"/>
      <c r="E3" s="73"/>
      <c r="F3" s="50"/>
      <c r="G3" s="50"/>
      <c r="H3" s="50"/>
    </row>
    <row r="4" spans="1:14" ht="8.25" customHeight="1">
      <c r="A4" s="73"/>
      <c r="B4" s="73"/>
      <c r="C4" s="73"/>
      <c r="D4" s="73"/>
      <c r="E4" s="73"/>
      <c r="F4" s="50"/>
      <c r="G4" s="50"/>
      <c r="H4" s="50"/>
    </row>
    <row r="5" spans="1:14" ht="21" customHeight="1">
      <c r="A5" s="320" t="s">
        <v>156</v>
      </c>
      <c r="B5" s="320"/>
      <c r="C5" s="320"/>
      <c r="D5" s="320"/>
      <c r="E5" s="320"/>
      <c r="F5" s="320"/>
      <c r="G5" s="320"/>
      <c r="H5" s="320"/>
    </row>
    <row r="6" spans="1:14" ht="16.5" customHeight="1">
      <c r="A6" s="331" t="str">
        <f>'TM4 24'!A6:J6</f>
        <v>Quý I Năm 2015</v>
      </c>
      <c r="B6" s="331"/>
      <c r="C6" s="331"/>
      <c r="D6" s="331"/>
      <c r="E6" s="331"/>
      <c r="F6" s="331"/>
      <c r="G6" s="331"/>
      <c r="H6" s="331"/>
      <c r="I6" s="92"/>
      <c r="J6" s="92"/>
    </row>
    <row r="7" spans="1:14" ht="12.75" customHeight="1">
      <c r="A7" s="244">
        <v>17</v>
      </c>
      <c r="B7" s="244"/>
      <c r="C7" s="73"/>
      <c r="D7" s="73"/>
      <c r="E7" s="73"/>
      <c r="F7" s="50"/>
      <c r="G7" s="50"/>
      <c r="H7" s="50"/>
    </row>
    <row r="8" spans="1:14" ht="16.5" customHeight="1">
      <c r="A8" s="244" t="s">
        <v>263</v>
      </c>
      <c r="C8" s="52"/>
      <c r="D8" s="245" t="s">
        <v>264</v>
      </c>
      <c r="F8" s="245" t="s">
        <v>337</v>
      </c>
      <c r="G8" s="246"/>
      <c r="H8" s="245" t="s">
        <v>5</v>
      </c>
      <c r="M8" s="247"/>
      <c r="N8" s="247"/>
    </row>
    <row r="9" spans="1:14" ht="16.5" hidden="1" customHeight="1">
      <c r="A9" s="277" t="s">
        <v>265</v>
      </c>
      <c r="B9" s="51" t="s">
        <v>266</v>
      </c>
      <c r="D9" s="249"/>
      <c r="G9" s="50"/>
      <c r="H9" s="52">
        <v>21380380000</v>
      </c>
      <c r="M9" s="247"/>
    </row>
    <row r="10" spans="1:14" ht="16.5" hidden="1" customHeight="1">
      <c r="A10" s="277" t="s">
        <v>265</v>
      </c>
      <c r="B10" s="51" t="s">
        <v>267</v>
      </c>
      <c r="D10" s="249"/>
      <c r="G10" s="50"/>
      <c r="H10" s="52">
        <v>11688780000</v>
      </c>
      <c r="M10" s="247"/>
    </row>
    <row r="11" spans="1:14" ht="16.5" hidden="1" customHeight="1">
      <c r="A11" s="277" t="s">
        <v>265</v>
      </c>
      <c r="B11" s="51" t="s">
        <v>268</v>
      </c>
      <c r="D11" s="249"/>
      <c r="G11" s="50"/>
      <c r="H11" s="52">
        <v>6994050000</v>
      </c>
      <c r="M11" s="247"/>
    </row>
    <row r="12" spans="1:14" ht="16.5" hidden="1" customHeight="1">
      <c r="A12" s="277" t="s">
        <v>265</v>
      </c>
      <c r="B12" s="51" t="s">
        <v>269</v>
      </c>
      <c r="D12" s="249"/>
      <c r="G12" s="50"/>
      <c r="H12" s="52">
        <v>6021030000</v>
      </c>
      <c r="M12" s="247"/>
    </row>
    <row r="13" spans="1:14" ht="16.5" hidden="1" customHeight="1">
      <c r="A13" s="277" t="s">
        <v>265</v>
      </c>
      <c r="B13" s="51" t="s">
        <v>270</v>
      </c>
      <c r="D13" s="249">
        <f t="shared" ref="D13:D17" si="0">F13/$F$20</f>
        <v>0.15705380369042787</v>
      </c>
      <c r="F13" s="52">
        <v>14514600000</v>
      </c>
      <c r="G13" s="50"/>
      <c r="M13" s="247"/>
    </row>
    <row r="14" spans="1:14" ht="16.5" hidden="1" customHeight="1">
      <c r="A14" s="277" t="s">
        <v>265</v>
      </c>
      <c r="B14" s="51" t="s">
        <v>271</v>
      </c>
      <c r="D14" s="249">
        <f t="shared" si="0"/>
        <v>0.12647729592965701</v>
      </c>
      <c r="F14" s="52">
        <v>11688780000</v>
      </c>
      <c r="G14" s="50"/>
      <c r="M14" s="247"/>
    </row>
    <row r="15" spans="1:14" ht="16.5" hidden="1" customHeight="1">
      <c r="A15" s="277" t="s">
        <v>265</v>
      </c>
      <c r="B15" s="51" t="s">
        <v>272</v>
      </c>
      <c r="D15" s="249">
        <f t="shared" si="0"/>
        <v>0.10044276002047653</v>
      </c>
      <c r="F15" s="52">
        <v>9282720000</v>
      </c>
      <c r="G15" s="50"/>
      <c r="M15" s="247"/>
    </row>
    <row r="16" spans="1:14" ht="16.5" hidden="1" customHeight="1">
      <c r="A16" s="277" t="s">
        <v>265</v>
      </c>
      <c r="B16" s="51" t="s">
        <v>273</v>
      </c>
      <c r="D16" s="249">
        <f t="shared" si="0"/>
        <v>6.5149963735423436E-2</v>
      </c>
      <c r="F16" s="52">
        <v>6021030000</v>
      </c>
      <c r="G16" s="50"/>
      <c r="M16" s="247"/>
    </row>
    <row r="17" spans="1:13" ht="16.5" hidden="1" customHeight="1">
      <c r="A17" s="277" t="s">
        <v>265</v>
      </c>
      <c r="B17" s="51" t="s">
        <v>274</v>
      </c>
      <c r="D17" s="249">
        <f t="shared" si="0"/>
        <v>4.9526169195809343E-2</v>
      </c>
      <c r="F17" s="52">
        <v>4577110000</v>
      </c>
      <c r="G17" s="50"/>
      <c r="M17" s="247"/>
    </row>
    <row r="18" spans="1:13" ht="16.5" customHeight="1">
      <c r="A18" s="277" t="s">
        <v>265</v>
      </c>
      <c r="B18" s="51" t="s">
        <v>361</v>
      </c>
      <c r="D18" s="249">
        <f>F18/F20</f>
        <v>0</v>
      </c>
      <c r="G18" s="50"/>
      <c r="M18" s="247"/>
    </row>
    <row r="19" spans="1:13" ht="16.5" customHeight="1">
      <c r="A19" s="277" t="s">
        <v>265</v>
      </c>
      <c r="B19" s="51" t="s">
        <v>360</v>
      </c>
      <c r="D19" s="249">
        <f>F19/F20</f>
        <v>1</v>
      </c>
      <c r="F19" s="52">
        <v>92418010000</v>
      </c>
      <c r="G19" s="50"/>
      <c r="H19" s="52">
        <v>92418010000</v>
      </c>
      <c r="M19" s="247"/>
    </row>
    <row r="20" spans="1:13" ht="15.75" thickBot="1">
      <c r="A20" s="152"/>
      <c r="B20" s="144" t="s">
        <v>167</v>
      </c>
      <c r="C20" s="73"/>
      <c r="D20" s="250">
        <f>D19</f>
        <v>1</v>
      </c>
      <c r="F20" s="251">
        <f>SUM(F18:F19)</f>
        <v>92418010000</v>
      </c>
      <c r="G20" s="157"/>
      <c r="H20" s="251">
        <f>SUM(H18:H19)</f>
        <v>92418010000</v>
      </c>
      <c r="I20" s="252"/>
      <c r="J20" s="252"/>
    </row>
    <row r="21" spans="1:13" ht="15.75" thickTop="1">
      <c r="A21" s="244"/>
      <c r="B21" s="73"/>
      <c r="C21" s="73"/>
      <c r="F21" s="157"/>
      <c r="G21" s="157"/>
      <c r="H21" s="157"/>
    </row>
    <row r="22" spans="1:13" ht="30.75" customHeight="1">
      <c r="A22" s="346" t="s">
        <v>275</v>
      </c>
      <c r="B22" s="346"/>
      <c r="C22" s="346"/>
      <c r="D22" s="346"/>
      <c r="F22" s="245" t="s">
        <v>125</v>
      </c>
      <c r="G22" s="246"/>
      <c r="H22" s="245" t="s">
        <v>126</v>
      </c>
    </row>
    <row r="23" spans="1:13" ht="16.5" customHeight="1">
      <c r="A23" s="73" t="s">
        <v>276</v>
      </c>
      <c r="B23" s="73"/>
      <c r="C23" s="73"/>
      <c r="F23" s="157"/>
      <c r="G23" s="157"/>
    </row>
    <row r="24" spans="1:13" ht="16.5" customHeight="1">
      <c r="B24" s="73" t="s">
        <v>277</v>
      </c>
      <c r="C24" s="73"/>
      <c r="F24" s="50">
        <f>H27</f>
        <v>92418010000</v>
      </c>
      <c r="G24" s="50"/>
      <c r="H24" s="50">
        <f>H20</f>
        <v>92418010000</v>
      </c>
    </row>
    <row r="25" spans="1:13" ht="16.5" customHeight="1">
      <c r="B25" s="73" t="s">
        <v>342</v>
      </c>
      <c r="C25" s="73"/>
      <c r="F25" s="50"/>
      <c r="G25" s="95"/>
      <c r="H25" s="50"/>
    </row>
    <row r="26" spans="1:13" ht="16.5" customHeight="1">
      <c r="B26" s="73" t="s">
        <v>343</v>
      </c>
      <c r="F26" s="240"/>
      <c r="G26" s="95"/>
      <c r="H26" s="240"/>
    </row>
    <row r="27" spans="1:13" ht="16.5" customHeight="1">
      <c r="B27" s="73" t="s">
        <v>344</v>
      </c>
      <c r="F27" s="52">
        <f>F24+F25-F26</f>
        <v>92418010000</v>
      </c>
      <c r="G27" s="50"/>
      <c r="H27" s="52">
        <f>H24+H25-H26</f>
        <v>92418010000</v>
      </c>
    </row>
    <row r="28" spans="1:13">
      <c r="A28" s="244" t="s">
        <v>278</v>
      </c>
      <c r="F28" s="253"/>
      <c r="G28" s="50"/>
      <c r="H28" s="253"/>
      <c r="I28" s="254"/>
    </row>
    <row r="29" spans="1:13" ht="16.5" customHeight="1">
      <c r="A29" s="244" t="s">
        <v>279</v>
      </c>
      <c r="F29" s="245" t="s">
        <v>337</v>
      </c>
      <c r="G29" s="246"/>
      <c r="H29" s="245" t="s">
        <v>5</v>
      </c>
    </row>
    <row r="30" spans="1:13" ht="16.5" customHeight="1">
      <c r="A30" s="244" t="s">
        <v>280</v>
      </c>
      <c r="B30" s="238"/>
      <c r="C30" s="238"/>
      <c r="D30" s="238"/>
      <c r="E30" s="238"/>
      <c r="F30" s="253">
        <f>F27/10000</f>
        <v>9241801</v>
      </c>
      <c r="G30" s="157"/>
      <c r="H30" s="253">
        <f>H27/10000</f>
        <v>9241801</v>
      </c>
    </row>
    <row r="31" spans="1:13" ht="16.5" customHeight="1">
      <c r="A31" s="244" t="s">
        <v>281</v>
      </c>
      <c r="B31" s="238"/>
      <c r="C31" s="238"/>
      <c r="D31" s="238"/>
      <c r="E31" s="238"/>
      <c r="F31" s="253"/>
      <c r="G31" s="157"/>
      <c r="H31" s="253"/>
    </row>
    <row r="32" spans="1:13" ht="16.5" customHeight="1">
      <c r="A32" s="73" t="s">
        <v>282</v>
      </c>
      <c r="G32" s="50"/>
    </row>
    <row r="33" spans="1:16" ht="16.5" customHeight="1">
      <c r="A33" s="73" t="s">
        <v>283</v>
      </c>
      <c r="G33" s="50"/>
    </row>
    <row r="34" spans="1:16" ht="16.5" customHeight="1">
      <c r="A34" s="244" t="s">
        <v>284</v>
      </c>
      <c r="G34" s="50"/>
    </row>
    <row r="35" spans="1:16" ht="16.5" customHeight="1">
      <c r="A35" s="73" t="s">
        <v>282</v>
      </c>
      <c r="G35" s="50"/>
    </row>
    <row r="36" spans="1:16" ht="16.5" customHeight="1">
      <c r="A36" s="73" t="s">
        <v>283</v>
      </c>
      <c r="G36" s="50"/>
    </row>
    <row r="37" spans="1:16" ht="16.5" customHeight="1">
      <c r="A37" s="244" t="s">
        <v>285</v>
      </c>
      <c r="F37" s="253">
        <f>F38</f>
        <v>9241801</v>
      </c>
      <c r="G37" s="157"/>
      <c r="H37" s="253">
        <f>H38</f>
        <v>9241801</v>
      </c>
    </row>
    <row r="38" spans="1:16" ht="16.5" customHeight="1">
      <c r="A38" s="73" t="s">
        <v>282</v>
      </c>
      <c r="F38" s="52">
        <f>F30</f>
        <v>9241801</v>
      </c>
      <c r="G38" s="50"/>
      <c r="H38" s="52">
        <f>H30</f>
        <v>9241801</v>
      </c>
      <c r="I38" s="255"/>
    </row>
    <row r="39" spans="1:16" ht="16.5" customHeight="1">
      <c r="A39" s="73" t="s">
        <v>283</v>
      </c>
      <c r="G39" s="50"/>
    </row>
    <row r="40" spans="1:16" ht="16.5" customHeight="1">
      <c r="A40" s="73" t="s">
        <v>286</v>
      </c>
      <c r="C40" s="256"/>
      <c r="G40" s="257"/>
      <c r="H40" s="256"/>
    </row>
    <row r="41" spans="1:16" s="238" customFormat="1" ht="16.5" hidden="1" customHeight="1">
      <c r="A41" s="244" t="s">
        <v>287</v>
      </c>
      <c r="C41" s="258"/>
      <c r="F41" s="253"/>
      <c r="G41" s="259"/>
      <c r="H41" s="258"/>
      <c r="I41" s="252"/>
      <c r="J41" s="252"/>
      <c r="L41" s="252"/>
      <c r="P41" s="252"/>
    </row>
    <row r="42" spans="1:16" s="238" customFormat="1" ht="16.5" hidden="1" customHeight="1">
      <c r="A42" s="244" t="s">
        <v>288</v>
      </c>
      <c r="C42" s="258"/>
      <c r="F42" s="253"/>
      <c r="G42" s="259"/>
      <c r="H42" s="258"/>
      <c r="I42" s="252"/>
      <c r="J42" s="252"/>
      <c r="L42" s="252"/>
      <c r="P42" s="252"/>
    </row>
    <row r="43" spans="1:16" ht="16.5" hidden="1" customHeight="1">
      <c r="A43" s="73"/>
      <c r="B43" s="237" t="s">
        <v>289</v>
      </c>
      <c r="C43" s="256"/>
      <c r="G43" s="257"/>
      <c r="H43" s="256"/>
    </row>
    <row r="44" spans="1:16" ht="16.5" hidden="1" customHeight="1">
      <c r="A44" s="73"/>
      <c r="B44" s="237" t="s">
        <v>290</v>
      </c>
      <c r="C44" s="256"/>
      <c r="G44" s="257"/>
      <c r="H44" s="256"/>
    </row>
    <row r="45" spans="1:16" s="238" customFormat="1" ht="16.5" hidden="1" customHeight="1">
      <c r="A45" s="244" t="s">
        <v>291</v>
      </c>
      <c r="C45" s="258"/>
      <c r="F45" s="253"/>
      <c r="G45" s="259"/>
      <c r="H45" s="258"/>
      <c r="I45" s="252"/>
      <c r="J45" s="252"/>
      <c r="L45" s="252"/>
      <c r="P45" s="252"/>
    </row>
    <row r="46" spans="1:16" ht="16.5" customHeight="1">
      <c r="A46" s="244" t="s">
        <v>292</v>
      </c>
      <c r="F46" s="260">
        <f>SUM(F47:F47)</f>
        <v>1705559758</v>
      </c>
      <c r="G46" s="157"/>
      <c r="H46" s="253">
        <f>SUM(H47:H47)</f>
        <v>1705559758</v>
      </c>
      <c r="I46" s="252"/>
      <c r="J46" s="252"/>
    </row>
    <row r="47" spans="1:16" ht="16.5" customHeight="1">
      <c r="A47" s="73" t="s">
        <v>293</v>
      </c>
      <c r="F47" s="52">
        <v>1705559758</v>
      </c>
      <c r="G47" s="50"/>
      <c r="H47" s="52">
        <f>F47</f>
        <v>1705559758</v>
      </c>
    </row>
    <row r="48" spans="1:16" ht="16.5" hidden="1" customHeight="1">
      <c r="A48" s="73" t="s">
        <v>294</v>
      </c>
      <c r="G48" s="50"/>
    </row>
    <row r="49" spans="1:22" ht="16.5" hidden="1" customHeight="1">
      <c r="A49" s="73" t="s">
        <v>295</v>
      </c>
      <c r="G49" s="50"/>
    </row>
    <row r="50" spans="1:22" ht="11.25" customHeight="1">
      <c r="A50" s="73"/>
      <c r="G50" s="50"/>
    </row>
    <row r="51" spans="1:22" ht="30.75" customHeight="1">
      <c r="A51" s="347" t="s">
        <v>296</v>
      </c>
      <c r="B51" s="347"/>
      <c r="C51" s="347"/>
      <c r="D51" s="347"/>
      <c r="E51" s="347"/>
      <c r="F51" s="347"/>
      <c r="G51" s="347"/>
      <c r="H51" s="347"/>
    </row>
    <row r="52" spans="1:22" ht="8.25" customHeight="1">
      <c r="A52" s="233"/>
      <c r="G52" s="50"/>
    </row>
    <row r="53" spans="1:22" ht="16.5" customHeight="1">
      <c r="A53" s="244" t="s">
        <v>297</v>
      </c>
      <c r="F53" s="245" t="s">
        <v>125</v>
      </c>
      <c r="G53" s="246"/>
      <c r="H53" s="245" t="s">
        <v>126</v>
      </c>
    </row>
    <row r="54" spans="1:22" ht="16.5" customHeight="1">
      <c r="B54" s="261" t="s">
        <v>338</v>
      </c>
      <c r="C54" s="262"/>
      <c r="F54" s="256">
        <f>BCKQKD!F13</f>
        <v>-475834925</v>
      </c>
      <c r="G54" s="257"/>
      <c r="H54" s="52">
        <f>BCKQKD!G13</f>
        <v>100712051</v>
      </c>
    </row>
    <row r="55" spans="1:22" ht="16.5" customHeight="1" thickBot="1">
      <c r="A55" s="152"/>
      <c r="B55" s="144" t="s">
        <v>167</v>
      </c>
      <c r="C55" s="157"/>
      <c r="F55" s="251">
        <f>F54</f>
        <v>-475834925</v>
      </c>
      <c r="G55" s="157"/>
      <c r="H55" s="251">
        <f>H54</f>
        <v>100712051</v>
      </c>
      <c r="I55" s="252"/>
      <c r="J55" s="252"/>
    </row>
    <row r="56" spans="1:22" ht="6" customHeight="1" thickTop="1">
      <c r="A56" s="244"/>
      <c r="B56" s="244"/>
      <c r="C56" s="157"/>
      <c r="F56" s="157"/>
      <c r="G56" s="157"/>
      <c r="H56" s="157"/>
    </row>
    <row r="57" spans="1:22" ht="16.5" hidden="1" customHeight="1">
      <c r="A57" s="238" t="s">
        <v>298</v>
      </c>
      <c r="C57" s="253"/>
      <c r="F57" s="245" t="e">
        <f>#REF!</f>
        <v>#REF!</v>
      </c>
      <c r="G57" s="246"/>
      <c r="H57" s="245" t="e">
        <f>#REF!</f>
        <v>#REF!</v>
      </c>
    </row>
    <row r="58" spans="1:22" s="240" customFormat="1" ht="16.5" hidden="1" customHeight="1">
      <c r="B58" s="261" t="s">
        <v>299</v>
      </c>
      <c r="C58" s="52"/>
      <c r="D58" s="51"/>
      <c r="E58" s="51"/>
      <c r="F58" s="52" t="e">
        <f>F54-#REF!</f>
        <v>#REF!</v>
      </c>
      <c r="G58" s="50"/>
      <c r="H58" s="52" t="e">
        <f>H54-#REF!</f>
        <v>#REF!</v>
      </c>
      <c r="K58" s="51"/>
      <c r="M58" s="51"/>
      <c r="N58" s="51"/>
      <c r="O58" s="51"/>
      <c r="Q58" s="51"/>
      <c r="R58" s="51"/>
      <c r="S58" s="51"/>
      <c r="T58" s="51"/>
      <c r="U58" s="51"/>
      <c r="V58" s="51"/>
    </row>
    <row r="59" spans="1:22" s="240" customFormat="1" ht="16.5" hidden="1" customHeight="1" thickBot="1">
      <c r="A59" s="152"/>
      <c r="B59" s="144" t="s">
        <v>167</v>
      </c>
      <c r="C59" s="157"/>
      <c r="D59" s="51"/>
      <c r="E59" s="51"/>
      <c r="F59" s="251" t="e">
        <f>SUM(F58:F58)</f>
        <v>#REF!</v>
      </c>
      <c r="G59" s="157"/>
      <c r="H59" s="251" t="e">
        <f>SUM(H58:H58)</f>
        <v>#REF!</v>
      </c>
      <c r="I59" s="252"/>
      <c r="J59" s="252"/>
      <c r="K59" s="51"/>
      <c r="M59" s="51"/>
      <c r="N59" s="51"/>
      <c r="O59" s="51"/>
      <c r="Q59" s="51"/>
      <c r="R59" s="51"/>
      <c r="S59" s="51"/>
      <c r="T59" s="51"/>
      <c r="U59" s="51"/>
      <c r="V59" s="51"/>
    </row>
    <row r="60" spans="1:22" s="240" customFormat="1" ht="15" hidden="1" customHeight="1" thickTop="1">
      <c r="A60" s="51"/>
      <c r="B60" s="51"/>
      <c r="C60" s="52"/>
      <c r="D60" s="51"/>
      <c r="E60" s="51"/>
      <c r="F60" s="52"/>
      <c r="G60" s="50"/>
      <c r="H60" s="52"/>
      <c r="K60" s="51"/>
      <c r="M60" s="51"/>
      <c r="N60" s="51"/>
      <c r="O60" s="51"/>
      <c r="Q60" s="51"/>
      <c r="R60" s="51"/>
      <c r="S60" s="51"/>
      <c r="T60" s="51"/>
      <c r="U60" s="51"/>
      <c r="V60" s="51"/>
    </row>
    <row r="61" spans="1:22" s="240" customFormat="1" ht="16.5" customHeight="1">
      <c r="A61" s="238" t="s">
        <v>140</v>
      </c>
      <c r="B61" s="238" t="s">
        <v>300</v>
      </c>
      <c r="C61" s="52"/>
      <c r="D61" s="51"/>
      <c r="E61" s="51"/>
      <c r="F61" s="245" t="str">
        <f>F53</f>
        <v>Năm nay</v>
      </c>
      <c r="G61" s="246"/>
      <c r="H61" s="245" t="str">
        <f>H53</f>
        <v>Năm trước</v>
      </c>
      <c r="K61" s="51"/>
      <c r="M61" s="51"/>
      <c r="N61" s="51"/>
      <c r="O61" s="51"/>
      <c r="Q61" s="51"/>
      <c r="R61" s="51"/>
      <c r="S61" s="51"/>
      <c r="T61" s="51"/>
      <c r="U61" s="51"/>
      <c r="V61" s="51"/>
    </row>
    <row r="62" spans="1:22" s="240" customFormat="1" ht="16.5" customHeight="1">
      <c r="B62" s="261" t="s">
        <v>357</v>
      </c>
      <c r="C62" s="52"/>
      <c r="D62" s="51"/>
      <c r="E62" s="51"/>
      <c r="F62" s="52">
        <f>BCKQKD!D12</f>
        <v>2879974360</v>
      </c>
      <c r="G62" s="50"/>
      <c r="H62" s="52">
        <f>BCKQKD!E14</f>
        <v>1023309989</v>
      </c>
      <c r="K62" s="51"/>
      <c r="M62" s="51"/>
      <c r="N62" s="51"/>
      <c r="O62" s="51"/>
      <c r="Q62" s="51"/>
      <c r="R62" s="51"/>
      <c r="S62" s="51"/>
      <c r="T62" s="51"/>
      <c r="U62" s="51"/>
      <c r="V62" s="51"/>
    </row>
    <row r="63" spans="1:22" s="240" customFormat="1" ht="16.5" customHeight="1" thickBot="1">
      <c r="A63" s="152"/>
      <c r="B63" s="144" t="s">
        <v>167</v>
      </c>
      <c r="C63" s="157"/>
      <c r="D63" s="51"/>
      <c r="E63" s="51"/>
      <c r="F63" s="251">
        <f>F62</f>
        <v>2879974360</v>
      </c>
      <c r="G63" s="157"/>
      <c r="H63" s="251">
        <f>H62</f>
        <v>1023309989</v>
      </c>
      <c r="I63" s="252"/>
      <c r="J63" s="252"/>
      <c r="K63" s="51"/>
      <c r="M63" s="51"/>
      <c r="N63" s="51"/>
      <c r="O63" s="51"/>
      <c r="Q63" s="51"/>
      <c r="R63" s="51"/>
      <c r="S63" s="51"/>
      <c r="T63" s="51"/>
      <c r="U63" s="51"/>
      <c r="V63" s="51"/>
    </row>
    <row r="64" spans="1:22" s="240" customFormat="1" ht="15.75" customHeight="1" thickTop="1">
      <c r="A64" s="51"/>
      <c r="B64" s="51"/>
      <c r="C64" s="52"/>
      <c r="D64" s="51"/>
      <c r="E64" s="51"/>
      <c r="F64" s="52"/>
      <c r="G64" s="50"/>
      <c r="H64" s="52"/>
      <c r="K64" s="51"/>
      <c r="M64" s="51"/>
      <c r="N64" s="51"/>
      <c r="O64" s="51"/>
      <c r="Q64" s="51"/>
      <c r="R64" s="51"/>
      <c r="S64" s="51"/>
      <c r="T64" s="51"/>
      <c r="U64" s="51"/>
      <c r="V64" s="51"/>
    </row>
    <row r="65" spans="1:22" s="240" customFormat="1" ht="16.5" customHeight="1">
      <c r="A65" s="244" t="s">
        <v>141</v>
      </c>
      <c r="B65" s="244" t="s">
        <v>301</v>
      </c>
      <c r="C65" s="157"/>
      <c r="D65" s="73"/>
      <c r="E65" s="73"/>
      <c r="F65" s="245" t="str">
        <f>F61</f>
        <v>Năm nay</v>
      </c>
      <c r="G65" s="246"/>
      <c r="H65" s="245" t="str">
        <f>H61</f>
        <v>Năm trước</v>
      </c>
      <c r="K65" s="52"/>
      <c r="M65" s="51"/>
      <c r="N65" s="51"/>
      <c r="O65" s="51"/>
      <c r="Q65" s="51"/>
      <c r="R65" s="51"/>
      <c r="S65" s="51"/>
      <c r="T65" s="51"/>
      <c r="U65" s="51"/>
      <c r="V65" s="51"/>
    </row>
    <row r="66" spans="1:22" s="240" customFormat="1" ht="16.5" customHeight="1">
      <c r="B66" s="248" t="s">
        <v>302</v>
      </c>
      <c r="C66" s="50"/>
      <c r="D66" s="95"/>
      <c r="E66" s="73"/>
      <c r="F66" s="52">
        <f>BCKQKD!D14</f>
        <v>806442679</v>
      </c>
      <c r="G66" s="50"/>
      <c r="H66" s="50">
        <f>BCKQKD!E14</f>
        <v>1023309989</v>
      </c>
      <c r="K66" s="51"/>
      <c r="M66" s="51"/>
      <c r="N66" s="51"/>
      <c r="O66" s="51"/>
      <c r="Q66" s="51"/>
      <c r="R66" s="51"/>
      <c r="S66" s="51"/>
      <c r="T66" s="51"/>
      <c r="U66" s="51"/>
      <c r="V66" s="51"/>
    </row>
    <row r="67" spans="1:22" s="240" customFormat="1" hidden="1">
      <c r="B67" s="248" t="s">
        <v>303</v>
      </c>
      <c r="C67" s="50"/>
      <c r="D67" s="73"/>
      <c r="E67" s="73"/>
      <c r="F67" s="52"/>
      <c r="G67" s="50"/>
      <c r="H67" s="50"/>
      <c r="K67" s="51"/>
      <c r="M67" s="51"/>
      <c r="N67" s="51"/>
      <c r="O67" s="51"/>
      <c r="Q67" s="51"/>
      <c r="R67" s="51"/>
      <c r="S67" s="51"/>
      <c r="T67" s="51"/>
      <c r="U67" s="51"/>
      <c r="V67" s="51"/>
    </row>
    <row r="68" spans="1:22" s="240" customFormat="1" hidden="1">
      <c r="B68" s="248" t="s">
        <v>304</v>
      </c>
      <c r="C68" s="157"/>
      <c r="D68" s="73"/>
      <c r="E68" s="73"/>
      <c r="F68" s="52"/>
      <c r="G68" s="50"/>
      <c r="H68" s="50"/>
      <c r="K68" s="51"/>
      <c r="M68" s="51"/>
      <c r="N68" s="51"/>
      <c r="O68" s="51"/>
      <c r="Q68" s="51"/>
      <c r="R68" s="51"/>
      <c r="S68" s="51"/>
      <c r="T68" s="51"/>
      <c r="U68" s="51"/>
      <c r="V68" s="51"/>
    </row>
    <row r="69" spans="1:22" s="240" customFormat="1" ht="16.5" hidden="1" customHeight="1">
      <c r="B69" s="248" t="s">
        <v>305</v>
      </c>
      <c r="C69" s="263"/>
      <c r="D69" s="73"/>
      <c r="E69" s="73"/>
      <c r="F69" s="52"/>
      <c r="G69" s="50"/>
      <c r="H69" s="50"/>
      <c r="K69" s="51"/>
      <c r="M69" s="51"/>
      <c r="N69" s="51"/>
      <c r="O69" s="51"/>
      <c r="Q69" s="51"/>
      <c r="R69" s="51"/>
      <c r="S69" s="51"/>
      <c r="T69" s="51"/>
      <c r="U69" s="51"/>
      <c r="V69" s="51"/>
    </row>
    <row r="70" spans="1:22" s="240" customFormat="1" ht="16.5" customHeight="1" thickBot="1">
      <c r="A70" s="152"/>
      <c r="B70" s="144" t="s">
        <v>167</v>
      </c>
      <c r="C70" s="50"/>
      <c r="D70" s="73"/>
      <c r="E70" s="73"/>
      <c r="F70" s="251">
        <f>SUM(F66:F69)</f>
        <v>806442679</v>
      </c>
      <c r="G70" s="157"/>
      <c r="H70" s="251">
        <f>SUM(H66:H69)</f>
        <v>1023309989</v>
      </c>
      <c r="I70" s="252"/>
      <c r="J70" s="252"/>
      <c r="K70" s="51"/>
      <c r="M70" s="51"/>
      <c r="N70" s="51"/>
      <c r="O70" s="51"/>
      <c r="Q70" s="51"/>
      <c r="R70" s="51"/>
      <c r="S70" s="51"/>
      <c r="T70" s="51"/>
      <c r="U70" s="51"/>
      <c r="V70" s="51"/>
    </row>
    <row r="71" spans="1:22" s="240" customFormat="1" ht="11.25" customHeight="1" thickTop="1">
      <c r="A71" s="73"/>
      <c r="B71" s="73"/>
      <c r="C71" s="50"/>
      <c r="D71" s="73"/>
      <c r="E71" s="73"/>
      <c r="F71" s="50"/>
      <c r="G71" s="50"/>
      <c r="H71" s="50"/>
      <c r="K71" s="51"/>
      <c r="M71" s="51"/>
      <c r="N71" s="51"/>
      <c r="O71" s="51"/>
      <c r="Q71" s="51"/>
      <c r="R71" s="51"/>
      <c r="S71" s="51"/>
      <c r="T71" s="51"/>
      <c r="U71" s="51"/>
      <c r="V71" s="51"/>
    </row>
    <row r="72" spans="1:22" s="240" customFormat="1" ht="16.5" hidden="1" customHeight="1">
      <c r="A72" s="244" t="s">
        <v>306</v>
      </c>
      <c r="B72" s="73"/>
      <c r="C72" s="50"/>
      <c r="D72" s="73"/>
      <c r="E72" s="73"/>
      <c r="F72" s="245" t="str">
        <f>F65</f>
        <v>Năm nay</v>
      </c>
      <c r="G72" s="246"/>
      <c r="H72" s="245" t="str">
        <f>H65</f>
        <v>Năm trước</v>
      </c>
      <c r="K72" s="51"/>
      <c r="M72" s="51"/>
      <c r="N72" s="51"/>
      <c r="O72" s="51"/>
      <c r="Q72" s="51"/>
      <c r="R72" s="51"/>
      <c r="S72" s="51"/>
      <c r="T72" s="51"/>
      <c r="U72" s="51"/>
      <c r="V72" s="51"/>
    </row>
    <row r="73" spans="1:22" ht="16.5" hidden="1" customHeight="1">
      <c r="B73" s="248" t="s">
        <v>307</v>
      </c>
      <c r="C73" s="50"/>
      <c r="D73" s="73"/>
      <c r="E73" s="73"/>
      <c r="F73" s="257"/>
      <c r="G73" s="246"/>
      <c r="H73" s="257"/>
    </row>
    <row r="74" spans="1:22" ht="16.5" hidden="1" customHeight="1">
      <c r="B74" s="248" t="s">
        <v>308</v>
      </c>
      <c r="C74" s="50"/>
      <c r="D74" s="73"/>
      <c r="E74" s="73"/>
      <c r="F74" s="257"/>
      <c r="G74" s="50"/>
      <c r="H74" s="257"/>
    </row>
    <row r="75" spans="1:22" ht="16.5" hidden="1" customHeight="1" thickBot="1">
      <c r="A75" s="152"/>
      <c r="B75" s="144" t="s">
        <v>167</v>
      </c>
      <c r="C75" s="157"/>
      <c r="F75" s="264">
        <f>SUM(F73:F74)</f>
        <v>0</v>
      </c>
      <c r="G75" s="265"/>
      <c r="H75" s="264">
        <f>SUM(H73:H74)</f>
        <v>0</v>
      </c>
      <c r="I75" s="252"/>
      <c r="J75" s="252"/>
    </row>
    <row r="76" spans="1:22">
      <c r="A76" s="238" t="s">
        <v>143</v>
      </c>
      <c r="B76" s="238" t="s">
        <v>309</v>
      </c>
      <c r="C76" s="52"/>
      <c r="F76" s="245" t="str">
        <f>F72</f>
        <v>Năm nay</v>
      </c>
      <c r="G76" s="246"/>
      <c r="H76" s="245" t="str">
        <f>H72</f>
        <v>Năm trước</v>
      </c>
    </row>
    <row r="77" spans="1:22">
      <c r="B77" s="261" t="s">
        <v>310</v>
      </c>
      <c r="C77" s="52"/>
      <c r="F77" s="256">
        <v>130000000</v>
      </c>
      <c r="G77" s="50"/>
      <c r="H77" s="256">
        <f>BCKQKD!E20</f>
        <v>834438248</v>
      </c>
    </row>
    <row r="78" spans="1:22" ht="16.5" customHeight="1">
      <c r="B78" s="261" t="s">
        <v>311</v>
      </c>
      <c r="C78" s="52"/>
      <c r="F78" s="256"/>
      <c r="G78" s="50"/>
      <c r="H78" s="256"/>
    </row>
    <row r="79" spans="1:22">
      <c r="B79" s="261" t="s">
        <v>312</v>
      </c>
      <c r="C79" s="52"/>
      <c r="F79" s="256"/>
      <c r="G79" s="50"/>
      <c r="H79" s="256"/>
    </row>
    <row r="80" spans="1:22" ht="16.5" customHeight="1" thickBot="1">
      <c r="A80" s="152"/>
      <c r="B80" s="144" t="s">
        <v>167</v>
      </c>
      <c r="C80" s="157"/>
      <c r="F80" s="251">
        <f>SUM(F77:F79)</f>
        <v>130000000</v>
      </c>
      <c r="G80" s="265"/>
      <c r="H80" s="251">
        <f>SUM(H77:H79)</f>
        <v>834438248</v>
      </c>
      <c r="I80" s="252"/>
      <c r="J80" s="252"/>
    </row>
    <row r="81" spans="1:11" ht="9.75" customHeight="1" thickTop="1">
      <c r="A81" s="244"/>
      <c r="B81" s="73"/>
      <c r="C81" s="157"/>
      <c r="G81" s="50"/>
    </row>
    <row r="82" spans="1:11" ht="16.5" customHeight="1">
      <c r="A82" s="238" t="s">
        <v>145</v>
      </c>
      <c r="B82" s="238" t="s">
        <v>313</v>
      </c>
      <c r="C82" s="52"/>
      <c r="F82" s="245" t="str">
        <f>$F$76</f>
        <v>Năm nay</v>
      </c>
      <c r="G82" s="246"/>
      <c r="H82" s="245" t="str">
        <f>$H$76</f>
        <v>Năm trước</v>
      </c>
    </row>
    <row r="83" spans="1:11">
      <c r="A83" s="261"/>
      <c r="B83" s="261" t="s">
        <v>314</v>
      </c>
      <c r="C83" s="52"/>
      <c r="F83" s="52">
        <f>BCKQKD!D21</f>
        <v>130000000</v>
      </c>
      <c r="G83" s="50"/>
      <c r="H83" s="52">
        <f>BCKQKD!E21</f>
        <v>81818182</v>
      </c>
    </row>
    <row r="84" spans="1:11" ht="16.5" customHeight="1" thickBot="1">
      <c r="A84" s="348" t="s">
        <v>167</v>
      </c>
      <c r="B84" s="348"/>
      <c r="C84" s="157"/>
      <c r="F84" s="251">
        <f>SUM(F83:F83)</f>
        <v>130000000</v>
      </c>
      <c r="G84" s="265"/>
      <c r="H84" s="251">
        <f>SUM(H83:H83)</f>
        <v>81818182</v>
      </c>
      <c r="I84" s="252"/>
      <c r="J84" s="252"/>
    </row>
    <row r="85" spans="1:11" ht="12" customHeight="1" thickTop="1">
      <c r="A85" s="53"/>
      <c r="B85" s="53"/>
      <c r="C85" s="157"/>
      <c r="F85" s="157"/>
      <c r="G85" s="265"/>
      <c r="H85" s="157"/>
    </row>
    <row r="86" spans="1:11" ht="16.5" customHeight="1">
      <c r="A86" s="238">
        <v>6</v>
      </c>
      <c r="B86" s="238" t="s">
        <v>315</v>
      </c>
      <c r="C86" s="157"/>
      <c r="F86" s="157"/>
      <c r="G86" s="265"/>
      <c r="H86" s="157"/>
      <c r="I86" s="252"/>
      <c r="J86" s="252"/>
    </row>
    <row r="87" spans="1:11" ht="16.5" customHeight="1">
      <c r="B87" s="266" t="s">
        <v>466</v>
      </c>
      <c r="C87" s="157"/>
      <c r="F87" s="245" t="str">
        <f>F82</f>
        <v>Năm nay</v>
      </c>
      <c r="G87" s="317"/>
      <c r="H87" s="245" t="str">
        <f>H82</f>
        <v>Năm trước</v>
      </c>
      <c r="I87" s="252"/>
      <c r="J87" s="252"/>
    </row>
    <row r="88" spans="1:11" ht="16.5" customHeight="1">
      <c r="B88" s="261" t="s">
        <v>467</v>
      </c>
      <c r="C88" s="157"/>
      <c r="F88" s="50">
        <f>BCKQKD!D19</f>
        <v>1812795159</v>
      </c>
      <c r="G88" s="265"/>
      <c r="H88" s="50">
        <f>BCKQKD!E19</f>
        <v>221729475</v>
      </c>
      <c r="K88" s="247"/>
    </row>
    <row r="89" spans="1:11" ht="16.5" customHeight="1" thickBot="1">
      <c r="A89" s="53"/>
      <c r="B89" s="144" t="s">
        <v>167</v>
      </c>
      <c r="C89" s="157"/>
      <c r="F89" s="251">
        <f>SUM(F88:F88)</f>
        <v>1812795159</v>
      </c>
      <c r="G89" s="265"/>
      <c r="H89" s="251">
        <f>SUM(H88:H88)</f>
        <v>221729475</v>
      </c>
      <c r="K89" s="247"/>
    </row>
    <row r="90" spans="1:11" ht="16.5" customHeight="1" thickTop="1">
      <c r="A90" s="53"/>
      <c r="B90" s="53"/>
      <c r="C90" s="157"/>
      <c r="F90" s="157"/>
      <c r="G90" s="265"/>
      <c r="H90" s="157"/>
      <c r="K90" s="247"/>
    </row>
    <row r="91" spans="1:11" ht="16.5" customHeight="1">
      <c r="B91" s="266" t="s">
        <v>316</v>
      </c>
      <c r="C91" s="157"/>
      <c r="F91" s="245" t="str">
        <f>F87</f>
        <v>Năm nay</v>
      </c>
      <c r="G91" s="317"/>
      <c r="H91" s="245" t="str">
        <f>H87</f>
        <v>Năm trước</v>
      </c>
      <c r="K91" s="247"/>
    </row>
    <row r="92" spans="1:11" ht="16.5" customHeight="1">
      <c r="B92" s="261" t="s">
        <v>468</v>
      </c>
      <c r="C92" s="157"/>
      <c r="F92" s="50">
        <f>[1]KQKD!F28</f>
        <v>0</v>
      </c>
      <c r="G92" s="265"/>
      <c r="H92" s="50">
        <f>BCKQKD!E18</f>
        <v>67854317</v>
      </c>
      <c r="I92" s="252"/>
      <c r="J92" s="252"/>
      <c r="K92" s="247"/>
    </row>
    <row r="93" spans="1:11" ht="24" customHeight="1" thickBot="1">
      <c r="A93" s="53"/>
      <c r="B93" s="144" t="s">
        <v>167</v>
      </c>
      <c r="C93" s="157"/>
      <c r="F93" s="251">
        <f>SUM(F92:F92)</f>
        <v>0</v>
      </c>
      <c r="G93" s="265"/>
      <c r="H93" s="251">
        <f>SUM(H92:H92)</f>
        <v>67854317</v>
      </c>
      <c r="K93" s="247"/>
    </row>
    <row r="94" spans="1:11" ht="16.5" customHeight="1" thickTop="1">
      <c r="A94" s="53"/>
      <c r="B94" s="53"/>
      <c r="C94" s="157"/>
      <c r="F94" s="157"/>
      <c r="G94" s="265"/>
      <c r="H94" s="157"/>
      <c r="I94" s="252"/>
      <c r="J94" s="252"/>
    </row>
    <row r="95" spans="1:11" ht="16.5" customHeight="1">
      <c r="A95" s="238">
        <v>7</v>
      </c>
      <c r="B95" s="238" t="s">
        <v>317</v>
      </c>
      <c r="C95" s="52"/>
      <c r="F95" s="245" t="str">
        <f>F91</f>
        <v>Năm nay</v>
      </c>
      <c r="G95" s="246"/>
      <c r="H95" s="245" t="str">
        <f>H91</f>
        <v>Năm trước</v>
      </c>
      <c r="J95" s="252"/>
    </row>
    <row r="96" spans="1:11" ht="16.5" customHeight="1">
      <c r="B96" s="261" t="s">
        <v>318</v>
      </c>
      <c r="C96" s="52"/>
      <c r="G96" s="257"/>
      <c r="H96" s="318"/>
      <c r="J96" s="252"/>
    </row>
    <row r="97" spans="1:22" ht="16.5" customHeight="1">
      <c r="B97" s="261" t="s">
        <v>319</v>
      </c>
      <c r="C97" s="52"/>
      <c r="F97" s="52">
        <f>CDKT!D83</f>
        <v>357023686</v>
      </c>
      <c r="G97" s="257"/>
      <c r="H97" s="318">
        <v>220028839</v>
      </c>
    </row>
    <row r="98" spans="1:22" ht="16.5" customHeight="1">
      <c r="B98" s="261" t="s">
        <v>320</v>
      </c>
      <c r="C98" s="52"/>
      <c r="D98" s="52"/>
      <c r="G98" s="257"/>
      <c r="H98" s="318"/>
      <c r="I98" s="252"/>
      <c r="J98" s="252"/>
    </row>
    <row r="99" spans="1:22" ht="15" customHeight="1">
      <c r="B99" s="261" t="s">
        <v>321</v>
      </c>
      <c r="C99" s="52"/>
      <c r="F99" s="52">
        <v>559706649</v>
      </c>
      <c r="G99" s="257"/>
      <c r="H99" s="318">
        <v>267554953</v>
      </c>
    </row>
    <row r="100" spans="1:22" ht="15" customHeight="1">
      <c r="B100" s="261" t="s">
        <v>322</v>
      </c>
      <c r="C100" s="52"/>
      <c r="F100" s="52">
        <v>211784904</v>
      </c>
      <c r="G100" s="257"/>
      <c r="H100" s="318">
        <v>-198000000</v>
      </c>
    </row>
    <row r="101" spans="1:22" ht="15" customHeight="1" thickBot="1">
      <c r="A101" s="152"/>
      <c r="B101" s="144" t="s">
        <v>167</v>
      </c>
      <c r="C101" s="50"/>
      <c r="F101" s="268">
        <f>SUM(F96:F100)</f>
        <v>1128515239</v>
      </c>
      <c r="G101" s="268">
        <f t="shared" ref="G101" si="1">SUM(G96:G100)</f>
        <v>0</v>
      </c>
      <c r="H101" s="268">
        <f>SUM(H96:H100)</f>
        <v>289583792</v>
      </c>
    </row>
    <row r="102" spans="1:22" ht="15" customHeight="1" thickTop="1">
      <c r="A102" s="53"/>
      <c r="B102" s="153"/>
      <c r="C102" s="157"/>
      <c r="F102" s="157"/>
      <c r="G102" s="265"/>
      <c r="H102" s="157"/>
    </row>
    <row r="103" spans="1:22" ht="16.5" customHeight="1">
      <c r="A103" s="244">
        <v>8</v>
      </c>
      <c r="B103" s="244" t="s">
        <v>323</v>
      </c>
      <c r="C103" s="244"/>
      <c r="D103" s="244"/>
      <c r="E103" s="244"/>
      <c r="F103" s="245" t="str">
        <f>F95</f>
        <v>Năm nay</v>
      </c>
      <c r="G103" s="246"/>
      <c r="H103" s="245" t="str">
        <f>H95</f>
        <v>Năm trước</v>
      </c>
      <c r="O103" s="267"/>
    </row>
    <row r="104" spans="1:22" ht="16.5" customHeight="1">
      <c r="A104" s="244"/>
      <c r="B104" s="270" t="s">
        <v>324</v>
      </c>
      <c r="C104" s="244"/>
      <c r="D104" s="244"/>
      <c r="E104" s="244"/>
      <c r="F104" s="50">
        <f>BCKQKD!D24</f>
        <v>-1354878314</v>
      </c>
      <c r="G104" s="50"/>
      <c r="H104" s="50">
        <f>BCKQKD!E24</f>
        <v>915154830</v>
      </c>
      <c r="K104" s="240"/>
      <c r="M104" s="240"/>
      <c r="N104" s="247"/>
      <c r="O104" s="240"/>
      <c r="V104" s="240">
        <v>12598535454</v>
      </c>
    </row>
    <row r="105" spans="1:22" ht="16.5" customHeight="1">
      <c r="A105" s="244"/>
      <c r="B105" s="344" t="s">
        <v>325</v>
      </c>
      <c r="C105" s="344"/>
      <c r="D105" s="344"/>
      <c r="E105" s="244"/>
      <c r="F105" s="50"/>
      <c r="G105" s="50"/>
      <c r="H105" s="50"/>
      <c r="K105" s="240"/>
      <c r="M105" s="240"/>
      <c r="N105" s="247"/>
      <c r="O105" s="240"/>
      <c r="V105" s="240">
        <v>1454755294</v>
      </c>
    </row>
    <row r="106" spans="1:22" ht="16.5" customHeight="1">
      <c r="A106" s="244"/>
      <c r="B106" s="150" t="s">
        <v>326</v>
      </c>
      <c r="C106" s="244"/>
      <c r="D106" s="244"/>
      <c r="E106" s="244"/>
      <c r="F106" s="50"/>
      <c r="G106" s="50"/>
      <c r="H106" s="50"/>
      <c r="K106" s="240"/>
      <c r="M106" s="240"/>
      <c r="N106" s="247"/>
      <c r="O106" s="240"/>
      <c r="Q106" s="52"/>
      <c r="V106" s="240">
        <v>3182821877</v>
      </c>
    </row>
    <row r="107" spans="1:22" ht="16.5" customHeight="1">
      <c r="A107" s="244"/>
      <c r="B107" s="150" t="s">
        <v>327</v>
      </c>
      <c r="C107" s="244"/>
      <c r="D107" s="244"/>
      <c r="E107" s="244"/>
      <c r="F107" s="50"/>
      <c r="G107" s="50"/>
      <c r="H107" s="50"/>
      <c r="K107" s="240"/>
      <c r="M107" s="240"/>
      <c r="N107" s="247"/>
      <c r="O107" s="240"/>
      <c r="V107" s="240">
        <v>1519877663</v>
      </c>
    </row>
    <row r="108" spans="1:22" ht="16.5" customHeight="1">
      <c r="A108" s="244"/>
      <c r="B108" s="270" t="s">
        <v>328</v>
      </c>
      <c r="C108" s="244"/>
      <c r="D108" s="244"/>
      <c r="E108" s="244"/>
      <c r="F108" s="50">
        <f>F104</f>
        <v>-1354878314</v>
      </c>
      <c r="G108" s="50"/>
      <c r="H108" s="50">
        <f>H104</f>
        <v>915154830</v>
      </c>
      <c r="K108" s="240"/>
      <c r="M108" s="240"/>
      <c r="N108" s="247"/>
      <c r="O108" s="240"/>
      <c r="V108" s="240">
        <v>1823317447</v>
      </c>
    </row>
    <row r="109" spans="1:22" ht="16.5" customHeight="1">
      <c r="A109" s="244"/>
      <c r="B109" s="270" t="s">
        <v>329</v>
      </c>
      <c r="C109" s="244"/>
      <c r="D109" s="244"/>
      <c r="E109" s="244"/>
      <c r="F109" s="50">
        <v>9241801</v>
      </c>
      <c r="G109" s="50"/>
      <c r="H109" s="50">
        <v>9241801</v>
      </c>
      <c r="K109" s="247"/>
      <c r="N109" s="269"/>
      <c r="O109" s="269"/>
      <c r="P109" s="252"/>
      <c r="V109" s="240">
        <v>65662053</v>
      </c>
    </row>
    <row r="110" spans="1:22" ht="18" customHeight="1">
      <c r="A110" s="244"/>
      <c r="B110" s="270" t="s">
        <v>330</v>
      </c>
      <c r="C110" s="244"/>
      <c r="D110" s="244"/>
      <c r="E110" s="244"/>
      <c r="F110" s="50">
        <f>F108/F109</f>
        <v>-146.60327721836902</v>
      </c>
      <c r="G110" s="50"/>
      <c r="H110" s="50">
        <f>H108/H109</f>
        <v>99.023429524180401</v>
      </c>
      <c r="K110" s="52"/>
      <c r="N110" s="269"/>
      <c r="O110" s="269"/>
      <c r="P110" s="252"/>
      <c r="V110" s="240"/>
    </row>
    <row r="111" spans="1:22" ht="16.5" customHeight="1">
      <c r="B111" s="271"/>
      <c r="C111" s="272"/>
      <c r="E111" s="273"/>
      <c r="F111" s="285">
        <f>[1]BCLCTT!C50</f>
        <v>0</v>
      </c>
      <c r="G111" s="285"/>
      <c r="H111" s="157"/>
    </row>
    <row r="112" spans="1:22" ht="16.5" customHeight="1">
      <c r="B112" s="284" t="s">
        <v>331</v>
      </c>
      <c r="D112" s="284" t="s">
        <v>332</v>
      </c>
      <c r="E112" s="284"/>
      <c r="F112" s="345" t="s">
        <v>333</v>
      </c>
      <c r="G112" s="345"/>
      <c r="H112" s="345"/>
    </row>
    <row r="113" spans="1:22" hidden="1">
      <c r="B113" s="286" t="s">
        <v>334</v>
      </c>
      <c r="D113" s="286" t="s">
        <v>334</v>
      </c>
      <c r="E113" s="286"/>
      <c r="G113" s="286"/>
      <c r="H113" s="286" t="s">
        <v>124</v>
      </c>
    </row>
    <row r="114" spans="1:22" ht="16.5" customHeight="1">
      <c r="B114" s="286"/>
      <c r="D114" s="286"/>
      <c r="E114" s="274"/>
      <c r="G114" s="274"/>
      <c r="H114" s="274"/>
      <c r="I114" s="252"/>
      <c r="J114" s="252"/>
    </row>
    <row r="115" spans="1:22" ht="12" customHeight="1">
      <c r="B115" s="286"/>
      <c r="D115" s="286"/>
      <c r="E115" s="274"/>
      <c r="G115" s="274"/>
      <c r="H115" s="274"/>
    </row>
    <row r="116" spans="1:22" ht="16.5" customHeight="1">
      <c r="B116" s="286"/>
      <c r="D116" s="286"/>
      <c r="E116" s="274"/>
      <c r="G116" s="274"/>
      <c r="H116" s="274"/>
      <c r="V116" s="252">
        <f>SUM(V104:V115)</f>
        <v>20644969788</v>
      </c>
    </row>
    <row r="117" spans="1:22" ht="16.5" customHeight="1">
      <c r="B117" s="284" t="s">
        <v>471</v>
      </c>
      <c r="D117" s="284" t="s">
        <v>469</v>
      </c>
      <c r="E117" s="284"/>
      <c r="F117" s="345" t="s">
        <v>363</v>
      </c>
      <c r="G117" s="345"/>
      <c r="H117" s="345"/>
      <c r="O117" s="247"/>
      <c r="V117" s="240"/>
    </row>
    <row r="118" spans="1:22" ht="16.5" customHeight="1">
      <c r="V118" s="252"/>
    </row>
    <row r="119" spans="1:22" ht="13.5" customHeight="1">
      <c r="A119" s="244"/>
      <c r="B119" s="73"/>
      <c r="C119" s="50"/>
      <c r="F119" s="259"/>
      <c r="G119" s="259"/>
      <c r="H119" s="259"/>
      <c r="V119" s="240">
        <v>849920998</v>
      </c>
    </row>
    <row r="120" spans="1:22">
      <c r="L120" s="51"/>
      <c r="V120" s="240"/>
    </row>
    <row r="121" spans="1:22">
      <c r="L121" s="51"/>
      <c r="V121" s="240"/>
    </row>
    <row r="122" spans="1:22">
      <c r="L122" s="51"/>
      <c r="V122" s="240"/>
    </row>
    <row r="123" spans="1:22">
      <c r="L123" s="51"/>
      <c r="V123" s="240"/>
    </row>
    <row r="124" spans="1:22">
      <c r="L124" s="51"/>
      <c r="V124" s="240"/>
    </row>
    <row r="125" spans="1:22">
      <c r="L125" s="51"/>
      <c r="V125" s="240"/>
    </row>
    <row r="126" spans="1:22">
      <c r="L126" s="51"/>
      <c r="V126" s="240"/>
    </row>
    <row r="127" spans="1:22">
      <c r="L127" s="51"/>
      <c r="V127" s="240"/>
    </row>
    <row r="128" spans="1:22">
      <c r="L128" s="51"/>
      <c r="V128" s="240"/>
    </row>
    <row r="129" spans="12:22">
      <c r="L129" s="51"/>
      <c r="V129" s="240"/>
    </row>
    <row r="130" spans="12:22">
      <c r="L130" s="51"/>
      <c r="V130" s="240"/>
    </row>
    <row r="131" spans="12:22">
      <c r="L131" s="51"/>
      <c r="V131" s="240"/>
    </row>
    <row r="132" spans="12:22">
      <c r="L132" s="51"/>
      <c r="V132" s="240"/>
    </row>
    <row r="133" spans="12:22">
      <c r="L133" s="51"/>
      <c r="V133" s="240"/>
    </row>
    <row r="134" spans="12:22">
      <c r="L134" s="51"/>
      <c r="V134" s="240"/>
    </row>
  </sheetData>
  <mergeCells count="8">
    <mergeCell ref="B105:D105"/>
    <mergeCell ref="F112:H112"/>
    <mergeCell ref="F117:H117"/>
    <mergeCell ref="A5:H5"/>
    <mergeCell ref="A6:H6"/>
    <mergeCell ref="A22:D22"/>
    <mergeCell ref="A51:H51"/>
    <mergeCell ref="A84:B84"/>
  </mergeCells>
  <conditionalFormatting sqref="A159:A160 B113 D113:E113 G113:H113">
    <cfRule type="cellIs" dxfId="1" priority="4" stopIfTrue="1" operator="equal">
      <formula>0</formula>
    </cfRule>
  </conditionalFormatting>
  <conditionalFormatting sqref="F5:H5 I6:J6">
    <cfRule type="cellIs" dxfId="0" priority="3" stopIfTrue="1" operator="between">
      <formula>-0.5</formula>
      <formula>0.5</formula>
    </cfRule>
  </conditionalFormatting>
  <pageMargins left="0.62992125984252001" right="0.196850393700787" top="0.47244094488188998" bottom="0.43307086614173201" header="0.31496062992126" footer="0.196850393700787"/>
  <pageSetup paperSize="9" firstPageNumber="25" orientation="portrait" useFirstPageNumber="1" r:id="rId1"/>
  <headerFooter>
    <oddFooter>&amp;C&amp;P</oddFooter>
  </headerFooter>
  <rowBreaks count="2" manualBreakCount="2">
    <brk id="55" max="7" man="1"/>
    <brk id="10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CDKT</vt:lpstr>
      <vt:lpstr>BCKQKD</vt:lpstr>
      <vt:lpstr>LCTT</vt:lpstr>
      <vt:lpstr>TM1 19</vt:lpstr>
      <vt:lpstr>TM 1 20</vt:lpstr>
      <vt:lpstr>TM1 21 22</vt:lpstr>
      <vt:lpstr>TM2 23</vt:lpstr>
      <vt:lpstr>TM4 24</vt:lpstr>
      <vt:lpstr>TM6 25 28</vt:lpstr>
      <vt:lpstr>BCKQKD!Print_Area</vt:lpstr>
      <vt:lpstr>CDKT!Print_Area</vt:lpstr>
      <vt:lpstr>LCTT!Print_Area</vt:lpstr>
      <vt:lpstr>'TM 1 20'!Print_Area</vt:lpstr>
      <vt:lpstr>'TM1 19'!Print_Area</vt:lpstr>
      <vt:lpstr>'TM1 21 22'!Print_Area</vt:lpstr>
      <vt:lpstr>'TM2 23'!Print_Area</vt:lpstr>
      <vt:lpstr>'TM4 24'!Print_Area</vt:lpstr>
      <vt:lpstr>'TM6 25 28'!Print_Area</vt:lpstr>
      <vt:lpstr>CDKT!Print_Titles</vt:lpstr>
      <vt:lpstr>LCTT!Print_Titles</vt:lpstr>
      <vt:lpstr>'TM1 19'!Print_Titles</vt:lpstr>
      <vt:lpstr>'TM1 21 22'!Print_Titles</vt:lpstr>
      <vt:lpstr>'TM2 23'!Print_Titles</vt:lpstr>
      <vt:lpstr>'TM4 24'!Print_Titles</vt:lpstr>
      <vt:lpstr>'TM6 25 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Tuan Viet</dc:creator>
  <cp:lastModifiedBy>A</cp:lastModifiedBy>
  <cp:lastPrinted>2016-03-14T09:03:52Z</cp:lastPrinted>
  <dcterms:created xsi:type="dcterms:W3CDTF">2015-10-05T02:51:33Z</dcterms:created>
  <dcterms:modified xsi:type="dcterms:W3CDTF">2016-04-22T02:03:19Z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65e2fe737ce745928671b8907de46d01.psdsxs" Id="R6b2618d30aa34f3c" /></Relationships>
</file>