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3cfd257400da434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3375" yWindow="120" windowWidth="11640" windowHeight="6555" firstSheet="1" activeTab="1"/>
  </bookViews>
  <sheets>
    <sheet name="CDKT TG" sheetId="132" state="hidden" r:id="rId1"/>
    <sheet name="Bang can doi ke toan" sheetId="123" r:id="rId2"/>
    <sheet name="LCTT TG" sheetId="153" state="hidden" r:id="rId3"/>
    <sheet name="so lieu 2" sheetId="154" state="hidden" r:id="rId4"/>
    <sheet name="Luu chuyen tien ban nien" sheetId="155" state="hidden" r:id="rId5"/>
    <sheet name="Luu chuyen tien nam" sheetId="156" r:id="rId6"/>
    <sheet name="KQKD TG nam" sheetId="147" state="hidden" r:id="rId7"/>
    <sheet name="KQKD TG quy " sheetId="152" state="hidden" r:id="rId8"/>
    <sheet name="KQKD quy" sheetId="126" r:id="rId9"/>
    <sheet name="KQKD nam" sheetId="146" state="hidden" r:id="rId10"/>
    <sheet name="TK 1111" sheetId="64" state="hidden" r:id="rId11"/>
    <sheet name="TK 112" sheetId="65" state="hidden" r:id="rId12"/>
    <sheet name="TK121" sheetId="133" state="hidden" r:id="rId13"/>
    <sheet name="TK128" sheetId="135" state="hidden" r:id="rId14"/>
    <sheet name="TK129" sheetId="134" state="hidden" r:id="rId15"/>
    <sheet name="TK 1311 " sheetId="43" state="hidden" r:id="rId16"/>
    <sheet name="TK 1312" sheetId="149" state="hidden" r:id="rId17"/>
    <sheet name="TK1388 " sheetId="51" state="hidden" r:id="rId18"/>
    <sheet name="TK141" sheetId="50" state="hidden" r:id="rId19"/>
    <sheet name="TK142 " sheetId="47" state="hidden" r:id="rId20"/>
    <sheet name="TK 154" sheetId="151" state="hidden" r:id="rId21"/>
    <sheet name="Khau hao TSCD" sheetId="111" state="hidden" r:id="rId22"/>
    <sheet name="TK223" sheetId="136" state="hidden" r:id="rId23"/>
    <sheet name="TK 228" sheetId="57" state="hidden" r:id="rId24"/>
    <sheet name="TK229" sheetId="150" state="hidden" r:id="rId25"/>
    <sheet name="TK242 " sheetId="73" state="hidden" r:id="rId26"/>
    <sheet name="TK 3311 " sheetId="45" state="hidden" r:id="rId27"/>
    <sheet name="TK3312" sheetId="46" state="hidden" r:id="rId28"/>
    <sheet name="335" sheetId="105" state="hidden" r:id="rId29"/>
    <sheet name="TK 334" sheetId="53" state="hidden" r:id="rId30"/>
    <sheet name="BHXH, BHYT, KPCD" sheetId="52" state="hidden" r:id="rId31"/>
    <sheet name="3388" sheetId="49" state="hidden" r:id="rId32"/>
    <sheet name="344" sheetId="137" state="hidden" r:id="rId33"/>
    <sheet name="TH SD Quy DN" sheetId="141" state="hidden" r:id="rId34"/>
    <sheet name="Chi phi quan ly 2014" sheetId="144" state="hidden" r:id="rId35"/>
  </sheets>
  <definedNames>
    <definedName name="\T">#REF!</definedName>
    <definedName name="_">#N/A</definedName>
    <definedName name="__IntlFixup" hidden="1">TRUE</definedName>
    <definedName name="_01_11_2001">#N/A</definedName>
    <definedName name="_02">#REF!</definedName>
    <definedName name="_1" localSheetId="28">#N/A</definedName>
    <definedName name="_1" localSheetId="0">#N/A</definedName>
    <definedName name="_1" localSheetId="6">#N/A</definedName>
    <definedName name="_1" localSheetId="7">#N/A</definedName>
    <definedName name="_1" localSheetId="2">#REF!</definedName>
    <definedName name="_1" localSheetId="33">#REF!</definedName>
    <definedName name="_1" localSheetId="26">#N/A</definedName>
    <definedName name="_1" localSheetId="19">#N/A</definedName>
    <definedName name="_1" localSheetId="25">#N/A</definedName>
    <definedName name="_1" localSheetId="27">#N/A</definedName>
    <definedName name="_1">#REF!</definedName>
    <definedName name="_1000A01" localSheetId="26">#N/A</definedName>
    <definedName name="_1000A01" localSheetId="27">#N/A</definedName>
    <definedName name="_1000A01">#N/A</definedName>
    <definedName name="_10MAÕ_HAØNG" localSheetId="2">#REF!</definedName>
    <definedName name="_11MAÕ_HAØNG">#REF!</definedName>
    <definedName name="_12MAÕ_SOÁ_THUEÁ" localSheetId="2">#REF!</definedName>
    <definedName name="_13MAÕ_SOÁ_THUEÁ">#REF!</definedName>
    <definedName name="_14ÑÔN_GIAÙ" localSheetId="2">#REF!</definedName>
    <definedName name="_15ÑÔN_GIAÙ">#REF!</definedName>
    <definedName name="_16PL____o_µ" localSheetId="2">#REF!</definedName>
    <definedName name="_17PL____o_µ">#REF!</definedName>
    <definedName name="_18PL____o_µ2" localSheetId="2">#REF!</definedName>
    <definedName name="_19PL____o_µ2">#REF!</definedName>
    <definedName name="_2" localSheetId="28">#N/A</definedName>
    <definedName name="_2" localSheetId="0">#N/A</definedName>
    <definedName name="_2" localSheetId="6">#N/A</definedName>
    <definedName name="_2" localSheetId="7">#N/A</definedName>
    <definedName name="_2" localSheetId="2">#REF!</definedName>
    <definedName name="_2" localSheetId="33">#REF!</definedName>
    <definedName name="_2" localSheetId="26">#N/A</definedName>
    <definedName name="_2" localSheetId="19">#N/A</definedName>
    <definedName name="_2" localSheetId="25">#N/A</definedName>
    <definedName name="_2" localSheetId="27">#N/A</definedName>
    <definedName name="_2">#REF!</definedName>
    <definedName name="_20PL" localSheetId="2">#REF!</definedName>
    <definedName name="_21PL">#REF!</definedName>
    <definedName name="_22PL__P_Ê" localSheetId="2">#REF!</definedName>
    <definedName name="_23NA" localSheetId="2">#REF!</definedName>
    <definedName name="_23NA">#REF!</definedName>
    <definedName name="_23NB" localSheetId="2">#REF!</definedName>
    <definedName name="_23NB">#REF!</definedName>
    <definedName name="_23NC" localSheetId="2">#REF!</definedName>
    <definedName name="_23NC">#REF!</definedName>
    <definedName name="_23PL__P_Ê">#REF!</definedName>
    <definedName name="_27SOÁ_CTÖØ" localSheetId="2">#REF!</definedName>
    <definedName name="_28SOÁ_CTÖØ">#REF!</definedName>
    <definedName name="_29SOÁ_LÖÔÏNG" localSheetId="2">#REF!</definedName>
    <definedName name="_30SOÁ_LÖÔÏNG">#REF!</definedName>
    <definedName name="_31TEÂN_HAØNG" localSheetId="2">#REF!</definedName>
    <definedName name="_32TEÂN_HAØNG">#REF!</definedName>
    <definedName name="_33TEÂN_KHAÙCH_HAØ" localSheetId="2">#REF!</definedName>
    <definedName name="_34TEÂN_KHAÙCH_HAØ">#REF!</definedName>
    <definedName name="_35THAØNH_TIEÀN" localSheetId="2">#REF!</definedName>
    <definedName name="_36THAØNH_TIEÀN">#REF!</definedName>
    <definedName name="_38TRÒ_GIAÙ" localSheetId="2">#REF!</definedName>
    <definedName name="_39TRÒ_GIAÙ">#REF!</definedName>
    <definedName name="_40TRÒ_GIAÙ__VAT" localSheetId="2">#REF!</definedName>
    <definedName name="_41TRÒ_GIAÙ__VAT">#REF!</definedName>
    <definedName name="_6BS_1__P_Ê" localSheetId="2">#REF!</definedName>
    <definedName name="_7BS_1__P_Ê">#REF!</definedName>
    <definedName name="_8BS_2__P_Ê" localSheetId="2">#REF!</definedName>
    <definedName name="_9BS_2__P_Ê">#REF!</definedName>
    <definedName name="_a1" localSheetId="0" hidden="1">{"'Sheet1'!$L$16"}</definedName>
    <definedName name="_a1" localSheetId="34" hidden="1">{"'Sheet1'!$L$16"}</definedName>
    <definedName name="_a1" localSheetId="9" hidden="1">{"'Sheet1'!$L$16"}</definedName>
    <definedName name="_a1" localSheetId="6" hidden="1">{"'Sheet1'!$L$16"}</definedName>
    <definedName name="_a1" localSheetId="7" hidden="1">{"'Sheet1'!$L$16"}</definedName>
    <definedName name="_a1" localSheetId="2" hidden="1">{"'Sheet1'!$L$16"}</definedName>
    <definedName name="_a1" localSheetId="4" hidden="1">{"'Sheet1'!$L$16"}</definedName>
    <definedName name="_a1" localSheetId="5" hidden="1">{"'Sheet1'!$L$16"}</definedName>
    <definedName name="_a1" localSheetId="3" hidden="1">{"'Sheet1'!$L$16"}</definedName>
    <definedName name="_a1" localSheetId="16" hidden="1">{"'Sheet1'!$L$16"}</definedName>
    <definedName name="_a1" localSheetId="20" hidden="1">{"'Sheet1'!$L$16"}</definedName>
    <definedName name="_a1" localSheetId="24" hidden="1">{"'Sheet1'!$L$16"}</definedName>
    <definedName name="_a1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1" localSheetId="0">{"Thuxm2.xls","Sheet1"}</definedName>
    <definedName name="_b1" localSheetId="34">{"Thuxm2.xls","Sheet1"}</definedName>
    <definedName name="_b1" localSheetId="9">{"Thuxm2.xls","Sheet1"}</definedName>
    <definedName name="_b1" localSheetId="6">{"Thuxm2.xls","Sheet1"}</definedName>
    <definedName name="_b1" localSheetId="7">{"Thuxm2.xls","Sheet1"}</definedName>
    <definedName name="_b1" localSheetId="2">{"Thuxm2.xls","Sheet1"}</definedName>
    <definedName name="_b1" localSheetId="4">{"Thuxm2.xls","Sheet1"}</definedName>
    <definedName name="_b1" localSheetId="5">{"Thuxm2.xls","Sheet1"}</definedName>
    <definedName name="_b1" localSheetId="3">{"Thuxm2.xls","Sheet1"}</definedName>
    <definedName name="_b1" localSheetId="16">{"Thuxm2.xls","Sheet1"}</definedName>
    <definedName name="_b1" localSheetId="20">{"Thuxm2.xls","Sheet1"}</definedName>
    <definedName name="_b1" localSheetId="24">{"Thuxm2.xls","Sheet1"}</definedName>
    <definedName name="_b1">{"Thuxm2.xls","Sheet1"}</definedName>
    <definedName name="_BG1">#REF!</definedName>
    <definedName name="_boi1" localSheetId="0">#REF!</definedName>
    <definedName name="_boi1" localSheetId="6">#REF!</definedName>
    <definedName name="_boi1" localSheetId="7">#REF!</definedName>
    <definedName name="_boi1" localSheetId="2">#REF!</definedName>
    <definedName name="_boi1" localSheetId="33">#REF!</definedName>
    <definedName name="_boi1">#REF!</definedName>
    <definedName name="_boi2" localSheetId="0">#REF!</definedName>
    <definedName name="_boi2" localSheetId="6">#REF!</definedName>
    <definedName name="_boi2" localSheetId="7">#REF!</definedName>
    <definedName name="_boi2" localSheetId="2">#REF!</definedName>
    <definedName name="_boi2" localSheetId="33">#REF!</definedName>
    <definedName name="_boi2">#REF!</definedName>
    <definedName name="_btm10" localSheetId="0">#REF!</definedName>
    <definedName name="_btm10" localSheetId="6">#REF!</definedName>
    <definedName name="_btm10" localSheetId="7">#REF!</definedName>
    <definedName name="_btm10" localSheetId="2">#REF!</definedName>
    <definedName name="_btm10" localSheetId="33">#REF!</definedName>
    <definedName name="_btm10">#REF!</definedName>
    <definedName name="_btm100">#REF!</definedName>
    <definedName name="_btM250">#REF!</definedName>
    <definedName name="_btM300">#REF!</definedName>
    <definedName name="_Builtin0" localSheetId="6">#REF!</definedName>
    <definedName name="_Builtin0" localSheetId="7">#REF!</definedName>
    <definedName name="_Builtin0" localSheetId="2">#REF!</definedName>
    <definedName name="_Builtin0">#REF!</definedName>
    <definedName name="_Builtin155" hidden="1">#N/A</definedName>
    <definedName name="_C_Lphi_4ab">#REF!</definedName>
    <definedName name="_cao1" localSheetId="0">#REF!</definedName>
    <definedName name="_cao1" localSheetId="6">#REF!</definedName>
    <definedName name="_cao1" localSheetId="7">#REF!</definedName>
    <definedName name="_cao1" localSheetId="2">#REF!</definedName>
    <definedName name="_cao1">#REF!</definedName>
    <definedName name="_cao2" localSheetId="0">#REF!</definedName>
    <definedName name="_cao2" localSheetId="6">#REF!</definedName>
    <definedName name="_cao2" localSheetId="7">#REF!</definedName>
    <definedName name="_cao2" localSheetId="2">#REF!</definedName>
    <definedName name="_cao2">#REF!</definedName>
    <definedName name="_cao3" localSheetId="0">#REF!</definedName>
    <definedName name="_cao3" localSheetId="6">#REF!</definedName>
    <definedName name="_cao3" localSheetId="7">#REF!</definedName>
    <definedName name="_cao3" localSheetId="2">#REF!</definedName>
    <definedName name="_cao3">#REF!</definedName>
    <definedName name="_cao4" localSheetId="0">#REF!</definedName>
    <definedName name="_cao4" localSheetId="6">#REF!</definedName>
    <definedName name="_cao4" localSheetId="7">#REF!</definedName>
    <definedName name="_cao4" localSheetId="2">#REF!</definedName>
    <definedName name="_cao4">#REF!</definedName>
    <definedName name="_cao5" localSheetId="0">#REF!</definedName>
    <definedName name="_cao5" localSheetId="6">#REF!</definedName>
    <definedName name="_cao5" localSheetId="7">#REF!</definedName>
    <definedName name="_cao5" localSheetId="2">#REF!</definedName>
    <definedName name="_cao5">#REF!</definedName>
    <definedName name="_cao6" localSheetId="0">#REF!</definedName>
    <definedName name="_cao6" localSheetId="6">#REF!</definedName>
    <definedName name="_cao6" localSheetId="7">#REF!</definedName>
    <definedName name="_cao6" localSheetId="2">#REF!</definedName>
    <definedName name="_cao6">#REF!</definedName>
    <definedName name="_cdc101">#REF!</definedName>
    <definedName name="_cdc1019">#REF!</definedName>
    <definedName name="_cdc102">#REF!</definedName>
    <definedName name="_cdc1020">#REF!</definedName>
    <definedName name="_cdc1021">#REF!</definedName>
    <definedName name="_cdc1022">#REF!</definedName>
    <definedName name="_cdc103">#REF!</definedName>
    <definedName name="_cdc104">#REF!</definedName>
    <definedName name="_cdc108">#REF!</definedName>
    <definedName name="_cdc121">#REF!</definedName>
    <definedName name="_cdc1219">#REF!</definedName>
    <definedName name="_cdc122">#REF!</definedName>
    <definedName name="_cdc1220">#REF!</definedName>
    <definedName name="_cdc1221">#REF!</definedName>
    <definedName name="_cdc1222">#REF!</definedName>
    <definedName name="_cdc123">#REF!</definedName>
    <definedName name="_cdc124">#REF!</definedName>
    <definedName name="_cdc128">#REF!</definedName>
    <definedName name="_cdc151">#REF!</definedName>
    <definedName name="_cdc1519">#REF!</definedName>
    <definedName name="_cdc152">#REF!</definedName>
    <definedName name="_cdc1520">#REF!</definedName>
    <definedName name="_cdc1521">#REF!</definedName>
    <definedName name="_cdc1522">#REF!</definedName>
    <definedName name="_cdc153">#REF!</definedName>
    <definedName name="_cdc154">#REF!</definedName>
    <definedName name="_cdc158">#REF!</definedName>
    <definedName name="_cdc201">#REF!</definedName>
    <definedName name="_cdc2019">#REF!</definedName>
    <definedName name="_cdc202">#REF!</definedName>
    <definedName name="_cdc2020">#REF!</definedName>
    <definedName name="_cdc2021">#REF!</definedName>
    <definedName name="_cdc2022">#REF!</definedName>
    <definedName name="_cdc203">#REF!</definedName>
    <definedName name="_cdc204">#REF!</definedName>
    <definedName name="_cdc208">#REF!</definedName>
    <definedName name="_cdc41">#REF!</definedName>
    <definedName name="_cdc419">#REF!</definedName>
    <definedName name="_cdc42">#REF!</definedName>
    <definedName name="_cdc420">#REF!</definedName>
    <definedName name="_cdc421">#REF!</definedName>
    <definedName name="_cdc422">#REF!</definedName>
    <definedName name="_cdc43">#REF!</definedName>
    <definedName name="_cdc44">#REF!</definedName>
    <definedName name="_cdc48">#REF!</definedName>
    <definedName name="_cdc61">#REF!</definedName>
    <definedName name="_cdc619">#REF!</definedName>
    <definedName name="_cdc62">#REF!</definedName>
    <definedName name="_cdc620">#REF!</definedName>
    <definedName name="_cdc621">#REF!</definedName>
    <definedName name="_cdc622">#REF!</definedName>
    <definedName name="_cdc63">#REF!</definedName>
    <definedName name="_cdc64">#REF!</definedName>
    <definedName name="_cdc68">#REF!</definedName>
    <definedName name="_cdc81">#REF!</definedName>
    <definedName name="_cdc819">#REF!</definedName>
    <definedName name="_cdc82">#REF!</definedName>
    <definedName name="_cdc820">#REF!</definedName>
    <definedName name="_cdc821">#REF!</definedName>
    <definedName name="_cdc822">#REF!</definedName>
    <definedName name="_cdc83">#REF!</definedName>
    <definedName name="_cdc84">#REF!</definedName>
    <definedName name="_cdc88">#REF!</definedName>
    <definedName name="_cha1">#REF!</definedName>
    <definedName name="_cha19">#REF!</definedName>
    <definedName name="_cha2">#REF!</definedName>
    <definedName name="_cha20">#REF!</definedName>
    <definedName name="_cha21">#REF!</definedName>
    <definedName name="_cha22">#REF!</definedName>
    <definedName name="_cha3">#REF!</definedName>
    <definedName name="_cha4">#REF!</definedName>
    <definedName name="_cha8">#REF!</definedName>
    <definedName name="_ckn12">#REF!</definedName>
    <definedName name="_CN1" localSheetId="0" hidden="1">{"'Sheet1'!$L$16"}</definedName>
    <definedName name="_CN1" localSheetId="34" hidden="1">{"'Sheet1'!$L$16"}</definedName>
    <definedName name="_CN1" localSheetId="9" hidden="1">{"'Sheet1'!$L$16"}</definedName>
    <definedName name="_CN1" localSheetId="6" hidden="1">{"'Sheet1'!$L$16"}</definedName>
    <definedName name="_CN1" localSheetId="7" hidden="1">{"'Sheet1'!$L$16"}</definedName>
    <definedName name="_CN1" localSheetId="2" hidden="1">{"'Sheet1'!$L$16"}</definedName>
    <definedName name="_CN1" localSheetId="4" hidden="1">{"'Sheet1'!$L$16"}</definedName>
    <definedName name="_CN1" localSheetId="5" hidden="1">{"'Sheet1'!$L$16"}</definedName>
    <definedName name="_CN1" localSheetId="3" hidden="1">{"'Sheet1'!$L$16"}</definedName>
    <definedName name="_CN1" localSheetId="16" hidden="1">{"'Sheet1'!$L$16"}</definedName>
    <definedName name="_CN1" localSheetId="20" hidden="1">{"'Sheet1'!$L$16"}</definedName>
    <definedName name="_CN1" localSheetId="24" hidden="1">{"'Sheet1'!$L$16"}</definedName>
    <definedName name="_CN1" hidden="1">{"'Sheet1'!$L$16"}</definedName>
    <definedName name="_Coc1">#REF!</definedName>
    <definedName name="_coc250" localSheetId="2">#REF!</definedName>
    <definedName name="_coc250">#REF!</definedName>
    <definedName name="_coc300" localSheetId="2">#REF!</definedName>
    <definedName name="_coc300">#REF!</definedName>
    <definedName name="_coc350" localSheetId="2">#REF!</definedName>
    <definedName name="_coc350">#REF!</definedName>
    <definedName name="_CON1" localSheetId="28">#REF!</definedName>
    <definedName name="_CON1" localSheetId="0">#REF!</definedName>
    <definedName name="_CON1" localSheetId="6">#REF!</definedName>
    <definedName name="_CON1" localSheetId="7">#REF!</definedName>
    <definedName name="_CON1" localSheetId="2">#REF!</definedName>
    <definedName name="_CON1" localSheetId="33">#REF!</definedName>
    <definedName name="_CON1" localSheetId="19">#REF!</definedName>
    <definedName name="_CON1" localSheetId="25">#REF!</definedName>
    <definedName name="_CON1">#REF!</definedName>
    <definedName name="_CON2" localSheetId="28">#REF!</definedName>
    <definedName name="_CON2" localSheetId="0">#REF!</definedName>
    <definedName name="_CON2" localSheetId="6">#REF!</definedName>
    <definedName name="_CON2" localSheetId="7">#REF!</definedName>
    <definedName name="_CON2" localSheetId="2">#REF!</definedName>
    <definedName name="_CON2" localSheetId="33">#REF!</definedName>
    <definedName name="_CON2" localSheetId="19">#REF!</definedName>
    <definedName name="_CON2" localSheetId="25">#REF!</definedName>
    <definedName name="_CON2">#REF!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" localSheetId="0" hidden="1">{"'Sheet1'!$L$16"}</definedName>
    <definedName name="_CT4" localSheetId="34" hidden="1">{"'Sheet1'!$L$16"}</definedName>
    <definedName name="_CT4" localSheetId="9" hidden="1">{"'Sheet1'!$L$16"}</definedName>
    <definedName name="_CT4" localSheetId="6" hidden="1">{"'Sheet1'!$L$16"}</definedName>
    <definedName name="_CT4" localSheetId="7" hidden="1">{"'Sheet1'!$L$16"}</definedName>
    <definedName name="_CT4" localSheetId="2" hidden="1">{"'Sheet1'!$L$16"}</definedName>
    <definedName name="_CT4" localSheetId="4" hidden="1">{"'Sheet1'!$L$16"}</definedName>
    <definedName name="_CT4" localSheetId="5" hidden="1">{"'Sheet1'!$L$16"}</definedName>
    <definedName name="_CT4" localSheetId="3" hidden="1">{"'Sheet1'!$L$16"}</definedName>
    <definedName name="_CT4" localSheetId="16" hidden="1">{"'Sheet1'!$L$16"}</definedName>
    <definedName name="_CT4" localSheetId="20" hidden="1">{"'Sheet1'!$L$16"}</definedName>
    <definedName name="_CT4" localSheetId="24" hidden="1">{"'Sheet1'!$L$16"}</definedName>
    <definedName name="_CT4" hidden="1">{"'Sheet1'!$L$16"}</definedName>
    <definedName name="_d1500" localSheetId="0" hidden="1">{"'Sheet1'!$L$16"}</definedName>
    <definedName name="_d1500" localSheetId="34" hidden="1">{"'Sheet1'!$L$16"}</definedName>
    <definedName name="_d1500" localSheetId="9" hidden="1">{"'Sheet1'!$L$16"}</definedName>
    <definedName name="_d1500" localSheetId="6" hidden="1">{"'Sheet1'!$L$16"}</definedName>
    <definedName name="_d1500" localSheetId="7" hidden="1">{"'Sheet1'!$L$16"}</definedName>
    <definedName name="_d1500" localSheetId="2" hidden="1">{"'Sheet1'!$L$16"}</definedName>
    <definedName name="_d1500" localSheetId="4" hidden="1">{"'Sheet1'!$L$16"}</definedName>
    <definedName name="_d1500" localSheetId="5" hidden="1">{"'Sheet1'!$L$16"}</definedName>
    <definedName name="_d1500" localSheetId="3" hidden="1">{"'Sheet1'!$L$16"}</definedName>
    <definedName name="_d1500" localSheetId="16" hidden="1">{"'Sheet1'!$L$16"}</definedName>
    <definedName name="_d1500" localSheetId="20" hidden="1">{"'Sheet1'!$L$16"}</definedName>
    <definedName name="_d1500" localSheetId="24" hidden="1">{"'Sheet1'!$L$16"}</definedName>
    <definedName name="_d1500" hidden="1">{"'Sheet1'!$L$16"}</definedName>
    <definedName name="_dai1" localSheetId="0">#REF!</definedName>
    <definedName name="_dai1" localSheetId="6">#REF!</definedName>
    <definedName name="_dai1" localSheetId="7">#REF!</definedName>
    <definedName name="_dai1" localSheetId="2">#REF!</definedName>
    <definedName name="_dai1">#REF!</definedName>
    <definedName name="_dai2" localSheetId="0">#REF!</definedName>
    <definedName name="_dai2" localSheetId="6">#REF!</definedName>
    <definedName name="_dai2" localSheetId="7">#REF!</definedName>
    <definedName name="_dai2" localSheetId="2">#REF!</definedName>
    <definedName name="_dai2">#REF!</definedName>
    <definedName name="_dai3" localSheetId="0">#REF!</definedName>
    <definedName name="_dai3" localSheetId="6">#REF!</definedName>
    <definedName name="_dai3" localSheetId="7">#REF!</definedName>
    <definedName name="_dai3" localSheetId="2">#REF!</definedName>
    <definedName name="_dai3">#REF!</definedName>
    <definedName name="_dai4" localSheetId="0">#REF!</definedName>
    <definedName name="_dai4" localSheetId="6">#REF!</definedName>
    <definedName name="_dai4" localSheetId="7">#REF!</definedName>
    <definedName name="_dai4" localSheetId="2">#REF!</definedName>
    <definedName name="_dai4">#REF!</definedName>
    <definedName name="_dai5" localSheetId="0">#REF!</definedName>
    <definedName name="_dai5" localSheetId="6">#REF!</definedName>
    <definedName name="_dai5" localSheetId="7">#REF!</definedName>
    <definedName name="_dai5" localSheetId="2">#REF!</definedName>
    <definedName name="_dai5">#REF!</definedName>
    <definedName name="_dai6" localSheetId="0">#REF!</definedName>
    <definedName name="_dai6" localSheetId="6">#REF!</definedName>
    <definedName name="_dai6" localSheetId="7">#REF!</definedName>
    <definedName name="_dai6" localSheetId="2">#REF!</definedName>
    <definedName name="_dai6">#REF!</definedName>
    <definedName name="_dan1" localSheetId="0">#REF!</definedName>
    <definedName name="_dan1" localSheetId="6">#REF!</definedName>
    <definedName name="_dan1" localSheetId="7">#REF!</definedName>
    <definedName name="_dan1" localSheetId="2">#REF!</definedName>
    <definedName name="_dan1">#REF!</definedName>
    <definedName name="_dan2" localSheetId="0">#REF!</definedName>
    <definedName name="_dan2" localSheetId="6">#REF!</definedName>
    <definedName name="_dan2" localSheetId="7">#REF!</definedName>
    <definedName name="_dan2" localSheetId="2">#REF!</definedName>
    <definedName name="_dan2">#REF!</definedName>
    <definedName name="_dda1">#REF!</definedName>
    <definedName name="_dda19">#REF!</definedName>
    <definedName name="_dda2">#REF!</definedName>
    <definedName name="_dda20">#REF!</definedName>
    <definedName name="_dda21">#REF!</definedName>
    <definedName name="_dda22">#REF!</definedName>
    <definedName name="_dda3">#REF!</definedName>
    <definedName name="_dda4">#REF!</definedName>
    <definedName name="_dda8">#REF!</definedName>
    <definedName name="_ddn400" localSheetId="28">#REF!</definedName>
    <definedName name="_ddn400" localSheetId="1">#REF!</definedName>
    <definedName name="_ddn400" localSheetId="0">#REF!</definedName>
    <definedName name="_ddn400" localSheetId="6">#REF!</definedName>
    <definedName name="_ddn400" localSheetId="7">#REF!</definedName>
    <definedName name="_ddn400" localSheetId="2">#REF!</definedName>
    <definedName name="_ddn400" localSheetId="4">#REF!</definedName>
    <definedName name="_ddn400" localSheetId="5">#REF!</definedName>
    <definedName name="_ddn400" localSheetId="33">#REF!</definedName>
    <definedName name="_ddn400" localSheetId="19">#REF!</definedName>
    <definedName name="_ddn400" localSheetId="25">#REF!</definedName>
    <definedName name="_ddn400">#REF!</definedName>
    <definedName name="_ddn600" localSheetId="28">#REF!</definedName>
    <definedName name="_ddn600" localSheetId="1">#REF!</definedName>
    <definedName name="_ddn600" localSheetId="0">#REF!</definedName>
    <definedName name="_ddn600" localSheetId="6">#REF!</definedName>
    <definedName name="_ddn600" localSheetId="7">#REF!</definedName>
    <definedName name="_ddn600" localSheetId="2">#REF!</definedName>
    <definedName name="_ddn600" localSheetId="4">#REF!</definedName>
    <definedName name="_ddn600" localSheetId="5">#REF!</definedName>
    <definedName name="_ddn600" localSheetId="33">#REF!</definedName>
    <definedName name="_ddn600" localSheetId="19">#REF!</definedName>
    <definedName name="_ddn600" localSheetId="25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t1" localSheetId="0" hidden="1">{"'Sheet1'!$L$16"}</definedName>
    <definedName name="_dt1" localSheetId="34" hidden="1">{"'Sheet1'!$L$16"}</definedName>
    <definedName name="_dt1" localSheetId="9" hidden="1">{"'Sheet1'!$L$16"}</definedName>
    <definedName name="_dt1" localSheetId="6" hidden="1">{"'Sheet1'!$L$16"}</definedName>
    <definedName name="_dt1" localSheetId="7" hidden="1">{"'Sheet1'!$L$16"}</definedName>
    <definedName name="_dt1" localSheetId="2" hidden="1">{"'Sheet1'!$L$16"}</definedName>
    <definedName name="_dt1" localSheetId="4" hidden="1">{"'Sheet1'!$L$16"}</definedName>
    <definedName name="_dt1" localSheetId="5" hidden="1">{"'Sheet1'!$L$16"}</definedName>
    <definedName name="_dt1" localSheetId="3" hidden="1">{"'Sheet1'!$L$16"}</definedName>
    <definedName name="_dt1" localSheetId="16" hidden="1">{"'Sheet1'!$L$16"}</definedName>
    <definedName name="_dt1" localSheetId="20" hidden="1">{"'Sheet1'!$L$16"}</definedName>
    <definedName name="_dt1" localSheetId="24" hidden="1">{"'Sheet1'!$L$16"}</definedName>
    <definedName name="_dt1" hidden="1">{"'Sheet1'!$L$16"}</definedName>
    <definedName name="_E99999" localSheetId="2">#REF!</definedName>
    <definedName name="_E99999">#REF!</definedName>
    <definedName name="_FIL2">#REF!</definedName>
    <definedName name="_Fill" localSheetId="28" hidden="1">#REF!</definedName>
    <definedName name="_Fill" localSheetId="32" hidden="1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2" hidden="1">#REF!</definedName>
    <definedName name="_Fill" localSheetId="33" hidden="1">#REF!</definedName>
    <definedName name="_Fill" localSheetId="26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9" hidden="1">#REF!</definedName>
    <definedName name="_Fill" localSheetId="22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hidden="1">#REF!</definedName>
    <definedName name="_xlnm._FilterDatabase" hidden="1">#REF!</definedName>
    <definedName name="_Goi8" localSheetId="1" hidden="1">{"'Sheet1'!$L$16"}</definedName>
    <definedName name="_Goi8" localSheetId="0" hidden="1">{"'Sheet1'!$L$16"}</definedName>
    <definedName name="_Goi8" localSheetId="34" hidden="1">{"'Sheet1'!$L$16"}</definedName>
    <definedName name="_Goi8" localSheetId="9" hidden="1">{"'Sheet1'!$L$16"}</definedName>
    <definedName name="_Goi8" localSheetId="6" hidden="1">{"'Sheet1'!$L$16"}</definedName>
    <definedName name="_Goi8" localSheetId="7" hidden="1">{"'Sheet1'!$L$16"}</definedName>
    <definedName name="_Goi8" localSheetId="2" hidden="1">{"'Sheet1'!$L$16"}</definedName>
    <definedName name="_Goi8" localSheetId="4" hidden="1">{"'Sheet1'!$L$16"}</definedName>
    <definedName name="_Goi8" localSheetId="5" hidden="1">{"'Sheet1'!$L$16"}</definedName>
    <definedName name="_Goi8" localSheetId="3" hidden="1">{"'Sheet1'!$L$16"}</definedName>
    <definedName name="_Goi8" localSheetId="16" hidden="1">{"'Sheet1'!$L$16"}</definedName>
    <definedName name="_Goi8" localSheetId="20" hidden="1">{"'Sheet1'!$L$16"}</definedName>
    <definedName name="_Goi8" localSheetId="24" hidden="1">{"'Sheet1'!$L$16"}</definedName>
    <definedName name="_Goi8" hidden="1">{"'Sheet1'!$L$16"}</definedName>
    <definedName name="_gon4">#REF!</definedName>
    <definedName name="_gvl1">#REF!</definedName>
    <definedName name="_h1" localSheetId="0" hidden="1">{"'Sheet1'!$L$16"}</definedName>
    <definedName name="_h1" localSheetId="34" hidden="1">{"'Sheet1'!$L$16"}</definedName>
    <definedName name="_h1" localSheetId="9" hidden="1">{"'Sheet1'!$L$16"}</definedName>
    <definedName name="_h1" localSheetId="6" hidden="1">{"'Sheet1'!$L$16"}</definedName>
    <definedName name="_h1" localSheetId="7" hidden="1">{"'Sheet1'!$L$16"}</definedName>
    <definedName name="_h1" localSheetId="2" hidden="1">{"'Sheet1'!$L$16"}</definedName>
    <definedName name="_h1" localSheetId="4" hidden="1">{"'Sheet1'!$L$16"}</definedName>
    <definedName name="_h1" localSheetId="5" hidden="1">{"'Sheet1'!$L$16"}</definedName>
    <definedName name="_h1" localSheetId="3" hidden="1">{"'Sheet1'!$L$16"}</definedName>
    <definedName name="_h1" localSheetId="16" hidden="1">{"'Sheet1'!$L$16"}</definedName>
    <definedName name="_h1" localSheetId="20" hidden="1">{"'Sheet1'!$L$16"}</definedName>
    <definedName name="_h1" localSheetId="24" hidden="1">{"'Sheet1'!$L$16"}</definedName>
    <definedName name="_h1" hidden="1">{"'Sheet1'!$L$16"}</definedName>
    <definedName name="_hso2">#REF!</definedName>
    <definedName name="_ht10" localSheetId="0" hidden="1">{"'Sheet1'!$L$16"}</definedName>
    <definedName name="_ht10" localSheetId="34" hidden="1">{"'Sheet1'!$L$16"}</definedName>
    <definedName name="_ht10" localSheetId="9" hidden="1">{"'Sheet1'!$L$16"}</definedName>
    <definedName name="_ht10" localSheetId="6" hidden="1">{"'Sheet1'!$L$16"}</definedName>
    <definedName name="_ht10" localSheetId="7" hidden="1">{"'Sheet1'!$L$16"}</definedName>
    <definedName name="_ht10" localSheetId="2" hidden="1">{"'Sheet1'!$L$16"}</definedName>
    <definedName name="_ht10" localSheetId="4" hidden="1">{"'Sheet1'!$L$16"}</definedName>
    <definedName name="_ht10" localSheetId="5" hidden="1">{"'Sheet1'!$L$16"}</definedName>
    <definedName name="_ht10" localSheetId="3" hidden="1">{"'Sheet1'!$L$16"}</definedName>
    <definedName name="_ht10" localSheetId="16" hidden="1">{"'Sheet1'!$L$16"}</definedName>
    <definedName name="_ht10" localSheetId="20" hidden="1">{"'Sheet1'!$L$16"}</definedName>
    <definedName name="_ht10" localSheetId="24" hidden="1">{"'Sheet1'!$L$16"}</definedName>
    <definedName name="_ht10" hidden="1">{"'Sheet1'!$L$16"}</definedName>
    <definedName name="_hu1" localSheetId="0" hidden="1">{"'Sheet1'!$L$16"}</definedName>
    <definedName name="_hu1" localSheetId="34" hidden="1">{"'Sheet1'!$L$16"}</definedName>
    <definedName name="_hu1" localSheetId="9" hidden="1">{"'Sheet1'!$L$16"}</definedName>
    <definedName name="_hu1" localSheetId="6" hidden="1">{"'Sheet1'!$L$16"}</definedName>
    <definedName name="_hu1" localSheetId="7" hidden="1">{"'Sheet1'!$L$16"}</definedName>
    <definedName name="_hu1" localSheetId="2" hidden="1">{"'Sheet1'!$L$16"}</definedName>
    <definedName name="_hu1" localSheetId="4" hidden="1">{"'Sheet1'!$L$16"}</definedName>
    <definedName name="_hu1" localSheetId="5" hidden="1">{"'Sheet1'!$L$16"}</definedName>
    <definedName name="_hu1" localSheetId="3" hidden="1">{"'Sheet1'!$L$16"}</definedName>
    <definedName name="_hu1" localSheetId="16" hidden="1">{"'Sheet1'!$L$16"}</definedName>
    <definedName name="_hu1" localSheetId="20" hidden="1">{"'Sheet1'!$L$16"}</definedName>
    <definedName name="_hu1" localSheetId="24" hidden="1">{"'Sheet1'!$L$16"}</definedName>
    <definedName name="_hu1" hidden="1">{"'Sheet1'!$L$16"}</definedName>
    <definedName name="_hu2" localSheetId="0" hidden="1">{"'Sheet1'!$L$16"}</definedName>
    <definedName name="_hu2" localSheetId="34" hidden="1">{"'Sheet1'!$L$16"}</definedName>
    <definedName name="_hu2" localSheetId="9" hidden="1">{"'Sheet1'!$L$16"}</definedName>
    <definedName name="_hu2" localSheetId="6" hidden="1">{"'Sheet1'!$L$16"}</definedName>
    <definedName name="_hu2" localSheetId="7" hidden="1">{"'Sheet1'!$L$16"}</definedName>
    <definedName name="_hu2" localSheetId="2" hidden="1">{"'Sheet1'!$L$16"}</definedName>
    <definedName name="_hu2" localSheetId="4" hidden="1">{"'Sheet1'!$L$16"}</definedName>
    <definedName name="_hu2" localSheetId="5" hidden="1">{"'Sheet1'!$L$16"}</definedName>
    <definedName name="_hu2" localSheetId="3" hidden="1">{"'Sheet1'!$L$16"}</definedName>
    <definedName name="_hu2" localSheetId="16" hidden="1">{"'Sheet1'!$L$16"}</definedName>
    <definedName name="_hu2" localSheetId="20" hidden="1">{"'Sheet1'!$L$16"}</definedName>
    <definedName name="_hu2" localSheetId="24" hidden="1">{"'Sheet1'!$L$16"}</definedName>
    <definedName name="_hu2" hidden="1">{"'Sheet1'!$L$16"}</definedName>
    <definedName name="_hu5" localSheetId="0" hidden="1">{"'Sheet1'!$L$16"}</definedName>
    <definedName name="_hu5" localSheetId="34" hidden="1">{"'Sheet1'!$L$16"}</definedName>
    <definedName name="_hu5" localSheetId="9" hidden="1">{"'Sheet1'!$L$16"}</definedName>
    <definedName name="_hu5" localSheetId="6" hidden="1">{"'Sheet1'!$L$16"}</definedName>
    <definedName name="_hu5" localSheetId="7" hidden="1">{"'Sheet1'!$L$16"}</definedName>
    <definedName name="_hu5" localSheetId="2" hidden="1">{"'Sheet1'!$L$16"}</definedName>
    <definedName name="_hu5" localSheetId="4" hidden="1">{"'Sheet1'!$L$16"}</definedName>
    <definedName name="_hu5" localSheetId="5" hidden="1">{"'Sheet1'!$L$16"}</definedName>
    <definedName name="_hu5" localSheetId="3" hidden="1">{"'Sheet1'!$L$16"}</definedName>
    <definedName name="_hu5" localSheetId="16" hidden="1">{"'Sheet1'!$L$16"}</definedName>
    <definedName name="_hu5" localSheetId="20" hidden="1">{"'Sheet1'!$L$16"}</definedName>
    <definedName name="_hu5" localSheetId="24" hidden="1">{"'Sheet1'!$L$16"}</definedName>
    <definedName name="_hu5" hidden="1">{"'Sheet1'!$L$16"}</definedName>
    <definedName name="_hu6" localSheetId="0" hidden="1">{"'Sheet1'!$L$16"}</definedName>
    <definedName name="_hu6" localSheetId="34" hidden="1">{"'Sheet1'!$L$16"}</definedName>
    <definedName name="_hu6" localSheetId="9" hidden="1">{"'Sheet1'!$L$16"}</definedName>
    <definedName name="_hu6" localSheetId="6" hidden="1">{"'Sheet1'!$L$16"}</definedName>
    <definedName name="_hu6" localSheetId="7" hidden="1">{"'Sheet1'!$L$16"}</definedName>
    <definedName name="_hu6" localSheetId="2" hidden="1">{"'Sheet1'!$L$16"}</definedName>
    <definedName name="_hu6" localSheetId="4" hidden="1">{"'Sheet1'!$L$16"}</definedName>
    <definedName name="_hu6" localSheetId="5" hidden="1">{"'Sheet1'!$L$16"}</definedName>
    <definedName name="_hu6" localSheetId="3" hidden="1">{"'Sheet1'!$L$16"}</definedName>
    <definedName name="_hu6" localSheetId="16" hidden="1">{"'Sheet1'!$L$16"}</definedName>
    <definedName name="_hu6" localSheetId="20" hidden="1">{"'Sheet1'!$L$16"}</definedName>
    <definedName name="_hu6" localSheetId="24" hidden="1">{"'Sheet1'!$L$16"}</definedName>
    <definedName name="_hu6" hidden="1">{"'Sheet1'!$L$16"}</definedName>
    <definedName name="_huy1" localSheetId="0" hidden="1">{"'Sheet1'!$L$16"}</definedName>
    <definedName name="_huy1" localSheetId="34" hidden="1">{"'Sheet1'!$L$16"}</definedName>
    <definedName name="_huy1" localSheetId="9" hidden="1">{"'Sheet1'!$L$16"}</definedName>
    <definedName name="_huy1" localSheetId="6" hidden="1">{"'Sheet1'!$L$16"}</definedName>
    <definedName name="_huy1" localSheetId="7" hidden="1">{"'Sheet1'!$L$16"}</definedName>
    <definedName name="_huy1" localSheetId="2" hidden="1">{"'Sheet1'!$L$16"}</definedName>
    <definedName name="_huy1" localSheetId="4" hidden="1">{"'Sheet1'!$L$16"}</definedName>
    <definedName name="_huy1" localSheetId="5" hidden="1">{"'Sheet1'!$L$16"}</definedName>
    <definedName name="_huy1" localSheetId="3" hidden="1">{"'Sheet1'!$L$16"}</definedName>
    <definedName name="_huy1" localSheetId="16" hidden="1">{"'Sheet1'!$L$16"}</definedName>
    <definedName name="_huy1" localSheetId="20" hidden="1">{"'Sheet1'!$L$16"}</definedName>
    <definedName name="_huy1" localSheetId="24" hidden="1">{"'Sheet1'!$L$16"}</definedName>
    <definedName name="_huy1" hidden="1">{"'Sheet1'!$L$16"}</definedName>
    <definedName name="_huy2" localSheetId="0" hidden="1">{"'Sheet1'!$L$16"}</definedName>
    <definedName name="_huy2" localSheetId="34" hidden="1">{"'Sheet1'!$L$16"}</definedName>
    <definedName name="_huy2" localSheetId="9" hidden="1">{"'Sheet1'!$L$16"}</definedName>
    <definedName name="_huy2" localSheetId="6" hidden="1">{"'Sheet1'!$L$16"}</definedName>
    <definedName name="_huy2" localSheetId="7" hidden="1">{"'Sheet1'!$L$16"}</definedName>
    <definedName name="_huy2" localSheetId="2" hidden="1">{"'Sheet1'!$L$16"}</definedName>
    <definedName name="_huy2" localSheetId="4" hidden="1">{"'Sheet1'!$L$16"}</definedName>
    <definedName name="_huy2" localSheetId="5" hidden="1">{"'Sheet1'!$L$16"}</definedName>
    <definedName name="_huy2" localSheetId="3" hidden="1">{"'Sheet1'!$L$16"}</definedName>
    <definedName name="_huy2" localSheetId="16" hidden="1">{"'Sheet1'!$L$16"}</definedName>
    <definedName name="_huy2" localSheetId="20" hidden="1">{"'Sheet1'!$L$16"}</definedName>
    <definedName name="_huy2" localSheetId="24" hidden="1">{"'Sheet1'!$L$16"}</definedName>
    <definedName name="_huy2" hidden="1">{"'Sheet1'!$L$16"}</definedName>
    <definedName name="_KD9" localSheetId="32" hidden="1">{#N/A,#N/A,FALSE,"Ke khai NH"}</definedName>
    <definedName name="_KD9" localSheetId="34" hidden="1">{#N/A,#N/A,FALSE,"Ke khai NH"}</definedName>
    <definedName name="_KD9" localSheetId="9" hidden="1">{#N/A,#N/A,FALSE,"Ke khai NH"}</definedName>
    <definedName name="_KD9" localSheetId="6" hidden="1">{#N/A,#N/A,FALSE,"Ke khai NH"}</definedName>
    <definedName name="_KD9" localSheetId="7" hidden="1">{#N/A,#N/A,FALSE,"Ke khai NH"}</definedName>
    <definedName name="_KD9" localSheetId="2" hidden="1">{#N/A,#N/A,FALSE,"Ke khai NH"}</definedName>
    <definedName name="_KD9" localSheetId="4" hidden="1">{#N/A,#N/A,FALSE,"Ke khai NH"}</definedName>
    <definedName name="_KD9" localSheetId="5" hidden="1">{#N/A,#N/A,FALSE,"Ke khai NH"}</definedName>
    <definedName name="_KD9" localSheetId="3" hidden="1">{#N/A,#N/A,FALSE,"Ke khai NH"}</definedName>
    <definedName name="_KD9" localSheetId="16" hidden="1">{#N/A,#N/A,FALSE,"Ke khai NH"}</definedName>
    <definedName name="_KD9" localSheetId="20" hidden="1">{#N/A,#N/A,FALSE,"Ke khai NH"}</definedName>
    <definedName name="_KD9" localSheetId="12" hidden="1">{#N/A,#N/A,FALSE,"Ke khai NH"}</definedName>
    <definedName name="_KD9" localSheetId="13" hidden="1">{#N/A,#N/A,FALSE,"Ke khai NH"}</definedName>
    <definedName name="_KD9" localSheetId="14" hidden="1">{#N/A,#N/A,FALSE,"Ke khai NH"}</definedName>
    <definedName name="_KD9" localSheetId="22" hidden="1">{#N/A,#N/A,FALSE,"Ke khai NH"}</definedName>
    <definedName name="_KD9" localSheetId="24" hidden="1">{#N/A,#N/A,FALSE,"Ke khai NH"}</definedName>
    <definedName name="_KD9" hidden="1">{#N/A,#N/A,FALSE,"Ke khai NH"}</definedName>
    <definedName name="_Key1" localSheetId="26" hidden="1">#REF!</definedName>
    <definedName name="_Key1" localSheetId="27" hidden="1">#REF!</definedName>
    <definedName name="_Key1" hidden="1">#REF!</definedName>
    <definedName name="_Key2" localSheetId="26" hidden="1">#REF!</definedName>
    <definedName name="_Key2" localSheetId="27" hidden="1">#REF!</definedName>
    <definedName name="_Key2" hidden="1">#REF!</definedName>
    <definedName name="_kl1">#REF!</definedName>
    <definedName name="_KL10" localSheetId="1">{"Thuxm2.xls","Sheet1"}</definedName>
    <definedName name="_KL10" localSheetId="0">{"Thuxm2.xls","Sheet1"}</definedName>
    <definedName name="_KL10" localSheetId="34">{"Thuxm2.xls","Sheet1"}</definedName>
    <definedName name="_KL10" localSheetId="9">{"Thuxm2.xls","Sheet1"}</definedName>
    <definedName name="_KL10" localSheetId="6">{"Thuxm2.xls","Sheet1"}</definedName>
    <definedName name="_KL10" localSheetId="7">{"Thuxm2.xls","Sheet1"}</definedName>
    <definedName name="_KL10" localSheetId="2">{"Thuxm2.xls","Sheet1"}</definedName>
    <definedName name="_KL10" localSheetId="4">{"Thuxm2.xls","Sheet1"}</definedName>
    <definedName name="_KL10" localSheetId="5">{"Thuxm2.xls","Sheet1"}</definedName>
    <definedName name="_KL10" localSheetId="3">{"Thuxm2.xls","Sheet1"}</definedName>
    <definedName name="_KL10" localSheetId="33">{"Thuxm2.xls","Sheet1"}</definedName>
    <definedName name="_KL10" localSheetId="10">{"Thuxm2.xls","Sheet1"}</definedName>
    <definedName name="_KL10" localSheetId="11">{"Thuxm2.xls","Sheet1"}</definedName>
    <definedName name="_KL10" localSheetId="16">{"Thuxm2.xls","Sheet1"}</definedName>
    <definedName name="_KL10" localSheetId="20">{"Thuxm2.xls","Sheet1"}</definedName>
    <definedName name="_KL10" localSheetId="23">{"Thuxm2.xls","Sheet1"}</definedName>
    <definedName name="_KL10" localSheetId="24">{"Thuxm2.xls","Sheet1"}</definedName>
    <definedName name="_KL10" localSheetId="25">{"Thuxm2.xls","Sheet1"}</definedName>
    <definedName name="_KL10">{"Thuxm2.xls","Sheet1"}</definedName>
    <definedName name="_KM188" localSheetId="28">#REF!</definedName>
    <definedName name="_KM188" localSheetId="0">#REF!</definedName>
    <definedName name="_KM188" localSheetId="6">#REF!</definedName>
    <definedName name="_KM188" localSheetId="7">#REF!</definedName>
    <definedName name="_KM188" localSheetId="2">#REF!</definedName>
    <definedName name="_KM188" localSheetId="33">#REF!</definedName>
    <definedName name="_KM188" localSheetId="19">#REF!</definedName>
    <definedName name="_KM188" localSheetId="25">#REF!</definedName>
    <definedName name="_KM188">#REF!</definedName>
    <definedName name="_km189" localSheetId="28">#REF!</definedName>
    <definedName name="_km189" localSheetId="0">#REF!</definedName>
    <definedName name="_km189" localSheetId="6">#REF!</definedName>
    <definedName name="_km189" localSheetId="7">#REF!</definedName>
    <definedName name="_km189" localSheetId="2">#REF!</definedName>
    <definedName name="_km189" localSheetId="33">#REF!</definedName>
    <definedName name="_km189" localSheetId="19">#REF!</definedName>
    <definedName name="_km189" localSheetId="25">#REF!</definedName>
    <definedName name="_km189">#REF!</definedName>
    <definedName name="_km190" localSheetId="28">#REF!</definedName>
    <definedName name="_km190" localSheetId="0">#REF!</definedName>
    <definedName name="_km190" localSheetId="6">#REF!</definedName>
    <definedName name="_km190" localSheetId="7">#REF!</definedName>
    <definedName name="_km190" localSheetId="2">#REF!</definedName>
    <definedName name="_km190" localSheetId="33">#REF!</definedName>
    <definedName name="_km190" localSheetId="19">#REF!</definedName>
    <definedName name="_km190" localSheetId="25">#REF!</definedName>
    <definedName name="_km190">#REF!</definedName>
    <definedName name="_km191" localSheetId="28">#REF!</definedName>
    <definedName name="_km191" localSheetId="0">#REF!</definedName>
    <definedName name="_km191" localSheetId="6">#REF!</definedName>
    <definedName name="_km191" localSheetId="7">#REF!</definedName>
    <definedName name="_km191" localSheetId="2">#REF!</definedName>
    <definedName name="_km191" localSheetId="33">#REF!</definedName>
    <definedName name="_km191" localSheetId="19">#REF!</definedName>
    <definedName name="_km191" localSheetId="25">#REF!</definedName>
    <definedName name="_km191">#REF!</definedName>
    <definedName name="_km192" localSheetId="28">#REF!</definedName>
    <definedName name="_km192" localSheetId="0">#REF!</definedName>
    <definedName name="_km192" localSheetId="6">#REF!</definedName>
    <definedName name="_km192" localSheetId="7">#REF!</definedName>
    <definedName name="_km192" localSheetId="2">#REF!</definedName>
    <definedName name="_km192" localSheetId="33">#REF!</definedName>
    <definedName name="_km192" localSheetId="19">#REF!</definedName>
    <definedName name="_km192" localSheetId="25">#REF!</definedName>
    <definedName name="_km192">#REF!</definedName>
    <definedName name="_km193" localSheetId="28">#REF!</definedName>
    <definedName name="_km193" localSheetId="0">#REF!</definedName>
    <definedName name="_km193" localSheetId="6">#REF!</definedName>
    <definedName name="_km193" localSheetId="7">#REF!</definedName>
    <definedName name="_km193" localSheetId="2">#REF!</definedName>
    <definedName name="_km193" localSheetId="33">#REF!</definedName>
    <definedName name="_km193" localSheetId="19">#REF!</definedName>
    <definedName name="_km193" localSheetId="25">#REF!</definedName>
    <definedName name="_km193">#REF!</definedName>
    <definedName name="_km194" localSheetId="28">#REF!</definedName>
    <definedName name="_km194" localSheetId="0">#REF!</definedName>
    <definedName name="_km194" localSheetId="6">#REF!</definedName>
    <definedName name="_km194" localSheetId="7">#REF!</definedName>
    <definedName name="_km194" localSheetId="2">#REF!</definedName>
    <definedName name="_km194" localSheetId="33">#REF!</definedName>
    <definedName name="_km194" localSheetId="19">#REF!</definedName>
    <definedName name="_km194" localSheetId="25">#REF!</definedName>
    <definedName name="_km194">#REF!</definedName>
    <definedName name="_km195" localSheetId="28">#REF!</definedName>
    <definedName name="_km195" localSheetId="0">#REF!</definedName>
    <definedName name="_km195" localSheetId="6">#REF!</definedName>
    <definedName name="_km195" localSheetId="7">#REF!</definedName>
    <definedName name="_km195" localSheetId="2">#REF!</definedName>
    <definedName name="_km195" localSheetId="33">#REF!</definedName>
    <definedName name="_km195" localSheetId="19">#REF!</definedName>
    <definedName name="_km195" localSheetId="25">#REF!</definedName>
    <definedName name="_km195">#REF!</definedName>
    <definedName name="_km196" localSheetId="28">#REF!</definedName>
    <definedName name="_km196" localSheetId="0">#REF!</definedName>
    <definedName name="_km196" localSheetId="6">#REF!</definedName>
    <definedName name="_km196" localSheetId="7">#REF!</definedName>
    <definedName name="_km196" localSheetId="2">#REF!</definedName>
    <definedName name="_km196" localSheetId="33">#REF!</definedName>
    <definedName name="_km196" localSheetId="19">#REF!</definedName>
    <definedName name="_km196" localSheetId="25">#REF!</definedName>
    <definedName name="_km196">#REF!</definedName>
    <definedName name="_km197" localSheetId="28">#REF!</definedName>
    <definedName name="_km197" localSheetId="0">#REF!</definedName>
    <definedName name="_km197" localSheetId="6">#REF!</definedName>
    <definedName name="_km197" localSheetId="7">#REF!</definedName>
    <definedName name="_km197" localSheetId="2">#REF!</definedName>
    <definedName name="_km197" localSheetId="33">#REF!</definedName>
    <definedName name="_km197" localSheetId="19">#REF!</definedName>
    <definedName name="_km197" localSheetId="25">#REF!</definedName>
    <definedName name="_km197">#REF!</definedName>
    <definedName name="_km198" localSheetId="28">#REF!</definedName>
    <definedName name="_km198" localSheetId="0">#REF!</definedName>
    <definedName name="_km198" localSheetId="6">#REF!</definedName>
    <definedName name="_km198" localSheetId="7">#REF!</definedName>
    <definedName name="_km198" localSheetId="2">#REF!</definedName>
    <definedName name="_km198" localSheetId="33">#REF!</definedName>
    <definedName name="_km198" localSheetId="19">#REF!</definedName>
    <definedName name="_km198" localSheetId="25">#REF!</definedName>
    <definedName name="_km198">#REF!</definedName>
    <definedName name="_Km36" localSheetId="0">#REF!</definedName>
    <definedName name="_Km36" localSheetId="6">#REF!</definedName>
    <definedName name="_Km36" localSheetId="7">#REF!</definedName>
    <definedName name="_Km36" localSheetId="2">#REF!</definedName>
    <definedName name="_Km36" localSheetId="33">#REF!</definedName>
    <definedName name="_Km36">#REF!</definedName>
    <definedName name="_kn12">#REF!</definedName>
    <definedName name="_Knc36" localSheetId="0">#REF!</definedName>
    <definedName name="_Knc36" localSheetId="6">#REF!</definedName>
    <definedName name="_Knc36" localSheetId="7">#REF!</definedName>
    <definedName name="_Knc36" localSheetId="2">#REF!</definedName>
    <definedName name="_Knc36" localSheetId="33">#REF!</definedName>
    <definedName name="_Knc36">#REF!</definedName>
    <definedName name="_Knc57" localSheetId="0">#REF!</definedName>
    <definedName name="_Knc57" localSheetId="6">#REF!</definedName>
    <definedName name="_Knc57" localSheetId="7">#REF!</definedName>
    <definedName name="_Knc57" localSheetId="2">#REF!</definedName>
    <definedName name="_Knc57" localSheetId="33">#REF!</definedName>
    <definedName name="_Knc57">#REF!</definedName>
    <definedName name="_Kvl36" localSheetId="0">#REF!</definedName>
    <definedName name="_Kvl36" localSheetId="6">#REF!</definedName>
    <definedName name="_Kvl36" localSheetId="7">#REF!</definedName>
    <definedName name="_Kvl36" localSheetId="2">#REF!</definedName>
    <definedName name="_Kvl36" localSheetId="33">#REF!</definedName>
    <definedName name="_Kvl36">#REF!</definedName>
    <definedName name="_lap1" localSheetId="2">#REF!</definedName>
    <definedName name="_lap1">#REF!</definedName>
    <definedName name="_lap2" localSheetId="2">#REF!</definedName>
    <definedName name="_lap2">#REF!</definedName>
    <definedName name="_LCB1" localSheetId="2">#REF!</definedName>
    <definedName name="_LCB1">#REF!</definedName>
    <definedName name="_LXH1">#REF!</definedName>
    <definedName name="_MAC12" localSheetId="28">#REF!</definedName>
    <definedName name="_MAC12" localSheetId="1">#REF!</definedName>
    <definedName name="_MAC12" localSheetId="0">#REF!</definedName>
    <definedName name="_MAC12" localSheetId="6">#REF!</definedName>
    <definedName name="_MAC12" localSheetId="7">#REF!</definedName>
    <definedName name="_MAC12" localSheetId="2">#REF!</definedName>
    <definedName name="_MAC12" localSheetId="4">#REF!</definedName>
    <definedName name="_MAC12" localSheetId="5">#REF!</definedName>
    <definedName name="_MAC12" localSheetId="33">#REF!</definedName>
    <definedName name="_MAC12" localSheetId="19">#REF!</definedName>
    <definedName name="_MAC12" localSheetId="25">#REF!</definedName>
    <definedName name="_MAC12">#REF!</definedName>
    <definedName name="_MAC46" localSheetId="28">#REF!</definedName>
    <definedName name="_MAC46" localSheetId="1">#REF!</definedName>
    <definedName name="_MAC46" localSheetId="0">#REF!</definedName>
    <definedName name="_MAC46" localSheetId="6">#REF!</definedName>
    <definedName name="_MAC46" localSheetId="7">#REF!</definedName>
    <definedName name="_MAC46" localSheetId="2">#REF!</definedName>
    <definedName name="_MAC46" localSheetId="4">#REF!</definedName>
    <definedName name="_MAC46" localSheetId="5">#REF!</definedName>
    <definedName name="_MAC46" localSheetId="33">#REF!</definedName>
    <definedName name="_MAC46" localSheetId="19">#REF!</definedName>
    <definedName name="_MAC46" localSheetId="25">#REF!</definedName>
    <definedName name="_MAC46">#REF!</definedName>
    <definedName name="_nc151">#REF!</definedName>
    <definedName name="_NCL100" localSheetId="28">#REF!</definedName>
    <definedName name="_NCL100" localSheetId="1">#REF!</definedName>
    <definedName name="_NCL100" localSheetId="0">#REF!</definedName>
    <definedName name="_NCL100" localSheetId="6">#REF!</definedName>
    <definedName name="_NCL100" localSheetId="7">#REF!</definedName>
    <definedName name="_NCL100" localSheetId="2">#REF!</definedName>
    <definedName name="_NCL100" localSheetId="4">#REF!</definedName>
    <definedName name="_NCL100" localSheetId="5">#REF!</definedName>
    <definedName name="_NCL100" localSheetId="33">#REF!</definedName>
    <definedName name="_NCL100" localSheetId="19">#REF!</definedName>
    <definedName name="_NCL100" localSheetId="25">#REF!</definedName>
    <definedName name="_NCL100">#REF!</definedName>
    <definedName name="_NCL200" localSheetId="28">#REF!</definedName>
    <definedName name="_NCL200" localSheetId="1">#REF!</definedName>
    <definedName name="_NCL200" localSheetId="0">#REF!</definedName>
    <definedName name="_NCL200" localSheetId="6">#REF!</definedName>
    <definedName name="_NCL200" localSheetId="7">#REF!</definedName>
    <definedName name="_NCL200" localSheetId="2">#REF!</definedName>
    <definedName name="_NCL200" localSheetId="4">#REF!</definedName>
    <definedName name="_NCL200" localSheetId="5">#REF!</definedName>
    <definedName name="_NCL200" localSheetId="33">#REF!</definedName>
    <definedName name="_NCL200" localSheetId="19">#REF!</definedName>
    <definedName name="_NCL200" localSheetId="25">#REF!</definedName>
    <definedName name="_NCL200">#REF!</definedName>
    <definedName name="_NCL250" localSheetId="28">#REF!</definedName>
    <definedName name="_NCL250" localSheetId="1">#REF!</definedName>
    <definedName name="_NCL250" localSheetId="0">#REF!</definedName>
    <definedName name="_NCL250" localSheetId="6">#REF!</definedName>
    <definedName name="_NCL250" localSheetId="7">#REF!</definedName>
    <definedName name="_NCL250" localSheetId="2">#REF!</definedName>
    <definedName name="_NCL250" localSheetId="4">#REF!</definedName>
    <definedName name="_NCL250" localSheetId="5">#REF!</definedName>
    <definedName name="_NCL250" localSheetId="33">#REF!</definedName>
    <definedName name="_NCL250" localSheetId="19">#REF!</definedName>
    <definedName name="_NCL250" localSheetId="25">#REF!</definedName>
    <definedName name="_NCL250">#REF!</definedName>
    <definedName name="_NET2" localSheetId="28">#REF!</definedName>
    <definedName name="_NET2" localSheetId="0">#REF!</definedName>
    <definedName name="_NET2" localSheetId="6">#REF!</definedName>
    <definedName name="_NET2" localSheetId="7">#REF!</definedName>
    <definedName name="_NET2" localSheetId="2">#REF!</definedName>
    <definedName name="_NET2" localSheetId="33">#REF!</definedName>
    <definedName name="_NET2" localSheetId="26">#REF!</definedName>
    <definedName name="_NET2" localSheetId="19">#REF!</definedName>
    <definedName name="_NET2" localSheetId="25">#REF!</definedName>
    <definedName name="_NET2" localSheetId="27">#REF!</definedName>
    <definedName name="_NET2">#REF!</definedName>
    <definedName name="_nin190" localSheetId="28">#REF!</definedName>
    <definedName name="_nin190" localSheetId="1">#REF!</definedName>
    <definedName name="_nin190" localSheetId="0">#REF!</definedName>
    <definedName name="_nin190" localSheetId="6">#REF!</definedName>
    <definedName name="_nin190" localSheetId="7">#REF!</definedName>
    <definedName name="_nin190" localSheetId="2">#REF!</definedName>
    <definedName name="_nin190" localSheetId="4">#REF!</definedName>
    <definedName name="_nin190" localSheetId="5">#REF!</definedName>
    <definedName name="_nin190" localSheetId="33">#REF!</definedName>
    <definedName name="_nin190" localSheetId="19">#REF!</definedName>
    <definedName name="_nin190" localSheetId="25">#REF!</definedName>
    <definedName name="_nin190">#REF!</definedName>
    <definedName name="_No1">#REF!</definedName>
    <definedName name="_NSO2" localSheetId="0" hidden="1">{"'Sheet1'!$L$16"}</definedName>
    <definedName name="_NSO2" localSheetId="34" hidden="1">{"'Sheet1'!$L$16"}</definedName>
    <definedName name="_NSO2" localSheetId="9" hidden="1">{"'Sheet1'!$L$16"}</definedName>
    <definedName name="_NSO2" localSheetId="6" hidden="1">{"'Sheet1'!$L$16"}</definedName>
    <definedName name="_NSO2" localSheetId="7" hidden="1">{"'Sheet1'!$L$16"}</definedName>
    <definedName name="_NSO2" localSheetId="2" hidden="1">{"'Sheet1'!$L$16"}</definedName>
    <definedName name="_NSO2" localSheetId="4" hidden="1">{"'Sheet1'!$L$16"}</definedName>
    <definedName name="_NSO2" localSheetId="5" hidden="1">{"'Sheet1'!$L$16"}</definedName>
    <definedName name="_NSO2" localSheetId="3" hidden="1">{"'Sheet1'!$L$16"}</definedName>
    <definedName name="_NSO2" localSheetId="16" hidden="1">{"'Sheet1'!$L$16"}</definedName>
    <definedName name="_NSO2" localSheetId="20" hidden="1">{"'Sheet1'!$L$16"}</definedName>
    <definedName name="_NSO2" localSheetId="24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localSheetId="34" hidden="1">{"'Sheet1'!$L$16"}</definedName>
    <definedName name="_PA3" localSheetId="9" hidden="1">{"'Sheet1'!$L$16"}</definedName>
    <definedName name="_PA3" localSheetId="6" hidden="1">{"'Sheet1'!$L$16"}</definedName>
    <definedName name="_PA3" localSheetId="7" hidden="1">{"'Sheet1'!$L$16"}</definedName>
    <definedName name="_PA3" localSheetId="2" hidden="1">{"'Sheet1'!$L$16"}</definedName>
    <definedName name="_PA3" localSheetId="4" hidden="1">{"'Sheet1'!$L$16"}</definedName>
    <definedName name="_PA3" localSheetId="5" hidden="1">{"'Sheet1'!$L$16"}</definedName>
    <definedName name="_PA3" localSheetId="3" hidden="1">{"'Sheet1'!$L$16"}</definedName>
    <definedName name="_PA3" localSheetId="16" hidden="1">{"'Sheet1'!$L$16"}</definedName>
    <definedName name="_PA3" localSheetId="20" hidden="1">{"'Sheet1'!$L$16"}</definedName>
    <definedName name="_PA3" localSheetId="24" hidden="1">{"'Sheet1'!$L$16"}</definedName>
    <definedName name="_PA3" hidden="1">{"'Sheet1'!$L$16"}</definedName>
    <definedName name="_PGV1">#REF!</definedName>
    <definedName name="_PGV2">#REF!</definedName>
    <definedName name="_Ph30">#REF!</definedName>
    <definedName name="_phi10" localSheetId="0">#REF!</definedName>
    <definedName name="_phi10" localSheetId="6">#REF!</definedName>
    <definedName name="_phi10" localSheetId="7">#REF!</definedName>
    <definedName name="_phi10" localSheetId="2">#REF!</definedName>
    <definedName name="_phi10">#REF!</definedName>
    <definedName name="_phi12" localSheetId="0">#REF!</definedName>
    <definedName name="_phi12" localSheetId="6">#REF!</definedName>
    <definedName name="_phi12" localSheetId="7">#REF!</definedName>
    <definedName name="_phi12" localSheetId="2">#REF!</definedName>
    <definedName name="_phi12">#REF!</definedName>
    <definedName name="_phi14" localSheetId="0">#REF!</definedName>
    <definedName name="_phi14" localSheetId="6">#REF!</definedName>
    <definedName name="_phi14" localSheetId="7">#REF!</definedName>
    <definedName name="_phi14" localSheetId="2">#REF!</definedName>
    <definedName name="_phi14">#REF!</definedName>
    <definedName name="_phi16" localSheetId="0">#REF!</definedName>
    <definedName name="_phi16" localSheetId="6">#REF!</definedName>
    <definedName name="_phi16" localSheetId="7">#REF!</definedName>
    <definedName name="_phi16" localSheetId="2">#REF!</definedName>
    <definedName name="_phi16">#REF!</definedName>
    <definedName name="_phi18" localSheetId="0">#REF!</definedName>
    <definedName name="_phi18" localSheetId="6">#REF!</definedName>
    <definedName name="_phi18" localSheetId="7">#REF!</definedName>
    <definedName name="_phi18" localSheetId="2">#REF!</definedName>
    <definedName name="_phi18">#REF!</definedName>
    <definedName name="_phi20" localSheetId="0">#REF!</definedName>
    <definedName name="_phi20" localSheetId="6">#REF!</definedName>
    <definedName name="_phi20" localSheetId="7">#REF!</definedName>
    <definedName name="_phi20" localSheetId="2">#REF!</definedName>
    <definedName name="_phi20">#REF!</definedName>
    <definedName name="_phi22" localSheetId="0">#REF!</definedName>
    <definedName name="_phi22" localSheetId="6">#REF!</definedName>
    <definedName name="_phi22" localSheetId="7">#REF!</definedName>
    <definedName name="_phi22" localSheetId="2">#REF!</definedName>
    <definedName name="_phi22">#REF!</definedName>
    <definedName name="_phi25" localSheetId="0">#REF!</definedName>
    <definedName name="_phi25" localSheetId="6">#REF!</definedName>
    <definedName name="_phi25" localSheetId="7">#REF!</definedName>
    <definedName name="_phi25" localSheetId="2">#REF!</definedName>
    <definedName name="_phi25">#REF!</definedName>
    <definedName name="_phi28" localSheetId="0">#REF!</definedName>
    <definedName name="_phi28" localSheetId="6">#REF!</definedName>
    <definedName name="_phi28" localSheetId="7">#REF!</definedName>
    <definedName name="_phi28" localSheetId="2">#REF!</definedName>
    <definedName name="_phi28">#REF!</definedName>
    <definedName name="_phi6" localSheetId="0">#REF!</definedName>
    <definedName name="_phi6" localSheetId="6">#REF!</definedName>
    <definedName name="_phi6" localSheetId="7">#REF!</definedName>
    <definedName name="_phi6" localSheetId="2">#REF!</definedName>
    <definedName name="_phi6">#REF!</definedName>
    <definedName name="_phi8" localSheetId="0">#REF!</definedName>
    <definedName name="_phi8" localSheetId="6">#REF!</definedName>
    <definedName name="_phi8" localSheetId="7">#REF!</definedName>
    <definedName name="_phi8" localSheetId="2">#REF!</definedName>
    <definedName name="_phi8">#REF!</definedName>
    <definedName name="_PXB80">#REF!</definedName>
    <definedName name="_pZ1" localSheetId="2">#REF!</definedName>
    <definedName name="_pZ1">#REF!</definedName>
    <definedName name="_pZ2" localSheetId="2">#REF!</definedName>
    <definedName name="_pZ2">#REF!</definedName>
    <definedName name="_pZ3" localSheetId="2">#REF!</definedName>
    <definedName name="_pZ3">#REF!</definedName>
    <definedName name="_RFZ3" localSheetId="2">#REF!</definedName>
    <definedName name="_RFZ3">#REF!</definedName>
    <definedName name="_ro1" localSheetId="2">#REF!</definedName>
    <definedName name="_ro1">#REF!</definedName>
    <definedName name="_rp95">#REF!</definedName>
    <definedName name="_S1" localSheetId="0">{"Book1"}</definedName>
    <definedName name="_S1" localSheetId="34">{"Book1"}</definedName>
    <definedName name="_S1" localSheetId="9">{"Book1"}</definedName>
    <definedName name="_S1" localSheetId="6">{"Book1"}</definedName>
    <definedName name="_S1" localSheetId="7">{"Book1"}</definedName>
    <definedName name="_S1" localSheetId="2">{"Book1"}</definedName>
    <definedName name="_S1" localSheetId="4">{"Book1"}</definedName>
    <definedName name="_S1" localSheetId="5">{"Book1"}</definedName>
    <definedName name="_S1" localSheetId="3">{"Book1"}</definedName>
    <definedName name="_S1" localSheetId="16">{"Book1"}</definedName>
    <definedName name="_S1" localSheetId="20">{"Book1"}</definedName>
    <definedName name="_S1" localSheetId="24">{"Book1"}</definedName>
    <definedName name="_S1">{"Book1"}</definedName>
    <definedName name="_Sat27" localSheetId="2">#REF!</definedName>
    <definedName name="_Sat27">#REF!</definedName>
    <definedName name="_sc1" localSheetId="28">#REF!</definedName>
    <definedName name="_sc1" localSheetId="1">#REF!</definedName>
    <definedName name="_sc1" localSheetId="0">#REF!</definedName>
    <definedName name="_sc1" localSheetId="6">#REF!</definedName>
    <definedName name="_sc1" localSheetId="7">#REF!</definedName>
    <definedName name="_sc1" localSheetId="2">#REF!</definedName>
    <definedName name="_sc1" localSheetId="4">#REF!</definedName>
    <definedName name="_sc1" localSheetId="5">#REF!</definedName>
    <definedName name="_sc1" localSheetId="33">#REF!</definedName>
    <definedName name="_sc1" localSheetId="19">#REF!</definedName>
    <definedName name="_sc1" localSheetId="25">#REF!</definedName>
    <definedName name="_sc1">#REF!</definedName>
    <definedName name="_SC2" localSheetId="28">#REF!</definedName>
    <definedName name="_SC2" localSheetId="1">#REF!</definedName>
    <definedName name="_SC2" localSheetId="0">#REF!</definedName>
    <definedName name="_SC2" localSheetId="6">#REF!</definedName>
    <definedName name="_SC2" localSheetId="7">#REF!</definedName>
    <definedName name="_SC2" localSheetId="2">#REF!</definedName>
    <definedName name="_SC2" localSheetId="4">#REF!</definedName>
    <definedName name="_SC2" localSheetId="5">#REF!</definedName>
    <definedName name="_SC2" localSheetId="33">#REF!</definedName>
    <definedName name="_SC2" localSheetId="19">#REF!</definedName>
    <definedName name="_SC2" localSheetId="25">#REF!</definedName>
    <definedName name="_SC2">#REF!</definedName>
    <definedName name="_sc3" localSheetId="28">#REF!</definedName>
    <definedName name="_sc3" localSheetId="1">#REF!</definedName>
    <definedName name="_sc3" localSheetId="0">#REF!</definedName>
    <definedName name="_sc3" localSheetId="6">#REF!</definedName>
    <definedName name="_sc3" localSheetId="7">#REF!</definedName>
    <definedName name="_sc3" localSheetId="2">#REF!</definedName>
    <definedName name="_sc3" localSheetId="4">#REF!</definedName>
    <definedName name="_sc3" localSheetId="5">#REF!</definedName>
    <definedName name="_sc3" localSheetId="33">#REF!</definedName>
    <definedName name="_sc3" localSheetId="19">#REF!</definedName>
    <definedName name="_sc3" localSheetId="25">#REF!</definedName>
    <definedName name="_sc3">#REF!</definedName>
    <definedName name="_SD11" localSheetId="0">{"Thuxm2.xls","Sheet1"}</definedName>
    <definedName name="_SD11" localSheetId="34">{"Thuxm2.xls","Sheet1"}</definedName>
    <definedName name="_SD11" localSheetId="9">{"Thuxm2.xls","Sheet1"}</definedName>
    <definedName name="_SD11" localSheetId="6">{"Thuxm2.xls","Sheet1"}</definedName>
    <definedName name="_SD11" localSheetId="7">{"Thuxm2.xls","Sheet1"}</definedName>
    <definedName name="_SD11" localSheetId="2">{"Thuxm2.xls","Sheet1"}</definedName>
    <definedName name="_SD11" localSheetId="4">{"Thuxm2.xls","Sheet1"}</definedName>
    <definedName name="_SD11" localSheetId="5">{"Thuxm2.xls","Sheet1"}</definedName>
    <definedName name="_SD11" localSheetId="3">{"Thuxm2.xls","Sheet1"}</definedName>
    <definedName name="_SD11" localSheetId="16">{"Thuxm2.xls","Sheet1"}</definedName>
    <definedName name="_SD11" localSheetId="20">{"Thuxm2.xls","Sheet1"}</definedName>
    <definedName name="_SD11" localSheetId="24">{"Thuxm2.xls","Sheet1"}</definedName>
    <definedName name="_SD11">{"Thuxm2.xls","Sheet1"}</definedName>
    <definedName name="_slg1" localSheetId="0">#REF!</definedName>
    <definedName name="_slg1" localSheetId="6">#REF!</definedName>
    <definedName name="_slg1" localSheetId="7">#REF!</definedName>
    <definedName name="_slg1" localSheetId="2">#REF!</definedName>
    <definedName name="_slg1">#REF!</definedName>
    <definedName name="_slg101">#REF!</definedName>
    <definedName name="_slg1019">#REF!</definedName>
    <definedName name="_slg102">#REF!</definedName>
    <definedName name="_slg1020">#REF!</definedName>
    <definedName name="_slg1021">#REF!</definedName>
    <definedName name="_slg1022">#REF!</definedName>
    <definedName name="_slg103">#REF!</definedName>
    <definedName name="_slg104">#REF!</definedName>
    <definedName name="_slg108">#REF!</definedName>
    <definedName name="_slg121">#REF!</definedName>
    <definedName name="_slg1219">#REF!</definedName>
    <definedName name="_slg122">#REF!</definedName>
    <definedName name="_slg1220">#REF!</definedName>
    <definedName name="_slg1221">#REF!</definedName>
    <definedName name="_slg1222">#REF!</definedName>
    <definedName name="_slg123">#REF!</definedName>
    <definedName name="_slg124">#REF!</definedName>
    <definedName name="_slg128">#REF!</definedName>
    <definedName name="_slg151">#REF!</definedName>
    <definedName name="_slg1519">#REF!</definedName>
    <definedName name="_slg152">#REF!</definedName>
    <definedName name="_slg1520">#REF!</definedName>
    <definedName name="_slg1521">#REF!</definedName>
    <definedName name="_slg1522">#REF!</definedName>
    <definedName name="_slg153">#REF!</definedName>
    <definedName name="_slg154">#REF!</definedName>
    <definedName name="_slg158">#REF!</definedName>
    <definedName name="_slg2" localSheetId="0">#REF!</definedName>
    <definedName name="_slg2" localSheetId="6">#REF!</definedName>
    <definedName name="_slg2" localSheetId="7">#REF!</definedName>
    <definedName name="_slg2" localSheetId="2">#REF!</definedName>
    <definedName name="_slg2">#REF!</definedName>
    <definedName name="_slg201">#REF!</definedName>
    <definedName name="_slg2019">#REF!</definedName>
    <definedName name="_slg202">#REF!</definedName>
    <definedName name="_slg2020">#REF!</definedName>
    <definedName name="_slg2021">#REF!</definedName>
    <definedName name="_slg2022">#REF!</definedName>
    <definedName name="_slg203">#REF!</definedName>
    <definedName name="_slg204">#REF!</definedName>
    <definedName name="_slg208">#REF!</definedName>
    <definedName name="_slg3" localSheetId="0">#REF!</definedName>
    <definedName name="_slg3" localSheetId="6">#REF!</definedName>
    <definedName name="_slg3" localSheetId="7">#REF!</definedName>
    <definedName name="_slg3" localSheetId="2">#REF!</definedName>
    <definedName name="_slg3">#REF!</definedName>
    <definedName name="_slg4" localSheetId="0">#REF!</definedName>
    <definedName name="_slg4" localSheetId="6">#REF!</definedName>
    <definedName name="_slg4" localSheetId="7">#REF!</definedName>
    <definedName name="_slg4" localSheetId="2">#REF!</definedName>
    <definedName name="_slg4">#REF!</definedName>
    <definedName name="_slg41">#REF!</definedName>
    <definedName name="_slg419">#REF!</definedName>
    <definedName name="_slg42">#REF!</definedName>
    <definedName name="_slg420">#REF!</definedName>
    <definedName name="_slg421">#REF!</definedName>
    <definedName name="_slg422">#REF!</definedName>
    <definedName name="_slg43">#REF!</definedName>
    <definedName name="_slg44">#REF!</definedName>
    <definedName name="_slg48">#REF!</definedName>
    <definedName name="_slg5" localSheetId="0">#REF!</definedName>
    <definedName name="_slg5" localSheetId="6">#REF!</definedName>
    <definedName name="_slg5" localSheetId="7">#REF!</definedName>
    <definedName name="_slg5" localSheetId="2">#REF!</definedName>
    <definedName name="_slg5">#REF!</definedName>
    <definedName name="_slg6" localSheetId="0">#REF!</definedName>
    <definedName name="_slg6" localSheetId="6">#REF!</definedName>
    <definedName name="_slg6" localSheetId="7">#REF!</definedName>
    <definedName name="_slg6" localSheetId="2">#REF!</definedName>
    <definedName name="_slg6">#REF!</definedName>
    <definedName name="_slg61">#REF!</definedName>
    <definedName name="_slg619">#REF!</definedName>
    <definedName name="_slg62">#REF!</definedName>
    <definedName name="_slg620">#REF!</definedName>
    <definedName name="_slg621">#REF!</definedName>
    <definedName name="_slg622">#REF!</definedName>
    <definedName name="_slg63">#REF!</definedName>
    <definedName name="_slg64">#REF!</definedName>
    <definedName name="_slg68">#REF!</definedName>
    <definedName name="_slg81">#REF!</definedName>
    <definedName name="_slg819">#REF!</definedName>
    <definedName name="_slg82">#REF!</definedName>
    <definedName name="_slg820">#REF!</definedName>
    <definedName name="_slg821">#REF!</definedName>
    <definedName name="_slg822">#REF!</definedName>
    <definedName name="_slg83">#REF!</definedName>
    <definedName name="_slg84">#REF!</definedName>
    <definedName name="_slg88">#REF!</definedName>
    <definedName name="_slh101">#REF!</definedName>
    <definedName name="_slh1019">#REF!</definedName>
    <definedName name="_slh102">#REF!</definedName>
    <definedName name="_slh1020">#REF!</definedName>
    <definedName name="_slh1021">#REF!</definedName>
    <definedName name="_slh1022">#REF!</definedName>
    <definedName name="_slh103">#REF!</definedName>
    <definedName name="_slh104">#REF!</definedName>
    <definedName name="_slh108">#REF!</definedName>
    <definedName name="_slh121">#REF!</definedName>
    <definedName name="_slh1219">#REF!</definedName>
    <definedName name="_slh122">#REF!</definedName>
    <definedName name="_slh1220">#REF!</definedName>
    <definedName name="_slh1221">#REF!</definedName>
    <definedName name="_slh1222">#REF!</definedName>
    <definedName name="_slh123">#REF!</definedName>
    <definedName name="_slh124">#REF!</definedName>
    <definedName name="_slh128">#REF!</definedName>
    <definedName name="_slh151">#REF!</definedName>
    <definedName name="_slh1519">#REF!</definedName>
    <definedName name="_slh152">#REF!</definedName>
    <definedName name="_slh1520">#REF!</definedName>
    <definedName name="_slh1521">#REF!</definedName>
    <definedName name="_slh1522">#REF!</definedName>
    <definedName name="_slh153">#REF!</definedName>
    <definedName name="_slh154">#REF!</definedName>
    <definedName name="_slh158">#REF!</definedName>
    <definedName name="_slh201">#REF!</definedName>
    <definedName name="_slh2019">#REF!</definedName>
    <definedName name="_slh202">#REF!</definedName>
    <definedName name="_slh2020">#REF!</definedName>
    <definedName name="_slh2021">#REF!</definedName>
    <definedName name="_slh2022">#REF!</definedName>
    <definedName name="_slh203">#REF!</definedName>
    <definedName name="_slh204">#REF!</definedName>
    <definedName name="_slh208">#REF!</definedName>
    <definedName name="_slh41">#REF!</definedName>
    <definedName name="_slh419">#REF!</definedName>
    <definedName name="_slh42">#REF!</definedName>
    <definedName name="_slh420">#REF!</definedName>
    <definedName name="_slh421">#REF!</definedName>
    <definedName name="_slh422">#REF!</definedName>
    <definedName name="_slh43">#REF!</definedName>
    <definedName name="_slh44">#REF!</definedName>
    <definedName name="_slh48">#REF!</definedName>
    <definedName name="_slh61">#REF!</definedName>
    <definedName name="_slh619">#REF!</definedName>
    <definedName name="_slh62">#REF!</definedName>
    <definedName name="_slh620">#REF!</definedName>
    <definedName name="_slh621">#REF!</definedName>
    <definedName name="_slh622">#REF!</definedName>
    <definedName name="_slh63">#REF!</definedName>
    <definedName name="_slh64">#REF!</definedName>
    <definedName name="_slh68">#REF!</definedName>
    <definedName name="_slh81">#REF!</definedName>
    <definedName name="_slh819">#REF!</definedName>
    <definedName name="_slh82">#REF!</definedName>
    <definedName name="_slh820">#REF!</definedName>
    <definedName name="_slh821">#REF!</definedName>
    <definedName name="_slh822">#REF!</definedName>
    <definedName name="_slh83">#REF!</definedName>
    <definedName name="_slh84">#REF!</definedName>
    <definedName name="_slh88">#REF!</definedName>
    <definedName name="_SN3" localSheetId="28">#REF!</definedName>
    <definedName name="_SN3" localSheetId="1">#REF!</definedName>
    <definedName name="_SN3" localSheetId="0">#REF!</definedName>
    <definedName name="_SN3" localSheetId="6">#REF!</definedName>
    <definedName name="_SN3" localSheetId="7">#REF!</definedName>
    <definedName name="_SN3" localSheetId="2">#REF!</definedName>
    <definedName name="_SN3" localSheetId="4">#REF!</definedName>
    <definedName name="_SN3" localSheetId="5">#REF!</definedName>
    <definedName name="_SN3" localSheetId="33">#REF!</definedName>
    <definedName name="_SN3" localSheetId="19">#REF!</definedName>
    <definedName name="_SN3" localSheetId="25">#REF!</definedName>
    <definedName name="_SN3">#REF!</definedName>
    <definedName name="_Sort" localSheetId="28" hidden="1">#REF!</definedName>
    <definedName name="_Sort" localSheetId="0" hidden="1">#REF!</definedName>
    <definedName name="_Sort" localSheetId="6" hidden="1">#REF!</definedName>
    <definedName name="_Sort" localSheetId="7" hidden="1">#REF!</definedName>
    <definedName name="_Sort" localSheetId="2" hidden="1">#REF!</definedName>
    <definedName name="_Sort" localSheetId="33" hidden="1">#REF!</definedName>
    <definedName name="_Sort" localSheetId="26" hidden="1">#REF!</definedName>
    <definedName name="_Sort" localSheetId="19" hidden="1">#REF!</definedName>
    <definedName name="_Sort" localSheetId="25" hidden="1">#REF!</definedName>
    <definedName name="_Sort" localSheetId="27" hidden="1">#REF!</definedName>
    <definedName name="_Sort" hidden="1">#REF!</definedName>
    <definedName name="_t1" localSheetId="0">{"Thuxm2.xls","Sheet1"}</definedName>
    <definedName name="_t1" localSheetId="34">{"Thuxm2.xls","Sheet1"}</definedName>
    <definedName name="_t1" localSheetId="9">{"Thuxm2.xls","Sheet1"}</definedName>
    <definedName name="_t1" localSheetId="6">{"Thuxm2.xls","Sheet1"}</definedName>
    <definedName name="_t1" localSheetId="7">{"Thuxm2.xls","Sheet1"}</definedName>
    <definedName name="_t1" localSheetId="2">{"Thuxm2.xls","Sheet1"}</definedName>
    <definedName name="_t1" localSheetId="4">{"Thuxm2.xls","Sheet1"}</definedName>
    <definedName name="_t1" localSheetId="5">{"Thuxm2.xls","Sheet1"}</definedName>
    <definedName name="_t1" localSheetId="3">{"Thuxm2.xls","Sheet1"}</definedName>
    <definedName name="_t1" localSheetId="16">{"Thuxm2.xls","Sheet1"}</definedName>
    <definedName name="_t1" localSheetId="20">{"Thuxm2.xls","Sheet1"}</definedName>
    <definedName name="_t1" localSheetId="24">{"Thuxm2.xls","Sheet1"}</definedName>
    <definedName name="_t1">{"Thuxm2.xls","Sheet1"}</definedName>
    <definedName name="_t2" localSheetId="0">{"Thuxm2.xls","Sheet1"}</definedName>
    <definedName name="_t2" localSheetId="34">{"Thuxm2.xls","Sheet1"}</definedName>
    <definedName name="_t2" localSheetId="9">{"Thuxm2.xls","Sheet1"}</definedName>
    <definedName name="_t2" localSheetId="6">{"Thuxm2.xls","Sheet1"}</definedName>
    <definedName name="_t2" localSheetId="7">{"Thuxm2.xls","Sheet1"}</definedName>
    <definedName name="_t2" localSheetId="2">{"Thuxm2.xls","Sheet1"}</definedName>
    <definedName name="_t2" localSheetId="4">{"Thuxm2.xls","Sheet1"}</definedName>
    <definedName name="_t2" localSheetId="5">{"Thuxm2.xls","Sheet1"}</definedName>
    <definedName name="_t2" localSheetId="3">{"Thuxm2.xls","Sheet1"}</definedName>
    <definedName name="_t2" localSheetId="16">{"Thuxm2.xls","Sheet1"}</definedName>
    <definedName name="_t2" localSheetId="20">{"Thuxm2.xls","Sheet1"}</definedName>
    <definedName name="_t2" localSheetId="24">{"Thuxm2.xls","Sheet1"}</definedName>
    <definedName name="_t2">{"Thuxm2.xls","Sheet1"}</definedName>
    <definedName name="_tg427">#REF!</definedName>
    <definedName name="_TH20" localSheetId="2">#REF!</definedName>
    <definedName name="_TH20">#REF!</definedName>
    <definedName name="_THQ4">#REF!</definedName>
    <definedName name="_tj31" localSheetId="0">#REF!</definedName>
    <definedName name="_tj31" localSheetId="6">#REF!</definedName>
    <definedName name="_tj31" localSheetId="7">#REF!</definedName>
    <definedName name="_tj31" localSheetId="2">#REF!</definedName>
    <definedName name="_tj31" localSheetId="33">#REF!</definedName>
    <definedName name="_tj31">#REF!</definedName>
    <definedName name="_TK155">#REF!</definedName>
    <definedName name="_TK422">#REF!</definedName>
    <definedName name="_TL01">#REF!</definedName>
    <definedName name="_TL1" localSheetId="28">#REF!</definedName>
    <definedName name="_TL1" localSheetId="1">#REF!</definedName>
    <definedName name="_TL1" localSheetId="0">#REF!</definedName>
    <definedName name="_TL1" localSheetId="6">#REF!</definedName>
    <definedName name="_TL1" localSheetId="7">#REF!</definedName>
    <definedName name="_TL1" localSheetId="2">#REF!</definedName>
    <definedName name="_TL1" localSheetId="4">#REF!</definedName>
    <definedName name="_TL1" localSheetId="5">#REF!</definedName>
    <definedName name="_TL1" localSheetId="33">#REF!</definedName>
    <definedName name="_TL1" localSheetId="19">#REF!</definedName>
    <definedName name="_TL1" localSheetId="25">#REF!</definedName>
    <definedName name="_TL1">#REF!</definedName>
    <definedName name="_TL2" localSheetId="28">#REF!</definedName>
    <definedName name="_TL2" localSheetId="1">#REF!</definedName>
    <definedName name="_TL2" localSheetId="0">#REF!</definedName>
    <definedName name="_TL2" localSheetId="6">#REF!</definedName>
    <definedName name="_TL2" localSheetId="7">#REF!</definedName>
    <definedName name="_TL2" localSheetId="2">#REF!</definedName>
    <definedName name="_TL2" localSheetId="4">#REF!</definedName>
    <definedName name="_TL2" localSheetId="5">#REF!</definedName>
    <definedName name="_TL2" localSheetId="33">#REF!</definedName>
    <definedName name="_TL2" localSheetId="19">#REF!</definedName>
    <definedName name="_TL2" localSheetId="25">#REF!</definedName>
    <definedName name="_TL2">#REF!</definedName>
    <definedName name="_TL3" localSheetId="28">#REF!</definedName>
    <definedName name="_TL3" localSheetId="1">#REF!</definedName>
    <definedName name="_TL3" localSheetId="0">#REF!</definedName>
    <definedName name="_TL3" localSheetId="6">#REF!</definedName>
    <definedName name="_TL3" localSheetId="7">#REF!</definedName>
    <definedName name="_TL3" localSheetId="2">#REF!</definedName>
    <definedName name="_TL3" localSheetId="4">#REF!</definedName>
    <definedName name="_TL3" localSheetId="5">#REF!</definedName>
    <definedName name="_TL3" localSheetId="33">#REF!</definedName>
    <definedName name="_TL3" localSheetId="19">#REF!</definedName>
    <definedName name="_TL3" localSheetId="25">#REF!</definedName>
    <definedName name="_TL3">#REF!</definedName>
    <definedName name="_TLA120" localSheetId="28">#REF!</definedName>
    <definedName name="_TLA120" localSheetId="1">#REF!</definedName>
    <definedName name="_TLA120" localSheetId="0">#REF!</definedName>
    <definedName name="_TLA120" localSheetId="6">#REF!</definedName>
    <definedName name="_TLA120" localSheetId="7">#REF!</definedName>
    <definedName name="_TLA120" localSheetId="2">#REF!</definedName>
    <definedName name="_TLA120" localSheetId="4">#REF!</definedName>
    <definedName name="_TLA120" localSheetId="5">#REF!</definedName>
    <definedName name="_TLA120" localSheetId="33">#REF!</definedName>
    <definedName name="_TLA120" localSheetId="19">#REF!</definedName>
    <definedName name="_TLA120" localSheetId="25">#REF!</definedName>
    <definedName name="_TLA120">#REF!</definedName>
    <definedName name="_TLA35" localSheetId="28">#REF!</definedName>
    <definedName name="_TLA35" localSheetId="1">#REF!</definedName>
    <definedName name="_TLA35" localSheetId="0">#REF!</definedName>
    <definedName name="_TLA35" localSheetId="6">#REF!</definedName>
    <definedName name="_TLA35" localSheetId="7">#REF!</definedName>
    <definedName name="_TLA35" localSheetId="2">#REF!</definedName>
    <definedName name="_TLA35" localSheetId="4">#REF!</definedName>
    <definedName name="_TLA35" localSheetId="5">#REF!</definedName>
    <definedName name="_TLA35" localSheetId="33">#REF!</definedName>
    <definedName name="_TLA35" localSheetId="19">#REF!</definedName>
    <definedName name="_TLA35" localSheetId="25">#REF!</definedName>
    <definedName name="_TLA35">#REF!</definedName>
    <definedName name="_TLA50" localSheetId="28">#REF!</definedName>
    <definedName name="_TLA50" localSheetId="1">#REF!</definedName>
    <definedName name="_TLA50" localSheetId="0">#REF!</definedName>
    <definedName name="_TLA50" localSheetId="6">#REF!</definedName>
    <definedName name="_TLA50" localSheetId="7">#REF!</definedName>
    <definedName name="_TLA50" localSheetId="2">#REF!</definedName>
    <definedName name="_TLA50" localSheetId="4">#REF!</definedName>
    <definedName name="_TLA50" localSheetId="5">#REF!</definedName>
    <definedName name="_TLA50" localSheetId="33">#REF!</definedName>
    <definedName name="_TLA50" localSheetId="19">#REF!</definedName>
    <definedName name="_TLA50" localSheetId="25">#REF!</definedName>
    <definedName name="_TLA50">#REF!</definedName>
    <definedName name="_TLA70" localSheetId="28">#REF!</definedName>
    <definedName name="_TLA70" localSheetId="1">#REF!</definedName>
    <definedName name="_TLA70" localSheetId="0">#REF!</definedName>
    <definedName name="_TLA70" localSheetId="6">#REF!</definedName>
    <definedName name="_TLA70" localSheetId="7">#REF!</definedName>
    <definedName name="_TLA70" localSheetId="2">#REF!</definedName>
    <definedName name="_TLA70" localSheetId="4">#REF!</definedName>
    <definedName name="_TLA70" localSheetId="5">#REF!</definedName>
    <definedName name="_TLA70" localSheetId="33">#REF!</definedName>
    <definedName name="_TLA70" localSheetId="19">#REF!</definedName>
    <definedName name="_TLA70" localSheetId="25">#REF!</definedName>
    <definedName name="_TLA70">#REF!</definedName>
    <definedName name="_TLA95" localSheetId="28">#REF!</definedName>
    <definedName name="_TLA95" localSheetId="1">#REF!</definedName>
    <definedName name="_TLA95" localSheetId="0">#REF!</definedName>
    <definedName name="_TLA95" localSheetId="6">#REF!</definedName>
    <definedName name="_TLA95" localSheetId="7">#REF!</definedName>
    <definedName name="_TLA95" localSheetId="2">#REF!</definedName>
    <definedName name="_TLA95" localSheetId="4">#REF!</definedName>
    <definedName name="_TLA95" localSheetId="5">#REF!</definedName>
    <definedName name="_TLA95" localSheetId="33">#REF!</definedName>
    <definedName name="_TLA95" localSheetId="19">#REF!</definedName>
    <definedName name="_TLA95" localSheetId="25">#REF!</definedName>
    <definedName name="_TLA95">#REF!</definedName>
    <definedName name="_tra100" localSheetId="28">#REF!</definedName>
    <definedName name="_tra100" localSheetId="0">#REF!</definedName>
    <definedName name="_tra100" localSheetId="6">#REF!</definedName>
    <definedName name="_tra100" localSheetId="7">#REF!</definedName>
    <definedName name="_tra100" localSheetId="2">#REF!</definedName>
    <definedName name="_tra100" localSheetId="33">#REF!</definedName>
    <definedName name="_tra100" localSheetId="19">#REF!</definedName>
    <definedName name="_tra100" localSheetId="25">#REF!</definedName>
    <definedName name="_tra100">#REF!</definedName>
    <definedName name="_tra102" localSheetId="28">#REF!</definedName>
    <definedName name="_tra102" localSheetId="0">#REF!</definedName>
    <definedName name="_tra102" localSheetId="6">#REF!</definedName>
    <definedName name="_tra102" localSheetId="7">#REF!</definedName>
    <definedName name="_tra102" localSheetId="2">#REF!</definedName>
    <definedName name="_tra102" localSheetId="33">#REF!</definedName>
    <definedName name="_tra102" localSheetId="19">#REF!</definedName>
    <definedName name="_tra102" localSheetId="25">#REF!</definedName>
    <definedName name="_tra102">#REF!</definedName>
    <definedName name="_tra104" localSheetId="28">#REF!</definedName>
    <definedName name="_tra104" localSheetId="0">#REF!</definedName>
    <definedName name="_tra104" localSheetId="6">#REF!</definedName>
    <definedName name="_tra104" localSheetId="7">#REF!</definedName>
    <definedName name="_tra104" localSheetId="2">#REF!</definedName>
    <definedName name="_tra104" localSheetId="33">#REF!</definedName>
    <definedName name="_tra104" localSheetId="19">#REF!</definedName>
    <definedName name="_tra104" localSheetId="25">#REF!</definedName>
    <definedName name="_tra104">#REF!</definedName>
    <definedName name="_tra106" localSheetId="28">#REF!</definedName>
    <definedName name="_tra106" localSheetId="0">#REF!</definedName>
    <definedName name="_tra106" localSheetId="6">#REF!</definedName>
    <definedName name="_tra106" localSheetId="7">#REF!</definedName>
    <definedName name="_tra106" localSheetId="2">#REF!</definedName>
    <definedName name="_tra106" localSheetId="33">#REF!</definedName>
    <definedName name="_tra106" localSheetId="19">#REF!</definedName>
    <definedName name="_tra106" localSheetId="25">#REF!</definedName>
    <definedName name="_tra106">#REF!</definedName>
    <definedName name="_tra108" localSheetId="28">#REF!</definedName>
    <definedName name="_tra108" localSheetId="0">#REF!</definedName>
    <definedName name="_tra108" localSheetId="6">#REF!</definedName>
    <definedName name="_tra108" localSheetId="7">#REF!</definedName>
    <definedName name="_tra108" localSheetId="2">#REF!</definedName>
    <definedName name="_tra108" localSheetId="33">#REF!</definedName>
    <definedName name="_tra108" localSheetId="19">#REF!</definedName>
    <definedName name="_tra108" localSheetId="25">#REF!</definedName>
    <definedName name="_tra108">#REF!</definedName>
    <definedName name="_tra110" localSheetId="28">#REF!</definedName>
    <definedName name="_tra110" localSheetId="0">#REF!</definedName>
    <definedName name="_tra110" localSheetId="6">#REF!</definedName>
    <definedName name="_tra110" localSheetId="7">#REF!</definedName>
    <definedName name="_tra110" localSheetId="2">#REF!</definedName>
    <definedName name="_tra110" localSheetId="33">#REF!</definedName>
    <definedName name="_tra110" localSheetId="19">#REF!</definedName>
    <definedName name="_tra110" localSheetId="25">#REF!</definedName>
    <definedName name="_tra110">#REF!</definedName>
    <definedName name="_tra112" localSheetId="28">#REF!</definedName>
    <definedName name="_tra112" localSheetId="0">#REF!</definedName>
    <definedName name="_tra112" localSheetId="6">#REF!</definedName>
    <definedName name="_tra112" localSheetId="7">#REF!</definedName>
    <definedName name="_tra112" localSheetId="2">#REF!</definedName>
    <definedName name="_tra112" localSheetId="33">#REF!</definedName>
    <definedName name="_tra112" localSheetId="19">#REF!</definedName>
    <definedName name="_tra112" localSheetId="25">#REF!</definedName>
    <definedName name="_tra112">#REF!</definedName>
    <definedName name="_tra114" localSheetId="28">#REF!</definedName>
    <definedName name="_tra114" localSheetId="0">#REF!</definedName>
    <definedName name="_tra114" localSheetId="6">#REF!</definedName>
    <definedName name="_tra114" localSheetId="7">#REF!</definedName>
    <definedName name="_tra114" localSheetId="2">#REF!</definedName>
    <definedName name="_tra114" localSheetId="33">#REF!</definedName>
    <definedName name="_tra114" localSheetId="19">#REF!</definedName>
    <definedName name="_tra114" localSheetId="25">#REF!</definedName>
    <definedName name="_tra114">#REF!</definedName>
    <definedName name="_tra116" localSheetId="28">#REF!</definedName>
    <definedName name="_tra116" localSheetId="0">#REF!</definedName>
    <definedName name="_tra116" localSheetId="6">#REF!</definedName>
    <definedName name="_tra116" localSheetId="7">#REF!</definedName>
    <definedName name="_tra116" localSheetId="2">#REF!</definedName>
    <definedName name="_tra116" localSheetId="33">#REF!</definedName>
    <definedName name="_tra116" localSheetId="19">#REF!</definedName>
    <definedName name="_tra116" localSheetId="25">#REF!</definedName>
    <definedName name="_tra116">#REF!</definedName>
    <definedName name="_tra118" localSheetId="28">#REF!</definedName>
    <definedName name="_tra118" localSheetId="0">#REF!</definedName>
    <definedName name="_tra118" localSheetId="6">#REF!</definedName>
    <definedName name="_tra118" localSheetId="7">#REF!</definedName>
    <definedName name="_tra118" localSheetId="2">#REF!</definedName>
    <definedName name="_tra118" localSheetId="33">#REF!</definedName>
    <definedName name="_tra118" localSheetId="19">#REF!</definedName>
    <definedName name="_tra118" localSheetId="25">#REF!</definedName>
    <definedName name="_tra118">#REF!</definedName>
    <definedName name="_tra120" localSheetId="28">#REF!</definedName>
    <definedName name="_tra120" localSheetId="0">#REF!</definedName>
    <definedName name="_tra120" localSheetId="6">#REF!</definedName>
    <definedName name="_tra120" localSheetId="7">#REF!</definedName>
    <definedName name="_tra120" localSheetId="2">#REF!</definedName>
    <definedName name="_tra120" localSheetId="33">#REF!</definedName>
    <definedName name="_tra120" localSheetId="19">#REF!</definedName>
    <definedName name="_tra120" localSheetId="25">#REF!</definedName>
    <definedName name="_tra120">#REF!</definedName>
    <definedName name="_tra122" localSheetId="28">#REF!</definedName>
    <definedName name="_tra122" localSheetId="0">#REF!</definedName>
    <definedName name="_tra122" localSheetId="6">#REF!</definedName>
    <definedName name="_tra122" localSheetId="7">#REF!</definedName>
    <definedName name="_tra122" localSheetId="2">#REF!</definedName>
    <definedName name="_tra122" localSheetId="33">#REF!</definedName>
    <definedName name="_tra122" localSheetId="19">#REF!</definedName>
    <definedName name="_tra122" localSheetId="25">#REF!</definedName>
    <definedName name="_tra122">#REF!</definedName>
    <definedName name="_tra124" localSheetId="28">#REF!</definedName>
    <definedName name="_tra124" localSheetId="0">#REF!</definedName>
    <definedName name="_tra124" localSheetId="6">#REF!</definedName>
    <definedName name="_tra124" localSheetId="7">#REF!</definedName>
    <definedName name="_tra124" localSheetId="2">#REF!</definedName>
    <definedName name="_tra124" localSheetId="33">#REF!</definedName>
    <definedName name="_tra124" localSheetId="19">#REF!</definedName>
    <definedName name="_tra124" localSheetId="25">#REF!</definedName>
    <definedName name="_tra124">#REF!</definedName>
    <definedName name="_tra126" localSheetId="28">#REF!</definedName>
    <definedName name="_tra126" localSheetId="0">#REF!</definedName>
    <definedName name="_tra126" localSheetId="6">#REF!</definedName>
    <definedName name="_tra126" localSheetId="7">#REF!</definedName>
    <definedName name="_tra126" localSheetId="2">#REF!</definedName>
    <definedName name="_tra126" localSheetId="33">#REF!</definedName>
    <definedName name="_tra126" localSheetId="19">#REF!</definedName>
    <definedName name="_tra126" localSheetId="25">#REF!</definedName>
    <definedName name="_tra126">#REF!</definedName>
    <definedName name="_tra128" localSheetId="28">#REF!</definedName>
    <definedName name="_tra128" localSheetId="0">#REF!</definedName>
    <definedName name="_tra128" localSheetId="6">#REF!</definedName>
    <definedName name="_tra128" localSheetId="7">#REF!</definedName>
    <definedName name="_tra128" localSheetId="2">#REF!</definedName>
    <definedName name="_tra128" localSheetId="33">#REF!</definedName>
    <definedName name="_tra128" localSheetId="19">#REF!</definedName>
    <definedName name="_tra128" localSheetId="25">#REF!</definedName>
    <definedName name="_tra128">#REF!</definedName>
    <definedName name="_tra130" localSheetId="28">#REF!</definedName>
    <definedName name="_tra130" localSheetId="0">#REF!</definedName>
    <definedName name="_tra130" localSheetId="6">#REF!</definedName>
    <definedName name="_tra130" localSheetId="7">#REF!</definedName>
    <definedName name="_tra130" localSheetId="2">#REF!</definedName>
    <definedName name="_tra130" localSheetId="33">#REF!</definedName>
    <definedName name="_tra130" localSheetId="19">#REF!</definedName>
    <definedName name="_tra130" localSheetId="25">#REF!</definedName>
    <definedName name="_tra130">#REF!</definedName>
    <definedName name="_tra132" localSheetId="28">#REF!</definedName>
    <definedName name="_tra132" localSheetId="0">#REF!</definedName>
    <definedName name="_tra132" localSheetId="6">#REF!</definedName>
    <definedName name="_tra132" localSheetId="7">#REF!</definedName>
    <definedName name="_tra132" localSheetId="2">#REF!</definedName>
    <definedName name="_tra132" localSheetId="33">#REF!</definedName>
    <definedName name="_tra132" localSheetId="19">#REF!</definedName>
    <definedName name="_tra132" localSheetId="25">#REF!</definedName>
    <definedName name="_tra132">#REF!</definedName>
    <definedName name="_tra134" localSheetId="28">#REF!</definedName>
    <definedName name="_tra134" localSheetId="0">#REF!</definedName>
    <definedName name="_tra134" localSheetId="6">#REF!</definedName>
    <definedName name="_tra134" localSheetId="7">#REF!</definedName>
    <definedName name="_tra134" localSheetId="2">#REF!</definedName>
    <definedName name="_tra134" localSheetId="33">#REF!</definedName>
    <definedName name="_tra134" localSheetId="19">#REF!</definedName>
    <definedName name="_tra134" localSheetId="25">#REF!</definedName>
    <definedName name="_tra134">#REF!</definedName>
    <definedName name="_tra136" localSheetId="28">#REF!</definedName>
    <definedName name="_tra136" localSheetId="0">#REF!</definedName>
    <definedName name="_tra136" localSheetId="6">#REF!</definedName>
    <definedName name="_tra136" localSheetId="7">#REF!</definedName>
    <definedName name="_tra136" localSheetId="2">#REF!</definedName>
    <definedName name="_tra136" localSheetId="33">#REF!</definedName>
    <definedName name="_tra136" localSheetId="19">#REF!</definedName>
    <definedName name="_tra136" localSheetId="25">#REF!</definedName>
    <definedName name="_tra136">#REF!</definedName>
    <definedName name="_tra138" localSheetId="28">#REF!</definedName>
    <definedName name="_tra138" localSheetId="0">#REF!</definedName>
    <definedName name="_tra138" localSheetId="6">#REF!</definedName>
    <definedName name="_tra138" localSheetId="7">#REF!</definedName>
    <definedName name="_tra138" localSheetId="2">#REF!</definedName>
    <definedName name="_tra138" localSheetId="33">#REF!</definedName>
    <definedName name="_tra138" localSheetId="19">#REF!</definedName>
    <definedName name="_tra138" localSheetId="25">#REF!</definedName>
    <definedName name="_tra138">#REF!</definedName>
    <definedName name="_tra140" localSheetId="28">#REF!</definedName>
    <definedName name="_tra140" localSheetId="0">#REF!</definedName>
    <definedName name="_tra140" localSheetId="6">#REF!</definedName>
    <definedName name="_tra140" localSheetId="7">#REF!</definedName>
    <definedName name="_tra140" localSheetId="2">#REF!</definedName>
    <definedName name="_tra140" localSheetId="33">#REF!</definedName>
    <definedName name="_tra140" localSheetId="19">#REF!</definedName>
    <definedName name="_tra140" localSheetId="25">#REF!</definedName>
    <definedName name="_tra140">#REF!</definedName>
    <definedName name="_tra70" localSheetId="28">#REF!</definedName>
    <definedName name="_tra70" localSheetId="0">#REF!</definedName>
    <definedName name="_tra70" localSheetId="6">#REF!</definedName>
    <definedName name="_tra70" localSheetId="7">#REF!</definedName>
    <definedName name="_tra70" localSheetId="2">#REF!</definedName>
    <definedName name="_tra70" localSheetId="33">#REF!</definedName>
    <definedName name="_tra70" localSheetId="19">#REF!</definedName>
    <definedName name="_tra70" localSheetId="25">#REF!</definedName>
    <definedName name="_tra70">#REF!</definedName>
    <definedName name="_tra72" localSheetId="28">#REF!</definedName>
    <definedName name="_tra72" localSheetId="0">#REF!</definedName>
    <definedName name="_tra72" localSheetId="6">#REF!</definedName>
    <definedName name="_tra72" localSheetId="7">#REF!</definedName>
    <definedName name="_tra72" localSheetId="2">#REF!</definedName>
    <definedName name="_tra72" localSheetId="33">#REF!</definedName>
    <definedName name="_tra72" localSheetId="19">#REF!</definedName>
    <definedName name="_tra72" localSheetId="25">#REF!</definedName>
    <definedName name="_tra72">#REF!</definedName>
    <definedName name="_tra74" localSheetId="28">#REF!</definedName>
    <definedName name="_tra74" localSheetId="0">#REF!</definedName>
    <definedName name="_tra74" localSheetId="6">#REF!</definedName>
    <definedName name="_tra74" localSheetId="7">#REF!</definedName>
    <definedName name="_tra74" localSheetId="2">#REF!</definedName>
    <definedName name="_tra74" localSheetId="33">#REF!</definedName>
    <definedName name="_tra74" localSheetId="19">#REF!</definedName>
    <definedName name="_tra74" localSheetId="25">#REF!</definedName>
    <definedName name="_tra74">#REF!</definedName>
    <definedName name="_tra76" localSheetId="28">#REF!</definedName>
    <definedName name="_tra76" localSheetId="0">#REF!</definedName>
    <definedName name="_tra76" localSheetId="6">#REF!</definedName>
    <definedName name="_tra76" localSheetId="7">#REF!</definedName>
    <definedName name="_tra76" localSheetId="2">#REF!</definedName>
    <definedName name="_tra76" localSheetId="33">#REF!</definedName>
    <definedName name="_tra76" localSheetId="19">#REF!</definedName>
    <definedName name="_tra76" localSheetId="25">#REF!</definedName>
    <definedName name="_tra76">#REF!</definedName>
    <definedName name="_tra78" localSheetId="28">#REF!</definedName>
    <definedName name="_tra78" localSheetId="0">#REF!</definedName>
    <definedName name="_tra78" localSheetId="6">#REF!</definedName>
    <definedName name="_tra78" localSheetId="7">#REF!</definedName>
    <definedName name="_tra78" localSheetId="2">#REF!</definedName>
    <definedName name="_tra78" localSheetId="33">#REF!</definedName>
    <definedName name="_tra78" localSheetId="19">#REF!</definedName>
    <definedName name="_tra78" localSheetId="25">#REF!</definedName>
    <definedName name="_tra78">#REF!</definedName>
    <definedName name="_tra80" localSheetId="28">#REF!</definedName>
    <definedName name="_tra80" localSheetId="0">#REF!</definedName>
    <definedName name="_tra80" localSheetId="6">#REF!</definedName>
    <definedName name="_tra80" localSheetId="7">#REF!</definedName>
    <definedName name="_tra80" localSheetId="2">#REF!</definedName>
    <definedName name="_tra80" localSheetId="33">#REF!</definedName>
    <definedName name="_tra80" localSheetId="19">#REF!</definedName>
    <definedName name="_tra80" localSheetId="25">#REF!</definedName>
    <definedName name="_tra80">#REF!</definedName>
    <definedName name="_tra82" localSheetId="28">#REF!</definedName>
    <definedName name="_tra82" localSheetId="0">#REF!</definedName>
    <definedName name="_tra82" localSheetId="6">#REF!</definedName>
    <definedName name="_tra82" localSheetId="7">#REF!</definedName>
    <definedName name="_tra82" localSheetId="2">#REF!</definedName>
    <definedName name="_tra82" localSheetId="33">#REF!</definedName>
    <definedName name="_tra82" localSheetId="19">#REF!</definedName>
    <definedName name="_tra82" localSheetId="25">#REF!</definedName>
    <definedName name="_tra82">#REF!</definedName>
    <definedName name="_tra84" localSheetId="28">#REF!</definedName>
    <definedName name="_tra84" localSheetId="0">#REF!</definedName>
    <definedName name="_tra84" localSheetId="6">#REF!</definedName>
    <definedName name="_tra84" localSheetId="7">#REF!</definedName>
    <definedName name="_tra84" localSheetId="2">#REF!</definedName>
    <definedName name="_tra84" localSheetId="33">#REF!</definedName>
    <definedName name="_tra84" localSheetId="19">#REF!</definedName>
    <definedName name="_tra84" localSheetId="25">#REF!</definedName>
    <definedName name="_tra84">#REF!</definedName>
    <definedName name="_tra86" localSheetId="28">#REF!</definedName>
    <definedName name="_tra86" localSheetId="0">#REF!</definedName>
    <definedName name="_tra86" localSheetId="6">#REF!</definedName>
    <definedName name="_tra86" localSheetId="7">#REF!</definedName>
    <definedName name="_tra86" localSheetId="2">#REF!</definedName>
    <definedName name="_tra86" localSheetId="33">#REF!</definedName>
    <definedName name="_tra86" localSheetId="19">#REF!</definedName>
    <definedName name="_tra86" localSheetId="25">#REF!</definedName>
    <definedName name="_tra86">#REF!</definedName>
    <definedName name="_tra88" localSheetId="28">#REF!</definedName>
    <definedName name="_tra88" localSheetId="0">#REF!</definedName>
    <definedName name="_tra88" localSheetId="6">#REF!</definedName>
    <definedName name="_tra88" localSheetId="7">#REF!</definedName>
    <definedName name="_tra88" localSheetId="2">#REF!</definedName>
    <definedName name="_tra88" localSheetId="33">#REF!</definedName>
    <definedName name="_tra88" localSheetId="19">#REF!</definedName>
    <definedName name="_tra88" localSheetId="25">#REF!</definedName>
    <definedName name="_tra88">#REF!</definedName>
    <definedName name="_tra90" localSheetId="28">#REF!</definedName>
    <definedName name="_tra90" localSheetId="0">#REF!</definedName>
    <definedName name="_tra90" localSheetId="6">#REF!</definedName>
    <definedName name="_tra90" localSheetId="7">#REF!</definedName>
    <definedName name="_tra90" localSheetId="2">#REF!</definedName>
    <definedName name="_tra90" localSheetId="33">#REF!</definedName>
    <definedName name="_tra90" localSheetId="19">#REF!</definedName>
    <definedName name="_tra90" localSheetId="25">#REF!</definedName>
    <definedName name="_tra90">#REF!</definedName>
    <definedName name="_tra92" localSheetId="28">#REF!</definedName>
    <definedName name="_tra92" localSheetId="0">#REF!</definedName>
    <definedName name="_tra92" localSheetId="6">#REF!</definedName>
    <definedName name="_tra92" localSheetId="7">#REF!</definedName>
    <definedName name="_tra92" localSheetId="2">#REF!</definedName>
    <definedName name="_tra92" localSheetId="33">#REF!</definedName>
    <definedName name="_tra92" localSheetId="19">#REF!</definedName>
    <definedName name="_tra92" localSheetId="25">#REF!</definedName>
    <definedName name="_tra92">#REF!</definedName>
    <definedName name="_tra94" localSheetId="28">#REF!</definedName>
    <definedName name="_tra94" localSheetId="0">#REF!</definedName>
    <definedName name="_tra94" localSheetId="6">#REF!</definedName>
    <definedName name="_tra94" localSheetId="7">#REF!</definedName>
    <definedName name="_tra94" localSheetId="2">#REF!</definedName>
    <definedName name="_tra94" localSheetId="33">#REF!</definedName>
    <definedName name="_tra94" localSheetId="19">#REF!</definedName>
    <definedName name="_tra94" localSheetId="25">#REF!</definedName>
    <definedName name="_tra94">#REF!</definedName>
    <definedName name="_tra96" localSheetId="28">#REF!</definedName>
    <definedName name="_tra96" localSheetId="0">#REF!</definedName>
    <definedName name="_tra96" localSheetId="6">#REF!</definedName>
    <definedName name="_tra96" localSheetId="7">#REF!</definedName>
    <definedName name="_tra96" localSheetId="2">#REF!</definedName>
    <definedName name="_tra96" localSheetId="33">#REF!</definedName>
    <definedName name="_tra96" localSheetId="19">#REF!</definedName>
    <definedName name="_tra96" localSheetId="25">#REF!</definedName>
    <definedName name="_tra96">#REF!</definedName>
    <definedName name="_tra98" localSheetId="28">#REF!</definedName>
    <definedName name="_tra98" localSheetId="0">#REF!</definedName>
    <definedName name="_tra98" localSheetId="6">#REF!</definedName>
    <definedName name="_tra98" localSheetId="7">#REF!</definedName>
    <definedName name="_tra98" localSheetId="2">#REF!</definedName>
    <definedName name="_tra98" localSheetId="33">#REF!</definedName>
    <definedName name="_tra98" localSheetId="19">#REF!</definedName>
    <definedName name="_tra98" localSheetId="25">#REF!</definedName>
    <definedName name="_tra98">#REF!</definedName>
    <definedName name="_TVL1" localSheetId="2">#REF!</definedName>
    <definedName name="_TVL1">#REF!</definedName>
    <definedName name="_tz593" localSheetId="28">#REF!</definedName>
    <definedName name="_tz593" localSheetId="1">#REF!</definedName>
    <definedName name="_tz593" localSheetId="0">#REF!</definedName>
    <definedName name="_tz593" localSheetId="6">#REF!</definedName>
    <definedName name="_tz593" localSheetId="7">#REF!</definedName>
    <definedName name="_tz593" localSheetId="2">#REF!</definedName>
    <definedName name="_tz593" localSheetId="4">#REF!</definedName>
    <definedName name="_tz593" localSheetId="5">#REF!</definedName>
    <definedName name="_tz593" localSheetId="33">#REF!</definedName>
    <definedName name="_tz593" localSheetId="19">#REF!</definedName>
    <definedName name="_tz593" localSheetId="25">#REF!</definedName>
    <definedName name="_tz593">#REF!</definedName>
    <definedName name="_vl1">#REF!</definedName>
    <definedName name="_VL100" localSheetId="28">#REF!</definedName>
    <definedName name="_VL100" localSheetId="1">#REF!</definedName>
    <definedName name="_VL100" localSheetId="0">#REF!</definedName>
    <definedName name="_VL100" localSheetId="6">#REF!</definedName>
    <definedName name="_VL100" localSheetId="7">#REF!</definedName>
    <definedName name="_VL100" localSheetId="2">#REF!</definedName>
    <definedName name="_VL100" localSheetId="4">#REF!</definedName>
    <definedName name="_VL100" localSheetId="5">#REF!</definedName>
    <definedName name="_VL100" localSheetId="33">#REF!</definedName>
    <definedName name="_VL100" localSheetId="19">#REF!</definedName>
    <definedName name="_VL100" localSheetId="25">#REF!</definedName>
    <definedName name="_VL100">#REF!</definedName>
    <definedName name="_VL200" localSheetId="28">#REF!</definedName>
    <definedName name="_VL200" localSheetId="1">#REF!</definedName>
    <definedName name="_VL200" localSheetId="0">#REF!</definedName>
    <definedName name="_VL200" localSheetId="6">#REF!</definedName>
    <definedName name="_VL200" localSheetId="7">#REF!</definedName>
    <definedName name="_VL200" localSheetId="2">#REF!</definedName>
    <definedName name="_VL200" localSheetId="4">#REF!</definedName>
    <definedName name="_VL200" localSheetId="5">#REF!</definedName>
    <definedName name="_VL200" localSheetId="33">#REF!</definedName>
    <definedName name="_VL200" localSheetId="19">#REF!</definedName>
    <definedName name="_VL200" localSheetId="25">#REF!</definedName>
    <definedName name="_VL200">#REF!</definedName>
    <definedName name="_VL250" localSheetId="28">#REF!</definedName>
    <definedName name="_VL250" localSheetId="1">#REF!</definedName>
    <definedName name="_VL250" localSheetId="0">#REF!</definedName>
    <definedName name="_VL250" localSheetId="6">#REF!</definedName>
    <definedName name="_VL250" localSheetId="7">#REF!</definedName>
    <definedName name="_VL250" localSheetId="2">#REF!</definedName>
    <definedName name="_VL250" localSheetId="4">#REF!</definedName>
    <definedName name="_VL250" localSheetId="5">#REF!</definedName>
    <definedName name="_VL250" localSheetId="33">#REF!</definedName>
    <definedName name="_VL250" localSheetId="19">#REF!</definedName>
    <definedName name="_VL250" localSheetId="25">#REF!</definedName>
    <definedName name="_VL250">#REF!</definedName>
    <definedName name="_xb80">#REF!</definedName>
    <definedName name="_XD4" localSheetId="0" hidden="1">{#N/A,#N/A,FALSE,"Ke khai NH"}</definedName>
    <definedName name="_XD4" localSheetId="34" hidden="1">{#N/A,#N/A,FALSE,"Ke khai NH"}</definedName>
    <definedName name="_XD4" localSheetId="9" hidden="1">{#N/A,#N/A,FALSE,"Ke khai NH"}</definedName>
    <definedName name="_XD4" localSheetId="6" hidden="1">{#N/A,#N/A,FALSE,"Ke khai NH"}</definedName>
    <definedName name="_XD4" localSheetId="7" hidden="1">{#N/A,#N/A,FALSE,"Ke khai NH"}</definedName>
    <definedName name="_XD4" localSheetId="2" hidden="1">{#N/A,#N/A,FALSE,"Ke khai NH"}</definedName>
    <definedName name="_XD4" localSheetId="4" hidden="1">{#N/A,#N/A,FALSE,"Ke khai NH"}</definedName>
    <definedName name="_XD4" localSheetId="5" hidden="1">{#N/A,#N/A,FALSE,"Ke khai NH"}</definedName>
    <definedName name="_XD4" localSheetId="3" hidden="1">{#N/A,#N/A,FALSE,"Ke khai NH"}</definedName>
    <definedName name="_XD4" localSheetId="16" hidden="1">{#N/A,#N/A,FALSE,"Ke khai NH"}</definedName>
    <definedName name="_XD4" localSheetId="20" hidden="1">{#N/A,#N/A,FALSE,"Ke khai NH"}</definedName>
    <definedName name="_XD4" localSheetId="24" hidden="1">{#N/A,#N/A,FALSE,"Ke khai NH"}</definedName>
    <definedName name="_XD4" hidden="1">{#N/A,#N/A,FALSE,"Ke khai NH"}</definedName>
    <definedName name="_XL140">#REF!</definedName>
    <definedName name="_xl150">#REF!</definedName>
    <definedName name="_xo1" localSheetId="2">#REF!</definedName>
    <definedName name="_xo1">#REF!</definedName>
    <definedName name="_z511" localSheetId="0" hidden="1">{"'Sheet1'!$L$16"}</definedName>
    <definedName name="_z511" localSheetId="34" hidden="1">{"'Sheet1'!$L$16"}</definedName>
    <definedName name="_z511" localSheetId="9" hidden="1">{"'Sheet1'!$L$16"}</definedName>
    <definedName name="_z511" localSheetId="6" hidden="1">{"'Sheet1'!$L$16"}</definedName>
    <definedName name="_z511" localSheetId="7" hidden="1">{"'Sheet1'!$L$16"}</definedName>
    <definedName name="_z511" localSheetId="2" hidden="1">{"'Sheet1'!$L$16"}</definedName>
    <definedName name="_z511" localSheetId="4" hidden="1">{"'Sheet1'!$L$16"}</definedName>
    <definedName name="_z511" localSheetId="5" hidden="1">{"'Sheet1'!$L$16"}</definedName>
    <definedName name="_z511" localSheetId="3" hidden="1">{"'Sheet1'!$L$16"}</definedName>
    <definedName name="_z511" localSheetId="16" hidden="1">{"'Sheet1'!$L$16"}</definedName>
    <definedName name="_z511" localSheetId="20" hidden="1">{"'Sheet1'!$L$16"}</definedName>
    <definedName name="_z511" localSheetId="24" hidden="1">{"'Sheet1'!$L$16"}</definedName>
    <definedName name="_z511" hidden="1">{"'Sheet1'!$L$16"}</definedName>
    <definedName name="A01_" localSheetId="26">#N/A</definedName>
    <definedName name="A01_" localSheetId="27">#N/A</definedName>
    <definedName name="A01_">#N/A</definedName>
    <definedName name="A01AC" localSheetId="26">#N/A</definedName>
    <definedName name="A01AC" localSheetId="27">#N/A</definedName>
    <definedName name="A01AC">#N/A</definedName>
    <definedName name="A01CAT" localSheetId="26">#N/A</definedName>
    <definedName name="A01CAT" localSheetId="27">#N/A</definedName>
    <definedName name="A01CAT">#N/A</definedName>
    <definedName name="A01CODE" localSheetId="26">#N/A</definedName>
    <definedName name="A01CODE" localSheetId="27">#N/A</definedName>
    <definedName name="A01CODE">#N/A</definedName>
    <definedName name="A01DATA" localSheetId="26">#N/A</definedName>
    <definedName name="A01DATA" localSheetId="27">#N/A</definedName>
    <definedName name="A01DATA">#N/A</definedName>
    <definedName name="A01MI" localSheetId="26">#N/A</definedName>
    <definedName name="A01MI" localSheetId="27">#N/A</definedName>
    <definedName name="A01MI">#N/A</definedName>
    <definedName name="A01TO" localSheetId="26">#N/A</definedName>
    <definedName name="A01TO" localSheetId="27">#N/A</definedName>
    <definedName name="A01TO">#N/A</definedName>
    <definedName name="A120_" localSheetId="28">#REF!</definedName>
    <definedName name="A120_" localSheetId="1">#REF!</definedName>
    <definedName name="A120_" localSheetId="0">#REF!</definedName>
    <definedName name="A120_" localSheetId="6">#REF!</definedName>
    <definedName name="A120_" localSheetId="7">#REF!</definedName>
    <definedName name="A120_" localSheetId="2">#REF!</definedName>
    <definedName name="A120_" localSheetId="4">#REF!</definedName>
    <definedName name="A120_" localSheetId="5">#REF!</definedName>
    <definedName name="A120_" localSheetId="33">#REF!</definedName>
    <definedName name="A120_" localSheetId="19">#REF!</definedName>
    <definedName name="A120_" localSheetId="25">#REF!</definedName>
    <definedName name="A120_">#REF!</definedName>
    <definedName name="a1B26" localSheetId="28">#REF!</definedName>
    <definedName name="a1B26" localSheetId="0">#REF!</definedName>
    <definedName name="a1B26" localSheetId="6">#REF!</definedName>
    <definedName name="a1B26" localSheetId="7">#REF!</definedName>
    <definedName name="a1B26" localSheetId="2">#REF!</definedName>
    <definedName name="a1B26" localSheetId="33">#REF!</definedName>
    <definedName name="a1B26" localSheetId="19">#REF!</definedName>
    <definedName name="a1B26" localSheetId="25">#REF!</definedName>
    <definedName name="a1B26">#REF!</definedName>
    <definedName name="a277Print_Titles" localSheetId="0">#REF!</definedName>
    <definedName name="a277Print_Titles" localSheetId="6">#REF!</definedName>
    <definedName name="a277Print_Titles" localSheetId="7">#REF!</definedName>
    <definedName name="a277Print_Titles" localSheetId="2">#REF!</definedName>
    <definedName name="a277Print_Titles" localSheetId="33">#REF!</definedName>
    <definedName name="a277Print_Titles">#REF!</definedName>
    <definedName name="A35_" localSheetId="28">#REF!</definedName>
    <definedName name="A35_" localSheetId="1">#REF!</definedName>
    <definedName name="A35_" localSheetId="0">#REF!</definedName>
    <definedName name="A35_" localSheetId="6">#REF!</definedName>
    <definedName name="A35_" localSheetId="7">#REF!</definedName>
    <definedName name="A35_" localSheetId="2">#REF!</definedName>
    <definedName name="A35_" localSheetId="4">#REF!</definedName>
    <definedName name="A35_" localSheetId="5">#REF!</definedName>
    <definedName name="A35_" localSheetId="33">#REF!</definedName>
    <definedName name="A35_" localSheetId="19">#REF!</definedName>
    <definedName name="A35_" localSheetId="25">#REF!</definedName>
    <definedName name="A35_">#REF!</definedName>
    <definedName name="A50_" localSheetId="28">#REF!</definedName>
    <definedName name="A50_" localSheetId="1">#REF!</definedName>
    <definedName name="A50_" localSheetId="0">#REF!</definedName>
    <definedName name="A50_" localSheetId="6">#REF!</definedName>
    <definedName name="A50_" localSheetId="7">#REF!</definedName>
    <definedName name="A50_" localSheetId="2">#REF!</definedName>
    <definedName name="A50_" localSheetId="4">#REF!</definedName>
    <definedName name="A50_" localSheetId="5">#REF!</definedName>
    <definedName name="A50_" localSheetId="33">#REF!</definedName>
    <definedName name="A50_" localSheetId="19">#REF!</definedName>
    <definedName name="A50_" localSheetId="25">#REF!</definedName>
    <definedName name="A50_">#REF!</definedName>
    <definedName name="A6N2">#REF!</definedName>
    <definedName name="A6N3">#REF!</definedName>
    <definedName name="A70_" localSheetId="28">#REF!</definedName>
    <definedName name="A70_" localSheetId="1">#REF!</definedName>
    <definedName name="A70_" localSheetId="0">#REF!</definedName>
    <definedName name="A70_" localSheetId="6">#REF!</definedName>
    <definedName name="A70_" localSheetId="7">#REF!</definedName>
    <definedName name="A70_" localSheetId="2">#REF!</definedName>
    <definedName name="A70_" localSheetId="4">#REF!</definedName>
    <definedName name="A70_" localSheetId="5">#REF!</definedName>
    <definedName name="A70_" localSheetId="33">#REF!</definedName>
    <definedName name="A70_" localSheetId="19">#REF!</definedName>
    <definedName name="A70_" localSheetId="25">#REF!</definedName>
    <definedName name="A70_">#REF!</definedName>
    <definedName name="A95_" localSheetId="28">#REF!</definedName>
    <definedName name="A95_" localSheetId="1">#REF!</definedName>
    <definedName name="A95_" localSheetId="0">#REF!</definedName>
    <definedName name="A95_" localSheetId="6">#REF!</definedName>
    <definedName name="A95_" localSheetId="7">#REF!</definedName>
    <definedName name="A95_" localSheetId="2">#REF!</definedName>
    <definedName name="A95_" localSheetId="4">#REF!</definedName>
    <definedName name="A95_" localSheetId="5">#REF!</definedName>
    <definedName name="A95_" localSheetId="33">#REF!</definedName>
    <definedName name="A95_" localSheetId="19">#REF!</definedName>
    <definedName name="A95_" localSheetId="25">#REF!</definedName>
    <definedName name="A95_">#REF!</definedName>
    <definedName name="AA" localSheetId="28">#REF!</definedName>
    <definedName name="AA" localSheetId="0">#REF!</definedName>
    <definedName name="AA" localSheetId="6">#REF!</definedName>
    <definedName name="AA" localSheetId="7">#REF!</definedName>
    <definedName name="AA" localSheetId="2">#REF!</definedName>
    <definedName name="AA" localSheetId="33">#REF!</definedName>
    <definedName name="AA" localSheetId="26">#REF!</definedName>
    <definedName name="AA" localSheetId="19">#REF!</definedName>
    <definedName name="AA" localSheetId="25">#REF!</definedName>
    <definedName name="AA" localSheetId="27">#REF!</definedName>
    <definedName name="AA">#REF!</definedName>
    <definedName name="AB" localSheetId="1">#REF!</definedName>
    <definedName name="AB" localSheetId="0">#REF!</definedName>
    <definedName name="AB" localSheetId="6">#REF!</definedName>
    <definedName name="AB" localSheetId="7">#REF!</definedName>
    <definedName name="AB" localSheetId="2">#REF!</definedName>
    <definedName name="AB" localSheetId="4">#REF!</definedName>
    <definedName name="AB" localSheetId="5">#REF!</definedName>
    <definedName name="AB" localSheetId="33">#REF!</definedName>
    <definedName name="AB">#REF!</definedName>
    <definedName name="aban">#REF!</definedName>
    <definedName name="abo">#REF!</definedName>
    <definedName name="AC120_" localSheetId="28">#REF!</definedName>
    <definedName name="AC120_" localSheetId="1">#REF!</definedName>
    <definedName name="AC120_" localSheetId="0">#REF!</definedName>
    <definedName name="AC120_" localSheetId="6">#REF!</definedName>
    <definedName name="AC120_" localSheetId="7">#REF!</definedName>
    <definedName name="AC120_" localSheetId="2">#REF!</definedName>
    <definedName name="AC120_" localSheetId="4">#REF!</definedName>
    <definedName name="AC120_" localSheetId="5">#REF!</definedName>
    <definedName name="AC120_" localSheetId="33">#REF!</definedName>
    <definedName name="AC120_" localSheetId="19">#REF!</definedName>
    <definedName name="AC120_" localSheetId="25">#REF!</definedName>
    <definedName name="AC120_">#REF!</definedName>
    <definedName name="AC35_" localSheetId="28">#REF!</definedName>
    <definedName name="AC35_" localSheetId="1">#REF!</definedName>
    <definedName name="AC35_" localSheetId="0">#REF!</definedName>
    <definedName name="AC35_" localSheetId="6">#REF!</definedName>
    <definedName name="AC35_" localSheetId="7">#REF!</definedName>
    <definedName name="AC35_" localSheetId="2">#REF!</definedName>
    <definedName name="AC35_" localSheetId="4">#REF!</definedName>
    <definedName name="AC35_" localSheetId="5">#REF!</definedName>
    <definedName name="AC35_" localSheetId="33">#REF!</definedName>
    <definedName name="AC35_" localSheetId="19">#REF!</definedName>
    <definedName name="AC35_" localSheetId="25">#REF!</definedName>
    <definedName name="AC35_">#REF!</definedName>
    <definedName name="AC50_" localSheetId="28">#REF!</definedName>
    <definedName name="AC50_" localSheetId="1">#REF!</definedName>
    <definedName name="AC50_" localSheetId="0">#REF!</definedName>
    <definedName name="AC50_" localSheetId="6">#REF!</definedName>
    <definedName name="AC50_" localSheetId="7">#REF!</definedName>
    <definedName name="AC50_" localSheetId="2">#REF!</definedName>
    <definedName name="AC50_" localSheetId="4">#REF!</definedName>
    <definedName name="AC50_" localSheetId="5">#REF!</definedName>
    <definedName name="AC50_" localSheetId="33">#REF!</definedName>
    <definedName name="AC50_" localSheetId="19">#REF!</definedName>
    <definedName name="AC50_" localSheetId="25">#REF!</definedName>
    <definedName name="AC50_">#REF!</definedName>
    <definedName name="AC70_" localSheetId="28">#REF!</definedName>
    <definedName name="AC70_" localSheetId="1">#REF!</definedName>
    <definedName name="AC70_" localSheetId="0">#REF!</definedName>
    <definedName name="AC70_" localSheetId="6">#REF!</definedName>
    <definedName name="AC70_" localSheetId="7">#REF!</definedName>
    <definedName name="AC70_" localSheetId="2">#REF!</definedName>
    <definedName name="AC70_" localSheetId="4">#REF!</definedName>
    <definedName name="AC70_" localSheetId="5">#REF!</definedName>
    <definedName name="AC70_" localSheetId="33">#REF!</definedName>
    <definedName name="AC70_" localSheetId="19">#REF!</definedName>
    <definedName name="AC70_" localSheetId="25">#REF!</definedName>
    <definedName name="AC70_">#REF!</definedName>
    <definedName name="AC95_" localSheetId="28">#REF!</definedName>
    <definedName name="AC95_" localSheetId="1">#REF!</definedName>
    <definedName name="AC95_" localSheetId="0">#REF!</definedName>
    <definedName name="AC95_" localSheetId="6">#REF!</definedName>
    <definedName name="AC95_" localSheetId="7">#REF!</definedName>
    <definedName name="AC95_" localSheetId="2">#REF!</definedName>
    <definedName name="AC95_" localSheetId="4">#REF!</definedName>
    <definedName name="AC95_" localSheetId="5">#REF!</definedName>
    <definedName name="AC95_" localSheetId="33">#REF!</definedName>
    <definedName name="AC95_" localSheetId="19">#REF!</definedName>
    <definedName name="AC95_" localSheetId="25">#REF!</definedName>
    <definedName name="AC95_">#REF!</definedName>
    <definedName name="ad" localSheetId="0" hidden="1">{"'Sheet1'!$L$16"}</definedName>
    <definedName name="ad" localSheetId="34" hidden="1">{"'Sheet1'!$L$16"}</definedName>
    <definedName name="ad" localSheetId="9" hidden="1">{"'Sheet1'!$L$16"}</definedName>
    <definedName name="ad" localSheetId="6" hidden="1">{"'Sheet1'!$L$16"}</definedName>
    <definedName name="ad" localSheetId="7" hidden="1">{"'Sheet1'!$L$16"}</definedName>
    <definedName name="ad" localSheetId="2" hidden="1">{"'Sheet1'!$L$16"}</definedName>
    <definedName name="ad" localSheetId="4" hidden="1">{"'Sheet1'!$L$16"}</definedName>
    <definedName name="ad" localSheetId="5" hidden="1">{"'Sheet1'!$L$16"}</definedName>
    <definedName name="ad" localSheetId="3" hidden="1">{"'Sheet1'!$L$16"}</definedName>
    <definedName name="ad" localSheetId="16" hidden="1">{"'Sheet1'!$L$16"}</definedName>
    <definedName name="ad" localSheetId="20" hidden="1">{"'Sheet1'!$L$16"}</definedName>
    <definedName name="ad" localSheetId="24" hidden="1">{"'Sheet1'!$L$16"}</definedName>
    <definedName name="ad" hidden="1">{"'Sheet1'!$L$16"}</definedName>
    <definedName name="adghlc.xls" localSheetId="1" hidden="1">{"'Sheet1'!$L$16"}</definedName>
    <definedName name="adghlc.xls" localSheetId="0" hidden="1">{"'Sheet1'!$L$16"}</definedName>
    <definedName name="adghlc.xls" localSheetId="34" hidden="1">{"'Sheet1'!$L$16"}</definedName>
    <definedName name="adghlc.xls" localSheetId="9" hidden="1">{"'Sheet1'!$L$16"}</definedName>
    <definedName name="adghlc.xls" localSheetId="6" hidden="1">{"'Sheet1'!$L$16"}</definedName>
    <definedName name="adghlc.xls" localSheetId="7" hidden="1">{"'Sheet1'!$L$16"}</definedName>
    <definedName name="adghlc.xls" localSheetId="2" hidden="1">{"'Sheet1'!$L$16"}</definedName>
    <definedName name="adghlc.xls" localSheetId="4" hidden="1">{"'Sheet1'!$L$16"}</definedName>
    <definedName name="adghlc.xls" localSheetId="5" hidden="1">{"'Sheet1'!$L$16"}</definedName>
    <definedName name="adghlc.xls" localSheetId="3" hidden="1">{"'Sheet1'!$L$16"}</definedName>
    <definedName name="adghlc.xls" localSheetId="16" hidden="1">{"'Sheet1'!$L$16"}</definedName>
    <definedName name="adghlc.xls" localSheetId="20" hidden="1">{"'Sheet1'!$L$16"}</definedName>
    <definedName name="adghlc.xls" localSheetId="24" hidden="1">{"'Sheet1'!$L$16"}</definedName>
    <definedName name="adghlc.xls" hidden="1">{"'Sheet1'!$L$16"}</definedName>
    <definedName name="adksg.xls" localSheetId="1" hidden="1">{"'Sheet1'!$L$16"}</definedName>
    <definedName name="adksg.xls" localSheetId="0" hidden="1">{"'Sheet1'!$L$16"}</definedName>
    <definedName name="adksg.xls" localSheetId="34" hidden="1">{"'Sheet1'!$L$16"}</definedName>
    <definedName name="adksg.xls" localSheetId="9" hidden="1">{"'Sheet1'!$L$16"}</definedName>
    <definedName name="adksg.xls" localSheetId="6" hidden="1">{"'Sheet1'!$L$16"}</definedName>
    <definedName name="adksg.xls" localSheetId="7" hidden="1">{"'Sheet1'!$L$16"}</definedName>
    <definedName name="adksg.xls" localSheetId="2" hidden="1">{"'Sheet1'!$L$16"}</definedName>
    <definedName name="adksg.xls" localSheetId="4" hidden="1">{"'Sheet1'!$L$16"}</definedName>
    <definedName name="adksg.xls" localSheetId="5" hidden="1">{"'Sheet1'!$L$16"}</definedName>
    <definedName name="adksg.xls" localSheetId="3" hidden="1">{"'Sheet1'!$L$16"}</definedName>
    <definedName name="adksg.xls" localSheetId="16" hidden="1">{"'Sheet1'!$L$16"}</definedName>
    <definedName name="adksg.xls" localSheetId="20" hidden="1">{"'Sheet1'!$L$16"}</definedName>
    <definedName name="adksg.xls" localSheetId="24" hidden="1">{"'Sheet1'!$L$16"}</definedName>
    <definedName name="adksg.xls" hidden="1">{"'Sheet1'!$L$16"}</definedName>
    <definedName name="adung" localSheetId="0" hidden="1">{"'Sheet1'!$L$16"}</definedName>
    <definedName name="adung" localSheetId="34" hidden="1">{"'Sheet1'!$L$16"}</definedName>
    <definedName name="adung" localSheetId="9" hidden="1">{"'Sheet1'!$L$16"}</definedName>
    <definedName name="adung" localSheetId="6" hidden="1">{"'Sheet1'!$L$16"}</definedName>
    <definedName name="adung" localSheetId="7" hidden="1">{"'Sheet1'!$L$16"}</definedName>
    <definedName name="adung" localSheetId="2" hidden="1">{"'Sheet1'!$L$16"}</definedName>
    <definedName name="adung" localSheetId="4" hidden="1">{"'Sheet1'!$L$16"}</definedName>
    <definedName name="adung" localSheetId="5" hidden="1">{"'Sheet1'!$L$16"}</definedName>
    <definedName name="adung" localSheetId="3" hidden="1">{"'Sheet1'!$L$16"}</definedName>
    <definedName name="adung" localSheetId="16" hidden="1">{"'Sheet1'!$L$16"}</definedName>
    <definedName name="adung" localSheetId="20" hidden="1">{"'Sheet1'!$L$16"}</definedName>
    <definedName name="adung" localSheetId="24" hidden="1">{"'Sheet1'!$L$16"}</definedName>
    <definedName name="adung" hidden="1">{"'Sheet1'!$L$16"}</definedName>
    <definedName name="ag15F80" localSheetId="28">#REF!</definedName>
    <definedName name="ag15F80" localSheetId="1">#REF!</definedName>
    <definedName name="ag15F80" localSheetId="0">#REF!</definedName>
    <definedName name="ag15F80" localSheetId="6">#REF!</definedName>
    <definedName name="ag15F80" localSheetId="7">#REF!</definedName>
    <definedName name="ag15F80" localSheetId="2">#REF!</definedName>
    <definedName name="ag15F80" localSheetId="4">#REF!</definedName>
    <definedName name="ag15F80" localSheetId="5">#REF!</definedName>
    <definedName name="ag15F80" localSheetId="33">#REF!</definedName>
    <definedName name="ag15F80" localSheetId="10">#REF!</definedName>
    <definedName name="ag15F80" localSheetId="11">#REF!</definedName>
    <definedName name="ag15F80" localSheetId="19">#REF!</definedName>
    <definedName name="ag15F80" localSheetId="25">#REF!</definedName>
    <definedName name="ag15F80">#REF!</definedName>
    <definedName name="aghow.xls" localSheetId="1" hidden="1">{"'Sheet1'!$L$16"}</definedName>
    <definedName name="aghow.xls" localSheetId="0" hidden="1">{"'Sheet1'!$L$16"}</definedName>
    <definedName name="aghow.xls" localSheetId="34" hidden="1">{"'Sheet1'!$L$16"}</definedName>
    <definedName name="aghow.xls" localSheetId="9" hidden="1">{"'Sheet1'!$L$16"}</definedName>
    <definedName name="aghow.xls" localSheetId="6" hidden="1">{"'Sheet1'!$L$16"}</definedName>
    <definedName name="aghow.xls" localSheetId="7" hidden="1">{"'Sheet1'!$L$16"}</definedName>
    <definedName name="aghow.xls" localSheetId="2" hidden="1">{"'Sheet1'!$L$16"}</definedName>
    <definedName name="aghow.xls" localSheetId="4" hidden="1">{"'Sheet1'!$L$16"}</definedName>
    <definedName name="aghow.xls" localSheetId="5" hidden="1">{"'Sheet1'!$L$16"}</definedName>
    <definedName name="aghow.xls" localSheetId="3" hidden="1">{"'Sheet1'!$L$16"}</definedName>
    <definedName name="aghow.xls" localSheetId="16" hidden="1">{"'Sheet1'!$L$16"}</definedName>
    <definedName name="aghow.xls" localSheetId="20" hidden="1">{"'Sheet1'!$L$16"}</definedName>
    <definedName name="aghow.xls" localSheetId="24" hidden="1">{"'Sheet1'!$L$16"}</definedName>
    <definedName name="aghow.xls" hidden="1">{"'Sheet1'!$L$16"}</definedName>
    <definedName name="All_Item" localSheetId="28">#REF!</definedName>
    <definedName name="All_Item" localSheetId="0">#REF!</definedName>
    <definedName name="All_Item" localSheetId="6">#REF!</definedName>
    <definedName name="All_Item" localSheetId="7">#REF!</definedName>
    <definedName name="All_Item" localSheetId="2">#REF!</definedName>
    <definedName name="All_Item" localSheetId="33">#REF!</definedName>
    <definedName name="All_Item" localSheetId="19">#REF!</definedName>
    <definedName name="All_Item" localSheetId="25">#REF!</definedName>
    <definedName name="All_Item">#REF!</definedName>
    <definedName name="ALPIN" localSheetId="26">#N/A</definedName>
    <definedName name="ALPIN" localSheetId="27">#N/A</definedName>
    <definedName name="ALPIN">#N/A</definedName>
    <definedName name="ALPJYOU" localSheetId="26">#N/A</definedName>
    <definedName name="ALPJYOU" localSheetId="27">#N/A</definedName>
    <definedName name="ALPJYOU">#N/A</definedName>
    <definedName name="ALPTOI" localSheetId="26">#N/A</definedName>
    <definedName name="ALPTOI" localSheetId="27">#N/A</definedName>
    <definedName name="ALPTOI">#N/A</definedName>
    <definedName name="am">#REF!</definedName>
    <definedName name="anpha">#REF!</definedName>
    <definedName name="anscount" hidden="1">2</definedName>
    <definedName name="AoBok">#REF!</definedName>
    <definedName name="AQ">#REF!</definedName>
    <definedName name="AREAOFPROCCEESING" localSheetId="2">#REF!</definedName>
    <definedName name="AREAOFPROCCEESING">#REF!</definedName>
    <definedName name="array1">#REF!</definedName>
    <definedName name="AS2DocOpenMode" hidden="1">"AS2DocumentEdit"</definedName>
    <definedName name="asss" localSheetId="1" hidden="1">{"'Sheet1'!$L$16"}</definedName>
    <definedName name="asss" localSheetId="0" hidden="1">{"'Sheet1'!$L$16"}</definedName>
    <definedName name="asss" localSheetId="34" hidden="1">{"'Sheet1'!$L$16"}</definedName>
    <definedName name="asss" localSheetId="9" hidden="1">{"'Sheet1'!$L$16"}</definedName>
    <definedName name="asss" localSheetId="6" hidden="1">{"'Sheet1'!$L$16"}</definedName>
    <definedName name="asss" localSheetId="7" hidden="1">{"'Sheet1'!$L$16"}</definedName>
    <definedName name="asss" localSheetId="2" hidden="1">{"'Sheet1'!$L$16"}</definedName>
    <definedName name="asss" localSheetId="4" hidden="1">{"'Sheet1'!$L$16"}</definedName>
    <definedName name="asss" localSheetId="5" hidden="1">{"'Sheet1'!$L$16"}</definedName>
    <definedName name="asss" localSheetId="3" hidden="1">{"'Sheet1'!$L$16"}</definedName>
    <definedName name="asss" localSheetId="16" hidden="1">{"'Sheet1'!$L$16"}</definedName>
    <definedName name="asss" localSheetId="20" hidden="1">{"'Sheet1'!$L$16"}</definedName>
    <definedName name="asss" localSheetId="24" hidden="1">{"'Sheet1'!$L$16"}</definedName>
    <definedName name="asss" hidden="1">{"'Sheet1'!$L$16"}</definedName>
    <definedName name="AÙ">#REF!</definedName>
    <definedName name="_xlnm.Auto_Open" localSheetId="33">#REF!</definedName>
    <definedName name="_xlnm.Auto_Open">#REF!</definedName>
    <definedName name="auty.xls" localSheetId="1" hidden="1">{"'Sheet1'!$L$16"}</definedName>
    <definedName name="auty.xls" localSheetId="0" hidden="1">{"'Sheet1'!$L$16"}</definedName>
    <definedName name="auty.xls" localSheetId="34" hidden="1">{"'Sheet1'!$L$16"}</definedName>
    <definedName name="auty.xls" localSheetId="9" hidden="1">{"'Sheet1'!$L$16"}</definedName>
    <definedName name="auty.xls" localSheetId="6" hidden="1">{"'Sheet1'!$L$16"}</definedName>
    <definedName name="auty.xls" localSheetId="7" hidden="1">{"'Sheet1'!$L$16"}</definedName>
    <definedName name="auty.xls" localSheetId="2" hidden="1">{"'Sheet1'!$L$16"}</definedName>
    <definedName name="auty.xls" localSheetId="4" hidden="1">{"'Sheet1'!$L$16"}</definedName>
    <definedName name="auty.xls" localSheetId="5" hidden="1">{"'Sheet1'!$L$16"}</definedName>
    <definedName name="auty.xls" localSheetId="3" hidden="1">{"'Sheet1'!$L$16"}</definedName>
    <definedName name="auty.xls" localSheetId="16" hidden="1">{"'Sheet1'!$L$16"}</definedName>
    <definedName name="auty.xls" localSheetId="20" hidden="1">{"'Sheet1'!$L$16"}</definedName>
    <definedName name="auty.xls" localSheetId="24" hidden="1">{"'Sheet1'!$L$16"}</definedName>
    <definedName name="auty.xls" hidden="1">{"'Sheet1'!$L$16"}</definedName>
    <definedName name="avnbnb.xls" localSheetId="1" hidden="1">{"'Sheet1'!$L$16"}</definedName>
    <definedName name="avnbnb.xls" localSheetId="0" hidden="1">{"'Sheet1'!$L$16"}</definedName>
    <definedName name="avnbnb.xls" localSheetId="34" hidden="1">{"'Sheet1'!$L$16"}</definedName>
    <definedName name="avnbnb.xls" localSheetId="9" hidden="1">{"'Sheet1'!$L$16"}</definedName>
    <definedName name="avnbnb.xls" localSheetId="6" hidden="1">{"'Sheet1'!$L$16"}</definedName>
    <definedName name="avnbnb.xls" localSheetId="7" hidden="1">{"'Sheet1'!$L$16"}</definedName>
    <definedName name="avnbnb.xls" localSheetId="2" hidden="1">{"'Sheet1'!$L$16"}</definedName>
    <definedName name="avnbnb.xls" localSheetId="4" hidden="1">{"'Sheet1'!$L$16"}</definedName>
    <definedName name="avnbnb.xls" localSheetId="5" hidden="1">{"'Sheet1'!$L$16"}</definedName>
    <definedName name="avnbnb.xls" localSheetId="3" hidden="1">{"'Sheet1'!$L$16"}</definedName>
    <definedName name="avnbnb.xls" localSheetId="16" hidden="1">{"'Sheet1'!$L$16"}</definedName>
    <definedName name="avnbnb.xls" localSheetId="20" hidden="1">{"'Sheet1'!$L$16"}</definedName>
    <definedName name="avnbnb.xls" localSheetId="24" hidden="1">{"'Sheet1'!$L$16"}</definedName>
    <definedName name="avnbnb.xls" hidden="1">{"'Sheet1'!$L$16"}</definedName>
    <definedName name="B.MinBacLieu">#REF!</definedName>
    <definedName name="b_1">#REF!</definedName>
    <definedName name="b_2">#REF!</definedName>
    <definedName name="b_3">#REF!</definedName>
    <definedName name="B_Isc">#REF!</definedName>
    <definedName name="b1_">#REF!</definedName>
    <definedName name="b2_">#REF!</definedName>
    <definedName name="b3_">#REF!</definedName>
    <definedName name="b4_">#REF!</definedName>
    <definedName name="B4B1000" localSheetId="2">#REF!</definedName>
    <definedName name="B4B1000">#REF!</definedName>
    <definedName name="B6Apha">#REF!</definedName>
    <definedName name="B6beta">#REF!</definedName>
    <definedName name="B6d">#REF!</definedName>
    <definedName name="B6phi">#REF!</definedName>
    <definedName name="B7Csau">#REF!</definedName>
    <definedName name="B7dset">#REF!</definedName>
    <definedName name="B7R">#REF!</definedName>
    <definedName name="BacKan" localSheetId="0">#REF!</definedName>
    <definedName name="BacKan" localSheetId="6">#REF!</definedName>
    <definedName name="BacKan" localSheetId="7">#REF!</definedName>
    <definedName name="BacKan" localSheetId="2">#REF!</definedName>
    <definedName name="BacKan" localSheetId="33">#REF!</definedName>
    <definedName name="BacKan">#REF!</definedName>
    <definedName name="Bai_ducdam_coc">#REF!</definedName>
    <definedName name="ban">#REF!</definedName>
    <definedName name="ban_dan">#REF!</definedName>
    <definedName name="Bang_cly" localSheetId="0">#REF!</definedName>
    <definedName name="Bang_cly" localSheetId="6">#REF!</definedName>
    <definedName name="Bang_cly" localSheetId="7">#REF!</definedName>
    <definedName name="Bang_cly" localSheetId="2">#REF!</definedName>
    <definedName name="Bang_cly" localSheetId="33">#REF!</definedName>
    <definedName name="Bang_cly">#REF!</definedName>
    <definedName name="Bang_CVC" localSheetId="0">#REF!</definedName>
    <definedName name="Bang_CVC" localSheetId="6">#REF!</definedName>
    <definedName name="Bang_CVC" localSheetId="7">#REF!</definedName>
    <definedName name="Bang_CVC" localSheetId="2">#REF!</definedName>
    <definedName name="Bang_CVC" localSheetId="33">#REF!</definedName>
    <definedName name="Bang_CVC">#REF!</definedName>
    <definedName name="bang_gia" localSheetId="0">#REF!</definedName>
    <definedName name="bang_gia" localSheetId="6">#REF!</definedName>
    <definedName name="bang_gia" localSheetId="7">#REF!</definedName>
    <definedName name="bang_gia" localSheetId="2">#REF!</definedName>
    <definedName name="bang_gia" localSheetId="33">#REF!</definedName>
    <definedName name="bang_gia">#REF!</definedName>
    <definedName name="Bang_travl" localSheetId="0">#REF!</definedName>
    <definedName name="Bang_travl" localSheetId="6">#REF!</definedName>
    <definedName name="Bang_travl" localSheetId="7">#REF!</definedName>
    <definedName name="Bang_travl" localSheetId="2">#REF!</definedName>
    <definedName name="Bang_travl" localSheetId="33">#REF!</definedName>
    <definedName name="Bang_travl">#REF!</definedName>
    <definedName name="bang1" localSheetId="2">#REF!</definedName>
    <definedName name="bang1">#REF!</definedName>
    <definedName name="bang2" localSheetId="2">#REF!</definedName>
    <definedName name="bang2">#REF!</definedName>
    <definedName name="bang3" localSheetId="2">#REF!</definedName>
    <definedName name="bang3">#REF!</definedName>
    <definedName name="bang4" localSheetId="2">#REF!</definedName>
    <definedName name="bang4">#REF!</definedName>
    <definedName name="bang5" localSheetId="2">#REF!</definedName>
    <definedName name="bang5">#REF!</definedName>
    <definedName name="bang6" localSheetId="2">#REF!</definedName>
    <definedName name="bang6">#REF!</definedName>
    <definedName name="bangchu" localSheetId="0">#REF!</definedName>
    <definedName name="bangchu" localSheetId="6">#REF!</definedName>
    <definedName name="bangchu" localSheetId="7">#REF!</definedName>
    <definedName name="bangchu" localSheetId="2">#REF!</definedName>
    <definedName name="bangchu">#REF!</definedName>
    <definedName name="Bangfs">#REF!</definedName>
    <definedName name="BangGiaVL_Q">#REF!</definedName>
    <definedName name="BangMa">#REF!</definedName>
    <definedName name="Bangtienluong">#REF!</definedName>
    <definedName name="bangtinh">#REF!</definedName>
    <definedName name="Bao_hanh">#REF!</definedName>
    <definedName name="BarData" localSheetId="0">#REF!</definedName>
    <definedName name="BarData" localSheetId="6">#REF!</definedName>
    <definedName name="BarData" localSheetId="7">#REF!</definedName>
    <definedName name="BarData" localSheetId="2">#REF!</definedName>
    <definedName name="BarData" localSheetId="33">#REF!</definedName>
    <definedName name="BarData">#REF!</definedName>
    <definedName name="bay" localSheetId="2">#REF!</definedName>
    <definedName name="bay">#REF!</definedName>
    <definedName name="BB" localSheetId="28">#REF!</definedName>
    <definedName name="BB" localSheetId="0">#REF!</definedName>
    <definedName name="BB" localSheetId="6">#REF!</definedName>
    <definedName name="BB" localSheetId="7">#REF!</definedName>
    <definedName name="BB" localSheetId="2">#REF!</definedName>
    <definedName name="BB" localSheetId="33">#REF!</definedName>
    <definedName name="BB" localSheetId="19">#REF!</definedName>
    <definedName name="BB" localSheetId="25">#REF!</definedName>
    <definedName name="BB">#REF!</definedName>
    <definedName name="BBDCQUY3">#REF!</definedName>
    <definedName name="Be_duc_dam">#REF!</definedName>
    <definedName name="begin">#REF!</definedName>
    <definedName name="bengam" localSheetId="0">#REF!</definedName>
    <definedName name="bengam" localSheetId="6">#REF!</definedName>
    <definedName name="bengam" localSheetId="7">#REF!</definedName>
    <definedName name="bengam" localSheetId="2">#REF!</definedName>
    <definedName name="bengam">#REF!</definedName>
    <definedName name="benhv">#REF!</definedName>
    <definedName name="benuoc" localSheetId="0">#REF!</definedName>
    <definedName name="benuoc" localSheetId="6">#REF!</definedName>
    <definedName name="benuoc" localSheetId="7">#REF!</definedName>
    <definedName name="benuoc" localSheetId="2">#REF!</definedName>
    <definedName name="benuoc">#REF!</definedName>
    <definedName name="beta">#REF!</definedName>
    <definedName name="bg" localSheetId="0" hidden="1">{"'Sheet1'!$L$16"}</definedName>
    <definedName name="bg" localSheetId="34" hidden="1">{"'Sheet1'!$L$16"}</definedName>
    <definedName name="bg" localSheetId="9" hidden="1">{"'Sheet1'!$L$16"}</definedName>
    <definedName name="bg" localSheetId="6" hidden="1">{"'Sheet1'!$L$16"}</definedName>
    <definedName name="bg" localSheetId="7" hidden="1">{"'Sheet1'!$L$16"}</definedName>
    <definedName name="bg" localSheetId="2" hidden="1">{"'Sheet1'!$L$16"}</definedName>
    <definedName name="bg" localSheetId="4" hidden="1">{"'Sheet1'!$L$16"}</definedName>
    <definedName name="bg" localSheetId="5" hidden="1">{"'Sheet1'!$L$16"}</definedName>
    <definedName name="bg" localSheetId="3" hidden="1">{"'Sheet1'!$L$16"}</definedName>
    <definedName name="bg" localSheetId="16" hidden="1">{"'Sheet1'!$L$16"}</definedName>
    <definedName name="bg" localSheetId="20" hidden="1">{"'Sheet1'!$L$16"}</definedName>
    <definedName name="bg" localSheetId="24" hidden="1">{"'Sheet1'!$L$16"}</definedName>
    <definedName name="bg" hidden="1">{"'Sheet1'!$L$16"}</definedName>
    <definedName name="bghjk" localSheetId="0" hidden="1">{"'Sheet1'!$L$16"}</definedName>
    <definedName name="bghjk" localSheetId="34" hidden="1">{"'Sheet1'!$L$16"}</definedName>
    <definedName name="bghjk" localSheetId="9" hidden="1">{"'Sheet1'!$L$16"}</definedName>
    <definedName name="bghjk" localSheetId="6" hidden="1">{"'Sheet1'!$L$16"}</definedName>
    <definedName name="bghjk" localSheetId="7" hidden="1">{"'Sheet1'!$L$16"}</definedName>
    <definedName name="bghjk" localSheetId="2" hidden="1">{"'Sheet1'!$L$16"}</definedName>
    <definedName name="bghjk" localSheetId="4" hidden="1">{"'Sheet1'!$L$16"}</definedName>
    <definedName name="bghjk" localSheetId="5" hidden="1">{"'Sheet1'!$L$16"}</definedName>
    <definedName name="bghjk" localSheetId="3" hidden="1">{"'Sheet1'!$L$16"}</definedName>
    <definedName name="bghjk" localSheetId="16" hidden="1">{"'Sheet1'!$L$16"}</definedName>
    <definedName name="bghjk" localSheetId="20" hidden="1">{"'Sheet1'!$L$16"}</definedName>
    <definedName name="bghjk" localSheetId="24" hidden="1">{"'Sheet1'!$L$16"}</definedName>
    <definedName name="bghjk" hidden="1">{"'Sheet1'!$L$16"}</definedName>
    <definedName name="BH" localSheetId="32">#REF!</definedName>
    <definedName name="BH" localSheetId="12">#REF!</definedName>
    <definedName name="BH" localSheetId="13">#REF!</definedName>
    <definedName name="BH" localSheetId="14">#REF!</definedName>
    <definedName name="BH" localSheetId="22">#REF!</definedName>
    <definedName name="BH" localSheetId="24">#REF!</definedName>
    <definedName name="bia">#REF!</definedName>
    <definedName name="BINHTHANH1" localSheetId="2">#REF!</definedName>
    <definedName name="BINHTHANH1">#REF!</definedName>
    <definedName name="BINHTHANH2" localSheetId="2">#REF!</definedName>
    <definedName name="BINHTHANH2">#REF!</definedName>
    <definedName name="blang">#REF!</definedName>
    <definedName name="BLOCK1" localSheetId="2">#REF!</definedName>
    <definedName name="BLOCK1">#REF!</definedName>
    <definedName name="BLOCK2" localSheetId="2">#REF!</definedName>
    <definedName name="BLOCK2">#REF!</definedName>
    <definedName name="BLOCK3" localSheetId="2">#REF!</definedName>
    <definedName name="BLOCK3">#REF!</definedName>
    <definedName name="blong">#REF!</definedName>
    <definedName name="BMCauDuongSat">#REF!</definedName>
    <definedName name="bomnuoc">#REF!</definedName>
    <definedName name="bomnuocT3">#REF!</definedName>
    <definedName name="BOQ" localSheetId="28">#REF!</definedName>
    <definedName name="BOQ" localSheetId="0">#REF!</definedName>
    <definedName name="BOQ" localSheetId="6">#REF!</definedName>
    <definedName name="BOQ" localSheetId="7">#REF!</definedName>
    <definedName name="BOQ" localSheetId="2">#REF!</definedName>
    <definedName name="BOQ" localSheetId="33">#REF!</definedName>
    <definedName name="BOQ" localSheetId="19">#REF!</definedName>
    <definedName name="BOQ" localSheetId="25">#REF!</definedName>
    <definedName name="BOQ">#REF!</definedName>
    <definedName name="bosung" localSheetId="0" hidden="1">{"'Sheet1'!$L$16"}</definedName>
    <definedName name="bosung" localSheetId="34" hidden="1">{"'Sheet1'!$L$16"}</definedName>
    <definedName name="bosung" localSheetId="9" hidden="1">{"'Sheet1'!$L$16"}</definedName>
    <definedName name="bosung" localSheetId="6" hidden="1">{"'Sheet1'!$L$16"}</definedName>
    <definedName name="bosung" localSheetId="7" hidden="1">{"'Sheet1'!$L$16"}</definedName>
    <definedName name="bosung" localSheetId="2" hidden="1">{"'Sheet1'!$L$16"}</definedName>
    <definedName name="bosung" localSheetId="4" hidden="1">{"'Sheet1'!$L$16"}</definedName>
    <definedName name="bosung" localSheetId="5" hidden="1">{"'Sheet1'!$L$16"}</definedName>
    <definedName name="bosung" localSheetId="3" hidden="1">{"'Sheet1'!$L$16"}</definedName>
    <definedName name="bosung" localSheetId="16" hidden="1">{"'Sheet1'!$L$16"}</definedName>
    <definedName name="bosung" localSheetId="20" hidden="1">{"'Sheet1'!$L$16"}</definedName>
    <definedName name="bosung" localSheetId="24" hidden="1">{"'Sheet1'!$L$16"}</definedName>
    <definedName name="bosung" hidden="1">{"'Sheet1'!$L$16"}</definedName>
    <definedName name="bovia">#REF!</definedName>
    <definedName name="BP">#REF!</definedName>
    <definedName name="bson">#REF!</definedName>
    <definedName name="BT" localSheetId="28">#REF!</definedName>
    <definedName name="BT" localSheetId="0">#REF!</definedName>
    <definedName name="BT" localSheetId="6">#REF!</definedName>
    <definedName name="BT" localSheetId="7">#REF!</definedName>
    <definedName name="BT" localSheetId="2">#REF!</definedName>
    <definedName name="BT" localSheetId="33">#REF!</definedName>
    <definedName name="BT" localSheetId="19">#REF!</definedName>
    <definedName name="BT" localSheetId="25">#REF!</definedName>
    <definedName name="BT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chiuaxitm300">#REF!</definedName>
    <definedName name="BTchiuaxm200">#REF!</definedName>
    <definedName name="btcocM400">#REF!</definedName>
    <definedName name="btham">#REF!</definedName>
    <definedName name="btkn">#REF!</definedName>
    <definedName name="btl" localSheetId="1" hidden="1">{"'Sheet1'!$L$16"}</definedName>
    <definedName name="btl" localSheetId="0" hidden="1">{"'Sheet1'!$L$16"}</definedName>
    <definedName name="btl" localSheetId="34" hidden="1">{"'Sheet1'!$L$16"}</definedName>
    <definedName name="btl" localSheetId="9" hidden="1">{"'Sheet1'!$L$16"}</definedName>
    <definedName name="btl" localSheetId="6" hidden="1">{"'Sheet1'!$L$16"}</definedName>
    <definedName name="btl" localSheetId="7" hidden="1">{"'Sheet1'!$L$16"}</definedName>
    <definedName name="btl" localSheetId="2" hidden="1">{"'Sheet1'!$L$16"}</definedName>
    <definedName name="btl" localSheetId="4" hidden="1">{"'Sheet1'!$L$16"}</definedName>
    <definedName name="btl" localSheetId="5" hidden="1">{"'Sheet1'!$L$16"}</definedName>
    <definedName name="btl" localSheetId="3" hidden="1">{"'Sheet1'!$L$16"}</definedName>
    <definedName name="btl" localSheetId="33" hidden="1">{"'Sheet1'!$L$16"}</definedName>
    <definedName name="btl" localSheetId="16" hidden="1">{"'Sheet1'!$L$16"}</definedName>
    <definedName name="btl" localSheetId="20" hidden="1">{"'Sheet1'!$L$16"}</definedName>
    <definedName name="btl" localSheetId="24" hidden="1">{"'Sheet1'!$L$16"}</definedName>
    <definedName name="btl" localSheetId="25" hidden="1">{"'Sheet1'!$L$16"}</definedName>
    <definedName name="btl" hidden="1">{"'Sheet1'!$L$16"}</definedName>
    <definedName name="BTlotm100">#REF!</definedName>
    <definedName name="btm">#REF!</definedName>
    <definedName name="BTN_CPDD_tuoi_nhua_lot">#REF!</definedName>
    <definedName name="Bulongthepcoctiepdia">#REF!</definedName>
    <definedName name="buoc" localSheetId="2">#REF!</definedName>
    <definedName name="buoc">#REF!</definedName>
    <definedName name="Bust" localSheetId="0">#REF!</definedName>
    <definedName name="Bust" localSheetId="6">#REF!</definedName>
    <definedName name="Bust" localSheetId="7">#REF!</definedName>
    <definedName name="Bust" localSheetId="2">#REF!</definedName>
    <definedName name="Bust" localSheetId="33">#REF!</definedName>
    <definedName name="Bust">#REF!</definedName>
    <definedName name="BUTSON" localSheetId="1">{"Thuxm2.xls","Sheet1"}</definedName>
    <definedName name="BUTSON" localSheetId="0">{"Thuxm2.xls","Sheet1"}</definedName>
    <definedName name="BUTSON" localSheetId="34">{"Thuxm2.xls","Sheet1"}</definedName>
    <definedName name="BUTSON" localSheetId="9">{"Thuxm2.xls","Sheet1"}</definedName>
    <definedName name="BUTSON" localSheetId="6">{"Thuxm2.xls","Sheet1"}</definedName>
    <definedName name="BUTSON" localSheetId="7">{"Thuxm2.xls","Sheet1"}</definedName>
    <definedName name="BUTSON" localSheetId="2">{"Thuxm2.xls","Sheet1"}</definedName>
    <definedName name="BUTSON" localSheetId="4">{"Thuxm2.xls","Sheet1"}</definedName>
    <definedName name="BUTSON" localSheetId="5">{"Thuxm2.xls","Sheet1"}</definedName>
    <definedName name="BUTSON" localSheetId="3">{"Thuxm2.xls","Sheet1"}</definedName>
    <definedName name="BUTSON" localSheetId="33">{"Thuxm2.xls","Sheet1"}</definedName>
    <definedName name="BUTSON" localSheetId="10">{"Thuxm2.xls","Sheet1"}</definedName>
    <definedName name="BUTSON" localSheetId="11">{"Thuxm2.xls","Sheet1"}</definedName>
    <definedName name="BUTSON" localSheetId="16">{"Thuxm2.xls","Sheet1"}</definedName>
    <definedName name="BUTSON" localSheetId="20">{"Thuxm2.xls","Sheet1"}</definedName>
    <definedName name="BUTSON" localSheetId="23">{"Thuxm2.xls","Sheet1"}</definedName>
    <definedName name="BUTSON" localSheetId="24">{"Thuxm2.xls","Sheet1"}</definedName>
    <definedName name="BUTSON" localSheetId="25">{"Thuxm2.xls","Sheet1"}</definedName>
    <definedName name="BUTSON">{"Thuxm2.xls","Sheet1"}</definedName>
    <definedName name="button_area_1">#REF!</definedName>
    <definedName name="buvenh" localSheetId="2">#REF!</definedName>
    <definedName name="buvenh">#REF!</definedName>
    <definedName name="BVCISUMMARY" localSheetId="28">#REF!</definedName>
    <definedName name="BVCISUMMARY" localSheetId="0">#REF!</definedName>
    <definedName name="BVCISUMMARY" localSheetId="6">#REF!</definedName>
    <definedName name="BVCISUMMARY" localSheetId="7">#REF!</definedName>
    <definedName name="BVCISUMMARY" localSheetId="2">#REF!</definedName>
    <definedName name="BVCISUMMARY" localSheetId="33">#REF!</definedName>
    <definedName name="BVCISUMMARY" localSheetId="19">#REF!</definedName>
    <definedName name="BVCISUMMARY" localSheetId="25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nhanhP.Nam">#REF!</definedName>
    <definedName name="C.TBomMin">#REF!</definedName>
    <definedName name="C_" localSheetId="2">#REF!</definedName>
    <definedName name="C_">#REF!</definedName>
    <definedName name="ca" localSheetId="0" hidden="1">{"'Sheet1'!$L$16"}</definedName>
    <definedName name="ca" localSheetId="34" hidden="1">{"'Sheet1'!$L$16"}</definedName>
    <definedName name="ca" localSheetId="9" hidden="1">{"'Sheet1'!$L$16"}</definedName>
    <definedName name="ca" localSheetId="6" hidden="1">{"'Sheet1'!$L$16"}</definedName>
    <definedName name="ca" localSheetId="7" hidden="1">{"'Sheet1'!$L$16"}</definedName>
    <definedName name="ca" localSheetId="2" hidden="1">{"'Sheet1'!$L$16"}</definedName>
    <definedName name="ca" localSheetId="4" hidden="1">{"'Sheet1'!$L$16"}</definedName>
    <definedName name="ca" localSheetId="5" hidden="1">{"'Sheet1'!$L$16"}</definedName>
    <definedName name="ca" localSheetId="3" hidden="1">{"'Sheet1'!$L$16"}</definedName>
    <definedName name="ca" localSheetId="16" hidden="1">{"'Sheet1'!$L$16"}</definedName>
    <definedName name="ca" localSheetId="20" hidden="1">{"'Sheet1'!$L$16"}</definedName>
    <definedName name="ca" localSheetId="24" hidden="1">{"'Sheet1'!$L$16"}</definedName>
    <definedName name="ca" hidden="1">{"'Sheet1'!$L$16"}</definedName>
    <definedName name="Cã_TK">#REF!</definedName>
    <definedName name="cac" localSheetId="0" hidden="1">{"'Sheet1'!$L$16"}</definedName>
    <definedName name="cac" localSheetId="34" hidden="1">{"'Sheet1'!$L$16"}</definedName>
    <definedName name="cac" localSheetId="9" hidden="1">{"'Sheet1'!$L$16"}</definedName>
    <definedName name="cac" localSheetId="6" hidden="1">{"'Sheet1'!$L$16"}</definedName>
    <definedName name="cac" localSheetId="7" hidden="1">{"'Sheet1'!$L$16"}</definedName>
    <definedName name="cac" localSheetId="2" hidden="1">{"'Sheet1'!$L$16"}</definedName>
    <definedName name="cac" localSheetId="4" hidden="1">{"'Sheet1'!$L$16"}</definedName>
    <definedName name="cac" localSheetId="5" hidden="1">{"'Sheet1'!$L$16"}</definedName>
    <definedName name="cac" localSheetId="3" hidden="1">{"'Sheet1'!$L$16"}</definedName>
    <definedName name="cac" localSheetId="16" hidden="1">{"'Sheet1'!$L$16"}</definedName>
    <definedName name="cac" localSheetId="20" hidden="1">{"'Sheet1'!$L$16"}</definedName>
    <definedName name="cac" localSheetId="24" hidden="1">{"'Sheet1'!$L$16"}</definedName>
    <definedName name="cac" hidden="1">{"'Sheet1'!$L$16"}</definedName>
    <definedName name="CACAU">298161</definedName>
    <definedName name="Cachdienchuoi">#REF!</definedName>
    <definedName name="Cachdiendung">#REF!</definedName>
    <definedName name="Cachdienhaap">#REF!</definedName>
    <definedName name="cao" localSheetId="0">#REF!</definedName>
    <definedName name="cao" localSheetId="6">#REF!</definedName>
    <definedName name="cao" localSheetId="7">#REF!</definedName>
    <definedName name="cao" localSheetId="2">#REF!</definedName>
    <definedName name="cao">#REF!</definedName>
    <definedName name="cap" localSheetId="2">#REF!</definedName>
    <definedName name="cap">#REF!</definedName>
    <definedName name="Cap_DUL_doc_B">#REF!</definedName>
    <definedName name="CAP_DUL_ngang_B">#REF!</definedName>
    <definedName name="cap_DUL_va_TC">#REF!</definedName>
    <definedName name="cap0.7" localSheetId="2">#REF!</definedName>
    <definedName name="cap0.7">#REF!</definedName>
    <definedName name="Cat" localSheetId="0">#REF!</definedName>
    <definedName name="Cat" localSheetId="6">#REF!</definedName>
    <definedName name="Cat" localSheetId="7">#REF!</definedName>
    <definedName name="Cat" localSheetId="2">#REF!</definedName>
    <definedName name="Cat" localSheetId="33">#REF!</definedName>
    <definedName name="Cat">#REF!</definedName>
    <definedName name="Category_All" localSheetId="28">#REF!</definedName>
    <definedName name="Category_All" localSheetId="0">#REF!</definedName>
    <definedName name="Category_All" localSheetId="6">#REF!</definedName>
    <definedName name="Category_All" localSheetId="7">#REF!</definedName>
    <definedName name="Category_All" localSheetId="2">#REF!</definedName>
    <definedName name="Category_All" localSheetId="33">#REF!</definedName>
    <definedName name="Category_All" localSheetId="19">#REF!</definedName>
    <definedName name="Category_All" localSheetId="25">#REF!</definedName>
    <definedName name="Category_All">#REF!</definedName>
    <definedName name="CATIN" localSheetId="26">#N/A</definedName>
    <definedName name="CATIN" localSheetId="27">#N/A</definedName>
    <definedName name="CATIN">#N/A</definedName>
    <definedName name="CATJYOU" localSheetId="26">#N/A</definedName>
    <definedName name="CATJYOU" localSheetId="27">#N/A</definedName>
    <definedName name="CATJYOU">#N/A</definedName>
    <definedName name="catmin">#REF!</definedName>
    <definedName name="CATREC" localSheetId="26">#N/A</definedName>
    <definedName name="CATREC" localSheetId="27">#N/A</definedName>
    <definedName name="CATREC">#N/A</definedName>
    <definedName name="CATSYU" localSheetId="26">#N/A</definedName>
    <definedName name="CATSYU" localSheetId="27">#N/A</definedName>
    <definedName name="CATSYU">#N/A</definedName>
    <definedName name="catvang" localSheetId="0">#REF!</definedName>
    <definedName name="catvang" localSheetId="6">#REF!</definedName>
    <definedName name="catvang" localSheetId="7">#REF!</definedName>
    <definedName name="catvang" localSheetId="33">#REF!</definedName>
    <definedName name="catvang">#REF!</definedName>
    <definedName name="Caunho">#REF!</definedName>
    <definedName name="CB">#REF!</definedName>
    <definedName name="cbgnm" localSheetId="0" hidden="1">{"'Sheet1'!$L$16"}</definedName>
    <definedName name="cbgnm" localSheetId="34" hidden="1">{"'Sheet1'!$L$16"}</definedName>
    <definedName name="cbgnm" localSheetId="9" hidden="1">{"'Sheet1'!$L$16"}</definedName>
    <definedName name="cbgnm" localSheetId="6" hidden="1">{"'Sheet1'!$L$16"}</definedName>
    <definedName name="cbgnm" localSheetId="7" hidden="1">{"'Sheet1'!$L$16"}</definedName>
    <definedName name="cbgnm" localSheetId="2" hidden="1">{"'Sheet1'!$L$16"}</definedName>
    <definedName name="cbgnm" localSheetId="4" hidden="1">{"'Sheet1'!$L$16"}</definedName>
    <definedName name="cbgnm" localSheetId="5" hidden="1">{"'Sheet1'!$L$16"}</definedName>
    <definedName name="cbgnm" localSheetId="3" hidden="1">{"'Sheet1'!$L$16"}</definedName>
    <definedName name="cbgnm" localSheetId="16" hidden="1">{"'Sheet1'!$L$16"}</definedName>
    <definedName name="cbgnm" localSheetId="20" hidden="1">{"'Sheet1'!$L$16"}</definedName>
    <definedName name="cbgnm" localSheetId="24" hidden="1">{"'Sheet1'!$L$16"}</definedName>
    <definedName name="cbgnm" hidden="1">{"'Sheet1'!$L$16"}</definedName>
    <definedName name="CC">#REF!</definedName>
    <definedName name="CCS" localSheetId="28">#REF!</definedName>
    <definedName name="CCS" localSheetId="1">#REF!</definedName>
    <definedName name="CCS" localSheetId="0">#REF!</definedName>
    <definedName name="CCS" localSheetId="6">#REF!</definedName>
    <definedName name="CCS" localSheetId="7">#REF!</definedName>
    <definedName name="CCS" localSheetId="2">#REF!</definedName>
    <definedName name="CCS" localSheetId="4">#REF!</definedName>
    <definedName name="CCS" localSheetId="5">#REF!</definedName>
    <definedName name="CCS" localSheetId="33">#REF!</definedName>
    <definedName name="CCS" localSheetId="19">#REF!</definedName>
    <definedName name="CCS" localSheetId="25">#REF!</definedName>
    <definedName name="CCS">#REF!</definedName>
    <definedName name="CDAI" localSheetId="2">#REF!</definedName>
    <definedName name="CDAI">#REF!</definedName>
    <definedName name="cdc10r">#REF!</definedName>
    <definedName name="cdc10x">#REF!</definedName>
    <definedName name="cdc12r">#REF!</definedName>
    <definedName name="cdc12x">#REF!</definedName>
    <definedName name="cdc15r">#REF!</definedName>
    <definedName name="cdc15x">#REF!</definedName>
    <definedName name="cdc20r">#REF!</definedName>
    <definedName name="cdc20x">#REF!</definedName>
    <definedName name="cdc2x">#REF!</definedName>
    <definedName name="cdc41n">#REF!</definedName>
    <definedName name="cdc42n">#REF!</definedName>
    <definedName name="cdc4n19">#REF!</definedName>
    <definedName name="cdc4n20">#REF!</definedName>
    <definedName name="cdc4n21">#REF!</definedName>
    <definedName name="cdc4n22">#REF!</definedName>
    <definedName name="cdc4n3">#REF!</definedName>
    <definedName name="cdc4n4">#REF!</definedName>
    <definedName name="cdc4n8">#REF!</definedName>
    <definedName name="cdc4nr">#REF!</definedName>
    <definedName name="cdc4r">#REF!</definedName>
    <definedName name="cdc4x">#REF!</definedName>
    <definedName name="cdc6r">#REF!</definedName>
    <definedName name="cdc6x">#REF!</definedName>
    <definedName name="cdc8r">#REF!</definedName>
    <definedName name="cdc8x">#REF!</definedName>
    <definedName name="CDD" localSheetId="28">#REF!</definedName>
    <definedName name="CDD" localSheetId="1">#REF!</definedName>
    <definedName name="CDD" localSheetId="0">#REF!</definedName>
    <definedName name="CDD" localSheetId="6">#REF!</definedName>
    <definedName name="CDD" localSheetId="7">#REF!</definedName>
    <definedName name="CDD" localSheetId="2">#REF!</definedName>
    <definedName name="CDD" localSheetId="4">#REF!</definedName>
    <definedName name="CDD" localSheetId="5">#REF!</definedName>
    <definedName name="CDD" localSheetId="33">#REF!</definedName>
    <definedName name="CDD" localSheetId="19">#REF!</definedName>
    <definedName name="CDD" localSheetId="25">#REF!</definedName>
    <definedName name="CDD">#REF!</definedName>
    <definedName name="CDDD1PHA" localSheetId="2">#REF!</definedName>
    <definedName name="CDDD1PHA">#REF!</definedName>
    <definedName name="CDDD3PHA" localSheetId="2">#REF!</definedName>
    <definedName name="CDDD3PHA">#REF!</definedName>
    <definedName name="cdn">#REF!</definedName>
    <definedName name="Cdnum">#REF!</definedName>
    <definedName name="celltips_area">#REF!</definedName>
    <definedName name="CELPNT">#REF!</definedName>
    <definedName name="CELPNT2">#REF!</definedName>
    <definedName name="CFC" localSheetId="0">#REF!</definedName>
    <definedName name="CFC" localSheetId="6">#REF!</definedName>
    <definedName name="CFC" localSheetId="7">#REF!</definedName>
    <definedName name="CFC" localSheetId="2">#REF!</definedName>
    <definedName name="cfgg" localSheetId="0" hidden="1">{"'Sheet1'!$L$16"}</definedName>
    <definedName name="cfgg" localSheetId="34" hidden="1">{"'Sheet1'!$L$16"}</definedName>
    <definedName name="cfgg" localSheetId="9" hidden="1">{"'Sheet1'!$L$16"}</definedName>
    <definedName name="cfgg" localSheetId="6" hidden="1">{"'Sheet1'!$L$16"}</definedName>
    <definedName name="cfgg" localSheetId="7" hidden="1">{"'Sheet1'!$L$16"}</definedName>
    <definedName name="cfgg" localSheetId="2" hidden="1">{"'Sheet1'!$L$16"}</definedName>
    <definedName name="cfgg" localSheetId="4" hidden="1">{"'Sheet1'!$L$16"}</definedName>
    <definedName name="cfgg" localSheetId="5" hidden="1">{"'Sheet1'!$L$16"}</definedName>
    <definedName name="cfgg" localSheetId="3" hidden="1">{"'Sheet1'!$L$16"}</definedName>
    <definedName name="cfgg" localSheetId="16" hidden="1">{"'Sheet1'!$L$16"}</definedName>
    <definedName name="cfgg" localSheetId="20" hidden="1">{"'Sheet1'!$L$16"}</definedName>
    <definedName name="cfgg" localSheetId="24" hidden="1">{"'Sheet1'!$L$16"}</definedName>
    <definedName name="cfgg" hidden="1">{"'Sheet1'!$L$16"}</definedName>
    <definedName name="cfhmnkk" localSheetId="0" hidden="1">{"'Sheet1'!$L$16"}</definedName>
    <definedName name="cfhmnkk" localSheetId="34" hidden="1">{"'Sheet1'!$L$16"}</definedName>
    <definedName name="cfhmnkk" localSheetId="9" hidden="1">{"'Sheet1'!$L$16"}</definedName>
    <definedName name="cfhmnkk" localSheetId="6" hidden="1">{"'Sheet1'!$L$16"}</definedName>
    <definedName name="cfhmnkk" localSheetId="7" hidden="1">{"'Sheet1'!$L$16"}</definedName>
    <definedName name="cfhmnkk" localSheetId="2" hidden="1">{"'Sheet1'!$L$16"}</definedName>
    <definedName name="cfhmnkk" localSheetId="4" hidden="1">{"'Sheet1'!$L$16"}</definedName>
    <definedName name="cfhmnkk" localSheetId="5" hidden="1">{"'Sheet1'!$L$16"}</definedName>
    <definedName name="cfhmnkk" localSheetId="3" hidden="1">{"'Sheet1'!$L$16"}</definedName>
    <definedName name="cfhmnkk" localSheetId="16" hidden="1">{"'Sheet1'!$L$16"}</definedName>
    <definedName name="cfhmnkk" localSheetId="20" hidden="1">{"'Sheet1'!$L$16"}</definedName>
    <definedName name="cfhmnkk" localSheetId="24" hidden="1">{"'Sheet1'!$L$16"}</definedName>
    <definedName name="cfhmnkk" hidden="1">{"'Sheet1'!$L$16"}</definedName>
    <definedName name="cfk">#REF!</definedName>
    <definedName name="CH" localSheetId="28">#REF!</definedName>
    <definedName name="CH" localSheetId="1">#REF!</definedName>
    <definedName name="CH" localSheetId="0">#REF!</definedName>
    <definedName name="CH" localSheetId="6">#REF!</definedName>
    <definedName name="CH" localSheetId="7">#REF!</definedName>
    <definedName name="CH" localSheetId="4">#REF!</definedName>
    <definedName name="CH" localSheetId="5">#REF!</definedName>
    <definedName name="CH" localSheetId="33">#REF!</definedName>
    <definedName name="CH" localSheetId="19">#REF!</definedName>
    <definedName name="CH" localSheetId="25">#REF!</definedName>
    <definedName name="Chanh" localSheetId="28" hidden="1">{"'Sheet1'!$L$16"}</definedName>
    <definedName name="Chanh" localSheetId="1" hidden="1">{"'Sheet1'!$L$16"}</definedName>
    <definedName name="Chanh" localSheetId="0" hidden="1">{"'Sheet1'!$L$16"}</definedName>
    <definedName name="Chanh" localSheetId="34" hidden="1">{"'Sheet1'!$L$16"}</definedName>
    <definedName name="Chanh" localSheetId="9" hidden="1">{"'Sheet1'!$L$16"}</definedName>
    <definedName name="Chanh" localSheetId="6" hidden="1">{"'Sheet1'!$L$16"}</definedName>
    <definedName name="Chanh" localSheetId="7" hidden="1">{"'Sheet1'!$L$16"}</definedName>
    <definedName name="Chanh" localSheetId="2" hidden="1">{"'Sheet1'!$L$16"}</definedName>
    <definedName name="Chanh" localSheetId="4" hidden="1">{"'Sheet1'!$L$16"}</definedName>
    <definedName name="Chanh" localSheetId="5" hidden="1">{"'Sheet1'!$L$16"}</definedName>
    <definedName name="Chanh" localSheetId="3" hidden="1">{"'Sheet1'!$L$16"}</definedName>
    <definedName name="Chanh" localSheetId="33" hidden="1">{"'Sheet1'!$L$16"}</definedName>
    <definedName name="Chanh" localSheetId="10" hidden="1">{"'Sheet1'!$L$16"}</definedName>
    <definedName name="Chanh" localSheetId="11" hidden="1">{"'Sheet1'!$L$16"}</definedName>
    <definedName name="Chanh" localSheetId="16" hidden="1">{"'Sheet1'!$L$16"}</definedName>
    <definedName name="Chanh" localSheetId="20" hidden="1">{"'Sheet1'!$L$16"}</definedName>
    <definedName name="Chanh" localSheetId="23" hidden="1">{"'Sheet1'!$L$16"}</definedName>
    <definedName name="Chanh" localSheetId="19" hidden="1">{"'Sheet1'!$L$16"}</definedName>
    <definedName name="Chanh" localSheetId="24" hidden="1">{"'Sheet1'!$L$16"}</definedName>
    <definedName name="Chanh" localSheetId="25" hidden="1">{"'Sheet1'!$L$16"}</definedName>
    <definedName name="Chanh" hidden="1">{"'Sheet1'!$L$16"}</definedName>
    <definedName name="char2">#REF!</definedName>
    <definedName name="chax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ing" localSheetId="2">#REF!</definedName>
    <definedName name="ching">#REF!</definedName>
    <definedName name="chitiet3" localSheetId="0" hidden="1">{"'Sheet1'!$L$16"}</definedName>
    <definedName name="chitiet3" localSheetId="34" hidden="1">{"'Sheet1'!$L$16"}</definedName>
    <definedName name="chitiet3" localSheetId="9" hidden="1">{"'Sheet1'!$L$16"}</definedName>
    <definedName name="chitiet3" localSheetId="6" hidden="1">{"'Sheet1'!$L$16"}</definedName>
    <definedName name="chitiet3" localSheetId="7" hidden="1">{"'Sheet1'!$L$16"}</definedName>
    <definedName name="chitiet3" localSheetId="2" hidden="1">{"'Sheet1'!$L$16"}</definedName>
    <definedName name="chitiet3" localSheetId="4" hidden="1">{"'Sheet1'!$L$16"}</definedName>
    <definedName name="chitiet3" localSheetId="5" hidden="1">{"'Sheet1'!$L$16"}</definedName>
    <definedName name="chitiet3" localSheetId="3" hidden="1">{"'Sheet1'!$L$16"}</definedName>
    <definedName name="chitiet3" localSheetId="16" hidden="1">{"'Sheet1'!$L$16"}</definedName>
    <definedName name="chitiet3" localSheetId="20" hidden="1">{"'Sheet1'!$L$16"}</definedName>
    <definedName name="chitiet3" localSheetId="24" hidden="1">{"'Sheet1'!$L$16"}</definedName>
    <definedName name="chitiet3" hidden="1">{"'Sheet1'!$L$16"}</definedName>
    <definedName name="chitietTT" localSheetId="1" hidden="1">{"'Sheet1'!$L$16"}</definedName>
    <definedName name="chitietTT" localSheetId="0" hidden="1">{"'Sheet1'!$L$16"}</definedName>
    <definedName name="chitietTT" localSheetId="34" hidden="1">{"'Sheet1'!$L$16"}</definedName>
    <definedName name="chitietTT" localSheetId="9" hidden="1">{"'Sheet1'!$L$16"}</definedName>
    <definedName name="chitietTT" localSheetId="6" hidden="1">{"'Sheet1'!$L$16"}</definedName>
    <definedName name="chitietTT" localSheetId="7" hidden="1">{"'Sheet1'!$L$16"}</definedName>
    <definedName name="chitietTT" localSheetId="2" hidden="1">{"'Sheet1'!$L$16"}</definedName>
    <definedName name="chitietTT" localSheetId="4" hidden="1">{"'Sheet1'!$L$16"}</definedName>
    <definedName name="chitietTT" localSheetId="5" hidden="1">{"'Sheet1'!$L$16"}</definedName>
    <definedName name="chitietTT" localSheetId="3" hidden="1">{"'Sheet1'!$L$16"}</definedName>
    <definedName name="chitietTT" localSheetId="16" hidden="1">{"'Sheet1'!$L$16"}</definedName>
    <definedName name="chitietTT" localSheetId="20" hidden="1">{"'Sheet1'!$L$16"}</definedName>
    <definedName name="chitietTT" localSheetId="24" hidden="1">{"'Sheet1'!$L$16"}</definedName>
    <definedName name="chitietTT" hidden="1">{"'Sheet1'!$L$16"}</definedName>
    <definedName name="chl" localSheetId="0" hidden="1">{"'Sheet1'!$L$16"}</definedName>
    <definedName name="chl" localSheetId="34" hidden="1">{"'Sheet1'!$L$16"}</definedName>
    <definedName name="chl" localSheetId="9" hidden="1">{"'Sheet1'!$L$16"}</definedName>
    <definedName name="chl" localSheetId="6" hidden="1">{"'Sheet1'!$L$16"}</definedName>
    <definedName name="chl" localSheetId="7" hidden="1">{"'Sheet1'!$L$16"}</definedName>
    <definedName name="chl" localSheetId="2" hidden="1">{"'Sheet1'!$L$16"}</definedName>
    <definedName name="chl" localSheetId="4" hidden="1">{"'Sheet1'!$L$16"}</definedName>
    <definedName name="chl" localSheetId="5" hidden="1">{"'Sheet1'!$L$16"}</definedName>
    <definedName name="chl" localSheetId="3" hidden="1">{"'Sheet1'!$L$16"}</definedName>
    <definedName name="chl" localSheetId="33" hidden="1">{"'Sheet1'!$L$16"}</definedName>
    <definedName name="chl" localSheetId="16" hidden="1">{"'Sheet1'!$L$16"}</definedName>
    <definedName name="chl" localSheetId="20" hidden="1">{"'Sheet1'!$L$16"}</definedName>
    <definedName name="chl" localSheetId="24" hidden="1">{"'Sheet1'!$L$16"}</definedName>
    <definedName name="chl" hidden="1">{"'Sheet1'!$L$16"}</definedName>
    <definedName name="CHSO4" localSheetId="2">#REF!</definedName>
    <definedName name="CHSO4">#REF!</definedName>
    <definedName name="chung">66</definedName>
    <definedName name="Chupdaucapcongotnong">#REF!</definedName>
    <definedName name="chuyen" localSheetId="1" hidden="1">{"'Sheet1'!$L$16"}</definedName>
    <definedName name="chuyen" localSheetId="0" hidden="1">{"'Sheet1'!$L$16"}</definedName>
    <definedName name="chuyen" localSheetId="34" hidden="1">{"'Sheet1'!$L$16"}</definedName>
    <definedName name="chuyen" localSheetId="9" hidden="1">{"'Sheet1'!$L$16"}</definedName>
    <definedName name="chuyen" localSheetId="6" hidden="1">{"'Sheet1'!$L$16"}</definedName>
    <definedName name="chuyen" localSheetId="7" hidden="1">{"'Sheet1'!$L$16"}</definedName>
    <definedName name="chuyen" localSheetId="2" hidden="1">{"'Sheet1'!$L$16"}</definedName>
    <definedName name="chuyen" localSheetId="4" hidden="1">{"'Sheet1'!$L$16"}</definedName>
    <definedName name="chuyen" localSheetId="5" hidden="1">{"'Sheet1'!$L$16"}</definedName>
    <definedName name="chuyen" localSheetId="3" hidden="1">{"'Sheet1'!$L$16"}</definedName>
    <definedName name="chuyen" localSheetId="33" hidden="1">{"'Sheet1'!$L$16"}</definedName>
    <definedName name="chuyen" localSheetId="10" hidden="1">{"'Sheet1'!$L$16"}</definedName>
    <definedName name="chuyen" localSheetId="11" hidden="1">{"'Sheet1'!$L$16"}</definedName>
    <definedName name="chuyen" localSheetId="16" hidden="1">{"'Sheet1'!$L$16"}</definedName>
    <definedName name="chuyen" localSheetId="20" hidden="1">{"'Sheet1'!$L$16"}</definedName>
    <definedName name="chuyen" localSheetId="23" hidden="1">{"'Sheet1'!$L$16"}</definedName>
    <definedName name="chuyen" localSheetId="24" hidden="1">{"'Sheet1'!$L$16"}</definedName>
    <definedName name="chuyen" localSheetId="25" hidden="1">{"'Sheet1'!$L$16"}</definedName>
    <definedName name="chuyen" hidden="1">{"'Sheet1'!$L$16"}</definedName>
    <definedName name="CK" localSheetId="28">#REF!</definedName>
    <definedName name="CK" localSheetId="1">#REF!</definedName>
    <definedName name="CK" localSheetId="0">#REF!</definedName>
    <definedName name="CK" localSheetId="6">#REF!</definedName>
    <definedName name="CK" localSheetId="7">#REF!</definedName>
    <definedName name="CK" localSheetId="2">#REF!</definedName>
    <definedName name="CK" localSheetId="4">#REF!</definedName>
    <definedName name="CK" localSheetId="5">#REF!</definedName>
    <definedName name="CK" localSheetId="33">#REF!</definedName>
    <definedName name="CK" localSheetId="19">#REF!</definedName>
    <definedName name="CK" localSheetId="25">#REF!</definedName>
    <definedName name="CK">#REF!</definedName>
    <definedName name="ckn">#REF!</definedName>
    <definedName name="ckna">#REF!</definedName>
    <definedName name="CL">#REF!</definedName>
    <definedName name="CLVC3">0.1</definedName>
    <definedName name="CLVC35" localSheetId="2">#REF!</definedName>
    <definedName name="CLVC35">#REF!</definedName>
    <definedName name="CLVCTB" localSheetId="28">#REF!</definedName>
    <definedName name="CLVCTB" localSheetId="1">#REF!</definedName>
    <definedName name="CLVCTB" localSheetId="0">#REF!</definedName>
    <definedName name="CLVCTB" localSheetId="6">#REF!</definedName>
    <definedName name="CLVCTB" localSheetId="7">#REF!</definedName>
    <definedName name="CLVCTB" localSheetId="2">#REF!</definedName>
    <definedName name="CLVCTB" localSheetId="4">#REF!</definedName>
    <definedName name="CLVCTB" localSheetId="5">#REF!</definedName>
    <definedName name="CLVCTB" localSheetId="33">#REF!</definedName>
    <definedName name="CLVCTB" localSheetId="19">#REF!</definedName>
    <definedName name="CLVCTB" localSheetId="25">#REF!</definedName>
    <definedName name="CLVCTB">#REF!</definedName>
    <definedName name="CLVL" localSheetId="2">#REF!</definedName>
    <definedName name="CLVL">#REF!</definedName>
    <definedName name="CNC" localSheetId="0">#REF!</definedName>
    <definedName name="CNC" localSheetId="6">#REF!</definedName>
    <definedName name="CNC" localSheetId="7">#REF!</definedName>
    <definedName name="CNC" localSheetId="2">#REF!</definedName>
    <definedName name="CNC" localSheetId="33">#REF!</definedName>
    <definedName name="CNC">#REF!</definedName>
    <definedName name="CND" localSheetId="0">#REF!</definedName>
    <definedName name="CND" localSheetId="6">#REF!</definedName>
    <definedName name="CND" localSheetId="7">#REF!</definedName>
    <definedName name="CND" localSheetId="2">#REF!</definedName>
    <definedName name="CND" localSheetId="33">#REF!</definedName>
    <definedName name="CND">#REF!</definedName>
    <definedName name="CNG" localSheetId="0">#REF!</definedName>
    <definedName name="CNG" localSheetId="6">#REF!</definedName>
    <definedName name="CNG" localSheetId="7">#REF!</definedName>
    <definedName name="CNG" localSheetId="2">#REF!</definedName>
    <definedName name="CNG" localSheetId="33">#REF!</definedName>
    <definedName name="CNG">#REF!</definedName>
    <definedName name="Co" localSheetId="0">#REF!</definedName>
    <definedName name="Co" localSheetId="6">#REF!</definedName>
    <definedName name="Co" localSheetId="7">#REF!</definedName>
    <definedName name="Co" localSheetId="2">#REF!</definedName>
    <definedName name="coc">#REF!</definedName>
    <definedName name="COC_1.2">#REF!</definedName>
    <definedName name="Coc_2m">#REF!</definedName>
    <definedName name="Coc_BTCT">#REF!</definedName>
    <definedName name="Cocbetong">#REF!</definedName>
    <definedName name="cocbtct" localSheetId="0">#REF!</definedName>
    <definedName name="cocbtct" localSheetId="6">#REF!</definedName>
    <definedName name="cocbtct" localSheetId="7">#REF!</definedName>
    <definedName name="cocbtct" localSheetId="2">#REF!</definedName>
    <definedName name="cocbtct">#REF!</definedName>
    <definedName name="cochazama">#REF!</definedName>
    <definedName name="cochazamaT2">#REF!</definedName>
    <definedName name="cochazamaT3">#REF!</definedName>
    <definedName name="cocot" localSheetId="0">#REF!</definedName>
    <definedName name="cocot" localSheetId="6">#REF!</definedName>
    <definedName name="cocot" localSheetId="7">#REF!</definedName>
    <definedName name="cocot" localSheetId="2">#REF!</definedName>
    <definedName name="cocot">#REF!</definedName>
    <definedName name="cocott" localSheetId="0">#REF!</definedName>
    <definedName name="cocott" localSheetId="6">#REF!</definedName>
    <definedName name="cocott" localSheetId="7">#REF!</definedName>
    <definedName name="cocott" localSheetId="2">#REF!</definedName>
    <definedName name="cocott">#REF!</definedName>
    <definedName name="Cöï_ly_vaän_chuyeãn" localSheetId="28">#REF!</definedName>
    <definedName name="Cöï_ly_vaän_chuyeãn" localSheetId="1">#REF!</definedName>
    <definedName name="Cöï_ly_vaän_chuyeãn" localSheetId="0">#REF!</definedName>
    <definedName name="Cöï_ly_vaän_chuyeãn" localSheetId="6">#REF!</definedName>
    <definedName name="Cöï_ly_vaän_chuyeãn" localSheetId="7">#REF!</definedName>
    <definedName name="Cöï_ly_vaän_chuyeãn" localSheetId="2">#REF!</definedName>
    <definedName name="Cöï_ly_vaän_chuyeãn" localSheetId="4">#REF!</definedName>
    <definedName name="Cöï_ly_vaän_chuyeãn" localSheetId="5">#REF!</definedName>
    <definedName name="Cöï_ly_vaän_chuyeãn" localSheetId="33">#REF!</definedName>
    <definedName name="Cöï_ly_vaän_chuyeãn" localSheetId="19">#REF!</definedName>
    <definedName name="Cöï_ly_vaän_chuyeãn" localSheetId="25">#REF!</definedName>
    <definedName name="Cöï_ly_vaän_chuyeãn">#REF!</definedName>
    <definedName name="CÖÏ_LY_VAÄN_CHUYEÅN" localSheetId="28">#REF!</definedName>
    <definedName name="CÖÏ_LY_VAÄN_CHUYEÅN" localSheetId="1">#REF!</definedName>
    <definedName name="CÖÏ_LY_VAÄN_CHUYEÅN" localSheetId="0">#REF!</definedName>
    <definedName name="CÖÏ_LY_VAÄN_CHUYEÅN" localSheetId="6">#REF!</definedName>
    <definedName name="CÖÏ_LY_VAÄN_CHUYEÅN" localSheetId="7">#REF!</definedName>
    <definedName name="CÖÏ_LY_VAÄN_CHUYEÅN" localSheetId="2">#REF!</definedName>
    <definedName name="CÖÏ_LY_VAÄN_CHUYEÅN" localSheetId="4">#REF!</definedName>
    <definedName name="CÖÏ_LY_VAÄN_CHUYEÅN" localSheetId="5">#REF!</definedName>
    <definedName name="CÖÏ_LY_VAÄN_CHUYEÅN" localSheetId="33">#REF!</definedName>
    <definedName name="CÖÏ_LY_VAÄN_CHUYEÅN" localSheetId="19">#REF!</definedName>
    <definedName name="CÖÏ_LY_VAÄN_CHUYEÅN" localSheetId="25">#REF!</definedName>
    <definedName name="CÖÏ_LY_VAÄN_CHUYEÅN">#REF!</definedName>
    <definedName name="Comm" localSheetId="0">BlankMacro1</definedName>
    <definedName name="Comm" localSheetId="34">BlankMacro1</definedName>
    <definedName name="Comm" localSheetId="9">BlankMacro1</definedName>
    <definedName name="Comm" localSheetId="6">BlankMacro1</definedName>
    <definedName name="Comm" localSheetId="7">BlankMacro1</definedName>
    <definedName name="Comm" localSheetId="2">BlankMacro1</definedName>
    <definedName name="Comm" localSheetId="4">BlankMacro1</definedName>
    <definedName name="Comm" localSheetId="5">BlankMacro1</definedName>
    <definedName name="Comm" localSheetId="3">BlankMacro1</definedName>
    <definedName name="Comm" localSheetId="16">BlankMacro1</definedName>
    <definedName name="Comm" localSheetId="20">BlankMacro1</definedName>
    <definedName name="Comm" localSheetId="24">BlankMacro1</definedName>
    <definedName name="Comm">BlankMacro1</definedName>
    <definedName name="COMMON" localSheetId="28">#REF!</definedName>
    <definedName name="COMMON" localSheetId="0">#REF!</definedName>
    <definedName name="COMMON" localSheetId="6">#REF!</definedName>
    <definedName name="COMMON" localSheetId="7">#REF!</definedName>
    <definedName name="COMMON" localSheetId="2">#REF!</definedName>
    <definedName name="COMMON" localSheetId="4">#REF!</definedName>
    <definedName name="COMMON" localSheetId="5">#REF!</definedName>
    <definedName name="COMMON" localSheetId="33">#REF!</definedName>
    <definedName name="COMMON" localSheetId="26">#REF!</definedName>
    <definedName name="COMMON" localSheetId="19">#REF!</definedName>
    <definedName name="COMMON" localSheetId="25">#REF!</definedName>
    <definedName name="COMMON" localSheetId="27">#REF!</definedName>
    <definedName name="COMMON">#REF!</definedName>
    <definedName name="comong" localSheetId="0">#REF!</definedName>
    <definedName name="comong" localSheetId="6">#REF!</definedName>
    <definedName name="comong" localSheetId="7">#REF!</definedName>
    <definedName name="comong" localSheetId="2">#REF!</definedName>
    <definedName name="comong">#REF!</definedName>
    <definedName name="Con" localSheetId="0" hidden="1">{"'Sheet1'!$L$16"}</definedName>
    <definedName name="Con" localSheetId="34" hidden="1">{"'Sheet1'!$L$16"}</definedName>
    <definedName name="Con" localSheetId="9" hidden="1">{"'Sheet1'!$L$16"}</definedName>
    <definedName name="Con" localSheetId="6" hidden="1">{"'Sheet1'!$L$16"}</definedName>
    <definedName name="Con" localSheetId="7" hidden="1">{"'Sheet1'!$L$16"}</definedName>
    <definedName name="Con" localSheetId="2" hidden="1">{"'Sheet1'!$L$16"}</definedName>
    <definedName name="Con" localSheetId="4" hidden="1">{"'Sheet1'!$L$16"}</definedName>
    <definedName name="Con" localSheetId="5" hidden="1">{"'Sheet1'!$L$16"}</definedName>
    <definedName name="Con" localSheetId="3" hidden="1">{"'Sheet1'!$L$16"}</definedName>
    <definedName name="Con" localSheetId="16" hidden="1">{"'Sheet1'!$L$16"}</definedName>
    <definedName name="Con" localSheetId="20" hidden="1">{"'Sheet1'!$L$16"}</definedName>
    <definedName name="Con" localSheetId="24" hidden="1">{"'Sheet1'!$L$16"}</definedName>
    <definedName name="Con" hidden="1">{"'Sheet1'!$L$16"}</definedName>
    <definedName name="CON_EQP_COS" localSheetId="28">#REF!</definedName>
    <definedName name="CON_EQP_COS" localSheetId="0">#REF!</definedName>
    <definedName name="CON_EQP_COS" localSheetId="6">#REF!</definedName>
    <definedName name="CON_EQP_COS" localSheetId="7">#REF!</definedName>
    <definedName name="CON_EQP_COS" localSheetId="2">#REF!</definedName>
    <definedName name="CON_EQP_COS" localSheetId="33">#REF!</definedName>
    <definedName name="CON_EQP_COS" localSheetId="26">#REF!</definedName>
    <definedName name="CON_EQP_COS" localSheetId="19">#REF!</definedName>
    <definedName name="CON_EQP_COS" localSheetId="25">#REF!</definedName>
    <definedName name="CON_EQP_COS" localSheetId="27">#REF!</definedName>
    <definedName name="CON_EQP_COS">#REF!</definedName>
    <definedName name="CON_EQP_COST" localSheetId="28">#REF!</definedName>
    <definedName name="CON_EQP_COST" localSheetId="0">#REF!</definedName>
    <definedName name="CON_EQP_COST" localSheetId="6">#REF!</definedName>
    <definedName name="CON_EQP_COST" localSheetId="7">#REF!</definedName>
    <definedName name="CON_EQP_COST" localSheetId="2">#REF!</definedName>
    <definedName name="CON_EQP_COST" localSheetId="33">#REF!</definedName>
    <definedName name="CON_EQP_COST" localSheetId="19">#REF!</definedName>
    <definedName name="CON_EQP_COST" localSheetId="25">#REF!</definedName>
    <definedName name="CON_EQP_COST">#REF!</definedName>
    <definedName name="Cong_HM_DTCT" localSheetId="0">#REF!</definedName>
    <definedName name="Cong_HM_DTCT" localSheetId="6">#REF!</definedName>
    <definedName name="Cong_HM_DTCT" localSheetId="7">#REF!</definedName>
    <definedName name="Cong_HM_DTCT" localSheetId="2">#REF!</definedName>
    <definedName name="Cong_HM_DTCT" localSheetId="33">#REF!</definedName>
    <definedName name="Cong_HM_DTCT">#REF!</definedName>
    <definedName name="Cong_M_DTCT" localSheetId="0">#REF!</definedName>
    <definedName name="Cong_M_DTCT" localSheetId="6">#REF!</definedName>
    <definedName name="Cong_M_DTCT" localSheetId="7">#REF!</definedName>
    <definedName name="Cong_M_DTCT" localSheetId="2">#REF!</definedName>
    <definedName name="Cong_M_DTCT" localSheetId="33">#REF!</definedName>
    <definedName name="Cong_M_DTCT">#REF!</definedName>
    <definedName name="Cong_NC_DTCT" localSheetId="0">#REF!</definedName>
    <definedName name="Cong_NC_DTCT" localSheetId="6">#REF!</definedName>
    <definedName name="Cong_NC_DTCT" localSheetId="7">#REF!</definedName>
    <definedName name="Cong_NC_DTCT" localSheetId="2">#REF!</definedName>
    <definedName name="Cong_NC_DTCT" localSheetId="33">#REF!</definedName>
    <definedName name="Cong_NC_DTCT">#REF!</definedName>
    <definedName name="Cong_VL_DTCT" localSheetId="0">#REF!</definedName>
    <definedName name="Cong_VL_DTCT" localSheetId="6">#REF!</definedName>
    <definedName name="Cong_VL_DTCT" localSheetId="7">#REF!</definedName>
    <definedName name="Cong_VL_DTCT" localSheetId="2">#REF!</definedName>
    <definedName name="Cong_VL_DTCT" localSheetId="33">#REF!</definedName>
    <definedName name="Cong_VL_DTCT">#REF!</definedName>
    <definedName name="congbengam" localSheetId="0">#REF!</definedName>
    <definedName name="congbengam" localSheetId="6">#REF!</definedName>
    <definedName name="congbengam" localSheetId="7">#REF!</definedName>
    <definedName name="congbengam" localSheetId="2">#REF!</definedName>
    <definedName name="congbengam">#REF!</definedName>
    <definedName name="congbenuoc" localSheetId="0">#REF!</definedName>
    <definedName name="congbenuoc" localSheetId="6">#REF!</definedName>
    <definedName name="congbenuoc" localSheetId="7">#REF!</definedName>
    <definedName name="congbenuoc" localSheetId="2">#REF!</definedName>
    <definedName name="congbenuoc">#REF!</definedName>
    <definedName name="congcoc" localSheetId="0">#REF!</definedName>
    <definedName name="congcoc" localSheetId="6">#REF!</definedName>
    <definedName name="congcoc" localSheetId="7">#REF!</definedName>
    <definedName name="congcoc" localSheetId="2">#REF!</definedName>
    <definedName name="congcoc">#REF!</definedName>
    <definedName name="congcocot" localSheetId="0">#REF!</definedName>
    <definedName name="congcocot" localSheetId="6">#REF!</definedName>
    <definedName name="congcocot" localSheetId="7">#REF!</definedName>
    <definedName name="congcocot" localSheetId="2">#REF!</definedName>
    <definedName name="congcocot">#REF!</definedName>
    <definedName name="congcocott" localSheetId="0">#REF!</definedName>
    <definedName name="congcocott" localSheetId="6">#REF!</definedName>
    <definedName name="congcocott" localSheetId="7">#REF!</definedName>
    <definedName name="congcocott" localSheetId="2">#REF!</definedName>
    <definedName name="congcocott">#REF!</definedName>
    <definedName name="congcomong" localSheetId="0">#REF!</definedName>
    <definedName name="congcomong" localSheetId="6">#REF!</definedName>
    <definedName name="congcomong" localSheetId="7">#REF!</definedName>
    <definedName name="congcomong" localSheetId="2">#REF!</definedName>
    <definedName name="congcomong">#REF!</definedName>
    <definedName name="congcottron" localSheetId="0">#REF!</definedName>
    <definedName name="congcottron" localSheetId="6">#REF!</definedName>
    <definedName name="congcottron" localSheetId="7">#REF!</definedName>
    <definedName name="congcottron" localSheetId="2">#REF!</definedName>
    <definedName name="congcottron">#REF!</definedName>
    <definedName name="congcotvuong" localSheetId="0">#REF!</definedName>
    <definedName name="congcotvuong" localSheetId="6">#REF!</definedName>
    <definedName name="congcotvuong" localSheetId="7">#REF!</definedName>
    <definedName name="congcotvuong" localSheetId="2">#REF!</definedName>
    <definedName name="congcotvuong">#REF!</definedName>
    <definedName name="congdam" localSheetId="0">#REF!</definedName>
    <definedName name="congdam" localSheetId="6">#REF!</definedName>
    <definedName name="congdam" localSheetId="7">#REF!</definedName>
    <definedName name="congdam" localSheetId="2">#REF!</definedName>
    <definedName name="congdam">#REF!</definedName>
    <definedName name="congdan1" localSheetId="0">#REF!</definedName>
    <definedName name="congdan1" localSheetId="6">#REF!</definedName>
    <definedName name="congdan1" localSheetId="7">#REF!</definedName>
    <definedName name="congdan1" localSheetId="2">#REF!</definedName>
    <definedName name="congdan1">#REF!</definedName>
    <definedName name="congdan2" localSheetId="0">#REF!</definedName>
    <definedName name="congdan2" localSheetId="6">#REF!</definedName>
    <definedName name="congdan2" localSheetId="7">#REF!</definedName>
    <definedName name="congdan2" localSheetId="2">#REF!</definedName>
    <definedName name="congdan2">#REF!</definedName>
    <definedName name="congdandusan" localSheetId="0">#REF!</definedName>
    <definedName name="congdandusan" localSheetId="6">#REF!</definedName>
    <definedName name="congdandusan" localSheetId="7">#REF!</definedName>
    <definedName name="congdandusan" localSheetId="2">#REF!</definedName>
    <definedName name="congdandusan">#REF!</definedName>
    <definedName name="conglanhto" localSheetId="0">#REF!</definedName>
    <definedName name="conglanhto" localSheetId="6">#REF!</definedName>
    <definedName name="conglanhto" localSheetId="7">#REF!</definedName>
    <definedName name="conglanhto" localSheetId="2">#REF!</definedName>
    <definedName name="conglanhto">#REF!</definedName>
    <definedName name="congmong" localSheetId="0">#REF!</definedName>
    <definedName name="congmong" localSheetId="6">#REF!</definedName>
    <definedName name="congmong" localSheetId="7">#REF!</definedName>
    <definedName name="congmong" localSheetId="2">#REF!</definedName>
    <definedName name="congmong">#REF!</definedName>
    <definedName name="congmongbang" localSheetId="0">#REF!</definedName>
    <definedName name="congmongbang" localSheetId="6">#REF!</definedName>
    <definedName name="congmongbang" localSheetId="7">#REF!</definedName>
    <definedName name="congmongbang" localSheetId="2">#REF!</definedName>
    <definedName name="congmongbang">#REF!</definedName>
    <definedName name="congmongdon" localSheetId="0">#REF!</definedName>
    <definedName name="congmongdon" localSheetId="6">#REF!</definedName>
    <definedName name="congmongdon" localSheetId="7">#REF!</definedName>
    <definedName name="congmongdon" localSheetId="2">#REF!</definedName>
    <definedName name="congmongdon">#REF!</definedName>
    <definedName name="congpanen" localSheetId="0">#REF!</definedName>
    <definedName name="congpanen" localSheetId="6">#REF!</definedName>
    <definedName name="congpanen" localSheetId="7">#REF!</definedName>
    <definedName name="congpanen" localSheetId="2">#REF!</definedName>
    <definedName name="congpanen">#REF!</definedName>
    <definedName name="congsan" localSheetId="0">#REF!</definedName>
    <definedName name="congsan" localSheetId="6">#REF!</definedName>
    <definedName name="congsan" localSheetId="7">#REF!</definedName>
    <definedName name="congsan" localSheetId="2">#REF!</definedName>
    <definedName name="congsan">#REF!</definedName>
    <definedName name="congthang" localSheetId="0">#REF!</definedName>
    <definedName name="congthang" localSheetId="6">#REF!</definedName>
    <definedName name="congthang" localSheetId="7">#REF!</definedName>
    <definedName name="congthang" localSheetId="2">#REF!</definedName>
    <definedName name="congthang">#REF!</definedName>
    <definedName name="CongVattu" localSheetId="0">#REF!</definedName>
    <definedName name="CongVattu" localSheetId="6">#REF!</definedName>
    <definedName name="CongVattu" localSheetId="7">#REF!</definedName>
    <definedName name="CongVattu" localSheetId="2">#REF!</definedName>
    <definedName name="CongVattu">#REF!</definedName>
    <definedName name="CONST_EQ" localSheetId="28">#REF!</definedName>
    <definedName name="CONST_EQ" localSheetId="0">#REF!</definedName>
    <definedName name="CONST_EQ" localSheetId="6">#REF!</definedName>
    <definedName name="CONST_EQ" localSheetId="7">#REF!</definedName>
    <definedName name="CONST_EQ" localSheetId="2">#REF!</definedName>
    <definedName name="CONST_EQ" localSheetId="33">#REF!</definedName>
    <definedName name="CONST_EQ" localSheetId="19">#REF!</definedName>
    <definedName name="CONST_EQ" localSheetId="25">#REF!</definedName>
    <definedName name="CONST_EQ">#REF!</definedName>
    <definedName name="Continue" localSheetId="0">#REF!</definedName>
    <definedName name="Continue" localSheetId="6">#REF!</definedName>
    <definedName name="Continue" localSheetId="7">#REF!</definedName>
    <definedName name="Continue" localSheetId="2">#REF!</definedName>
    <definedName name="Continue" localSheetId="33">#REF!</definedName>
    <definedName name="Continue">#REF!</definedName>
    <definedName name="continue1">#REF!</definedName>
    <definedName name="coppha">#REF!</definedName>
    <definedName name="copping">#REF!</definedName>
    <definedName name="coppingT2">#REF!</definedName>
    <definedName name="COT" localSheetId="2">#REF!</definedName>
    <definedName name="COT" localSheetId="33">#REF!</definedName>
    <definedName name="COT">#REF!</definedName>
    <definedName name="CotBTtronVuong">#REF!</definedName>
    <definedName name="cottron" localSheetId="0">#REF!</definedName>
    <definedName name="cottron" localSheetId="6">#REF!</definedName>
    <definedName name="cottron" localSheetId="7">#REF!</definedName>
    <definedName name="cottron" localSheetId="2">#REF!</definedName>
    <definedName name="cottron">#REF!</definedName>
    <definedName name="cotvuong" localSheetId="0">#REF!</definedName>
    <definedName name="cotvuong" localSheetId="6">#REF!</definedName>
    <definedName name="cotvuong" localSheetId="7">#REF!</definedName>
    <definedName name="cotvuong" localSheetId="2">#REF!</definedName>
    <definedName name="cotvuong">#REF!</definedName>
    <definedName name="counxlkcs" localSheetId="2">#REF!</definedName>
    <definedName name="counxlkcs">#REF!</definedName>
    <definedName name="couxlkcs" localSheetId="2">#REF!</definedName>
    <definedName name="couxlkcs">#REF!</definedName>
    <definedName name="couxlkd" localSheetId="2">#REF!</definedName>
    <definedName name="couxlkd">#REF!</definedName>
    <definedName name="couxlkh" localSheetId="2">#REF!</definedName>
    <definedName name="couxlkh">#REF!</definedName>
    <definedName name="couxlktnl" localSheetId="2">#REF!</definedName>
    <definedName name="couxlktnl">#REF!</definedName>
    <definedName name="couxlkttv" localSheetId="2">#REF!</definedName>
    <definedName name="couxlkttv">#REF!</definedName>
    <definedName name="couxlpxsx" localSheetId="2">#REF!</definedName>
    <definedName name="couxlpxsx">#REF!</definedName>
    <definedName name="couxltc" localSheetId="2">#REF!</definedName>
    <definedName name="couxltc">#REF!</definedName>
    <definedName name="COVER" localSheetId="28">#REF!</definedName>
    <definedName name="COVER" localSheetId="0">#REF!</definedName>
    <definedName name="COVER" localSheetId="6">#REF!</definedName>
    <definedName name="COVER" localSheetId="7">#REF!</definedName>
    <definedName name="COVER" localSheetId="2">#REF!</definedName>
    <definedName name="COVER" localSheetId="33">#REF!</definedName>
    <definedName name="COVER" localSheetId="19">#REF!</definedName>
    <definedName name="COVER" localSheetId="25">#REF!</definedName>
    <definedName name="COVER">#REF!</definedName>
    <definedName name="CPC" localSheetId="2">#REF!</definedName>
    <definedName name="CPC">#REF!</definedName>
    <definedName name="cpdd1">#REF!</definedName>
    <definedName name="CPK">#REF!</definedName>
    <definedName name="CPQLQ1" localSheetId="28" hidden="1">{"'Sheet1'!$L$16"}</definedName>
    <definedName name="CPQLQ1" localSheetId="1" hidden="1">{"'Sheet1'!$L$16"}</definedName>
    <definedName name="CPQLQ1" localSheetId="0" hidden="1">{"'Sheet1'!$L$16"}</definedName>
    <definedName name="CPQLQ1" localSheetId="34" hidden="1">{"'Sheet1'!$L$16"}</definedName>
    <definedName name="CPQLQ1" localSheetId="9" hidden="1">{"'Sheet1'!$L$16"}</definedName>
    <definedName name="CPQLQ1" localSheetId="6" hidden="1">{"'Sheet1'!$L$16"}</definedName>
    <definedName name="CPQLQ1" localSheetId="7" hidden="1">{"'Sheet1'!$L$16"}</definedName>
    <definedName name="CPQLQ1" localSheetId="2" hidden="1">{"'Sheet1'!$L$16"}</definedName>
    <definedName name="CPQLQ1" localSheetId="4" hidden="1">{"'Sheet1'!$L$16"}</definedName>
    <definedName name="CPQLQ1" localSheetId="5" hidden="1">{"'Sheet1'!$L$16"}</definedName>
    <definedName name="CPQLQ1" localSheetId="3" hidden="1">{"'Sheet1'!$L$16"}</definedName>
    <definedName name="CPQLQ1" localSheetId="33" hidden="1">{"'Sheet1'!$L$16"}</definedName>
    <definedName name="CPQLQ1" localSheetId="10" hidden="1">{"'Sheet1'!$L$16"}</definedName>
    <definedName name="CPQLQ1" localSheetId="11" hidden="1">{"'Sheet1'!$L$16"}</definedName>
    <definedName name="CPQLQ1" localSheetId="16" hidden="1">{"'Sheet1'!$L$16"}</definedName>
    <definedName name="CPQLQ1" localSheetId="20" hidden="1">{"'Sheet1'!$L$16"}</definedName>
    <definedName name="CPQLQ1" localSheetId="23" hidden="1">{"'Sheet1'!$L$16"}</definedName>
    <definedName name="CPQLQ1" localSheetId="19" hidden="1">{"'Sheet1'!$L$16"}</definedName>
    <definedName name="CPQLQ1" localSheetId="24" hidden="1">{"'Sheet1'!$L$16"}</definedName>
    <definedName name="CPQLQ1" localSheetId="25" hidden="1">{"'Sheet1'!$L$16"}</definedName>
    <definedName name="CPQLQ1" hidden="1">{"'Sheet1'!$L$16"}</definedName>
    <definedName name="CPTB">#REF!</definedName>
    <definedName name="CPVC100" localSheetId="28">#REF!</definedName>
    <definedName name="CPVC100" localSheetId="1">#REF!</definedName>
    <definedName name="CPVC100" localSheetId="0">#REF!</definedName>
    <definedName name="CPVC100" localSheetId="6">#REF!</definedName>
    <definedName name="CPVC100" localSheetId="7">#REF!</definedName>
    <definedName name="CPVC100" localSheetId="2">#REF!</definedName>
    <definedName name="CPVC100" localSheetId="4">#REF!</definedName>
    <definedName name="CPVC100" localSheetId="5">#REF!</definedName>
    <definedName name="CPVC100" localSheetId="33">#REF!</definedName>
    <definedName name="CPVC100" localSheetId="19">#REF!</definedName>
    <definedName name="CPVC100" localSheetId="25">#REF!</definedName>
    <definedName name="CPVC100">#REF!</definedName>
    <definedName name="CPVC35" localSheetId="2">#REF!</definedName>
    <definedName name="CPVC35">#REF!</definedName>
    <definedName name="CPVCDN" localSheetId="33">#REF!</definedName>
    <definedName name="CPVCDN">#REF!</definedName>
    <definedName name="cpvgt">#REF!</definedName>
    <definedName name="CRD" localSheetId="28">#REF!</definedName>
    <definedName name="CRD" localSheetId="1">#REF!</definedName>
    <definedName name="CRD" localSheetId="0">#REF!</definedName>
    <definedName name="CRD" localSheetId="6">#REF!</definedName>
    <definedName name="CRD" localSheetId="7">#REF!</definedName>
    <definedName name="CRD" localSheetId="2">#REF!</definedName>
    <definedName name="CRD" localSheetId="4">#REF!</definedName>
    <definedName name="CRD" localSheetId="5">#REF!</definedName>
    <definedName name="CRD" localSheetId="33">#REF!</definedName>
    <definedName name="CRD" localSheetId="19">#REF!</definedName>
    <definedName name="CRD" localSheetId="25">#REF!</definedName>
    <definedName name="CRD">#REF!</definedName>
    <definedName name="CRITINST" localSheetId="28">#REF!</definedName>
    <definedName name="CRITINST" localSheetId="0">#REF!</definedName>
    <definedName name="CRITINST" localSheetId="6">#REF!</definedName>
    <definedName name="CRITINST" localSheetId="7">#REF!</definedName>
    <definedName name="CRITINST" localSheetId="2">#REF!</definedName>
    <definedName name="CRITINST" localSheetId="33">#REF!</definedName>
    <definedName name="CRITINST" localSheetId="19">#REF!</definedName>
    <definedName name="CRITINST" localSheetId="25">#REF!</definedName>
    <definedName name="CRITINST">#REF!</definedName>
    <definedName name="CRITPURC" localSheetId="28">#REF!</definedName>
    <definedName name="CRITPURC" localSheetId="0">#REF!</definedName>
    <definedName name="CRITPURC" localSheetId="6">#REF!</definedName>
    <definedName name="CRITPURC" localSheetId="7">#REF!</definedName>
    <definedName name="CRITPURC" localSheetId="2">#REF!</definedName>
    <definedName name="CRITPURC" localSheetId="33">#REF!</definedName>
    <definedName name="CRITPURC" localSheetId="19">#REF!</definedName>
    <definedName name="CRITPURC" localSheetId="25">#REF!</definedName>
    <definedName name="CRITPURC">#REF!</definedName>
    <definedName name="CRS" localSheetId="28">#REF!</definedName>
    <definedName name="CRS" localSheetId="1">#REF!</definedName>
    <definedName name="CRS" localSheetId="0">#REF!</definedName>
    <definedName name="CRS" localSheetId="6">#REF!</definedName>
    <definedName name="CRS" localSheetId="7">#REF!</definedName>
    <definedName name="CRS" localSheetId="2">#REF!</definedName>
    <definedName name="CRS" localSheetId="4">#REF!</definedName>
    <definedName name="CRS" localSheetId="5">#REF!</definedName>
    <definedName name="CRS" localSheetId="33">#REF!</definedName>
    <definedName name="CRS" localSheetId="19">#REF!</definedName>
    <definedName name="CRS" localSheetId="25">#REF!</definedName>
    <definedName name="CRS">#REF!</definedName>
    <definedName name="CS" localSheetId="28">#REF!</definedName>
    <definedName name="CS" localSheetId="1">#REF!</definedName>
    <definedName name="CS" localSheetId="0">#REF!</definedName>
    <definedName name="CS" localSheetId="6">#REF!</definedName>
    <definedName name="CS" localSheetId="7">#REF!</definedName>
    <definedName name="CS" localSheetId="2">#REF!</definedName>
    <definedName name="CS" localSheetId="4">#REF!</definedName>
    <definedName name="CS" localSheetId="5">#REF!</definedName>
    <definedName name="CS" localSheetId="33">#REF!</definedName>
    <definedName name="CS" localSheetId="19">#REF!</definedName>
    <definedName name="CS" localSheetId="25">#REF!</definedName>
    <definedName name="CS">#REF!</definedName>
    <definedName name="CS_10" localSheetId="28">#REF!</definedName>
    <definedName name="CS_10" localSheetId="0">#REF!</definedName>
    <definedName name="CS_10" localSheetId="6">#REF!</definedName>
    <definedName name="CS_10" localSheetId="7">#REF!</definedName>
    <definedName name="CS_10" localSheetId="2">#REF!</definedName>
    <definedName name="CS_10" localSheetId="33">#REF!</definedName>
    <definedName name="CS_10" localSheetId="19">#REF!</definedName>
    <definedName name="CS_10" localSheetId="25">#REF!</definedName>
    <definedName name="CS_10">#REF!</definedName>
    <definedName name="CS_100" localSheetId="28">#REF!</definedName>
    <definedName name="CS_100" localSheetId="0">#REF!</definedName>
    <definedName name="CS_100" localSheetId="6">#REF!</definedName>
    <definedName name="CS_100" localSheetId="7">#REF!</definedName>
    <definedName name="CS_100" localSheetId="2">#REF!</definedName>
    <definedName name="CS_100" localSheetId="33">#REF!</definedName>
    <definedName name="CS_100" localSheetId="19">#REF!</definedName>
    <definedName name="CS_100" localSheetId="25">#REF!</definedName>
    <definedName name="CS_100">#REF!</definedName>
    <definedName name="CS_101">#REF!</definedName>
    <definedName name="CS_10S" localSheetId="28">#REF!</definedName>
    <definedName name="CS_10S" localSheetId="0">#REF!</definedName>
    <definedName name="CS_10S" localSheetId="6">#REF!</definedName>
    <definedName name="CS_10S" localSheetId="7">#REF!</definedName>
    <definedName name="CS_10S" localSheetId="2">#REF!</definedName>
    <definedName name="CS_10S" localSheetId="33">#REF!</definedName>
    <definedName name="CS_10S" localSheetId="19">#REF!</definedName>
    <definedName name="CS_10S" localSheetId="25">#REF!</definedName>
    <definedName name="CS_10S">#REF!</definedName>
    <definedName name="CS_120" localSheetId="28">#REF!</definedName>
    <definedName name="CS_120" localSheetId="0">#REF!</definedName>
    <definedName name="CS_120" localSheetId="6">#REF!</definedName>
    <definedName name="CS_120" localSheetId="7">#REF!</definedName>
    <definedName name="CS_120" localSheetId="2">#REF!</definedName>
    <definedName name="CS_120" localSheetId="33">#REF!</definedName>
    <definedName name="CS_120" localSheetId="19">#REF!</definedName>
    <definedName name="CS_120" localSheetId="25">#REF!</definedName>
    <definedName name="CS_120">#REF!</definedName>
    <definedName name="CS_140" localSheetId="28">#REF!</definedName>
    <definedName name="CS_140" localSheetId="0">#REF!</definedName>
    <definedName name="CS_140" localSheetId="6">#REF!</definedName>
    <definedName name="CS_140" localSheetId="7">#REF!</definedName>
    <definedName name="CS_140" localSheetId="2">#REF!</definedName>
    <definedName name="CS_140" localSheetId="33">#REF!</definedName>
    <definedName name="CS_140" localSheetId="19">#REF!</definedName>
    <definedName name="CS_140" localSheetId="25">#REF!</definedName>
    <definedName name="CS_140">#REF!</definedName>
    <definedName name="CS_160" localSheetId="28">#REF!</definedName>
    <definedName name="CS_160" localSheetId="0">#REF!</definedName>
    <definedName name="CS_160" localSheetId="6">#REF!</definedName>
    <definedName name="CS_160" localSheetId="7">#REF!</definedName>
    <definedName name="CS_160" localSheetId="2">#REF!</definedName>
    <definedName name="CS_160" localSheetId="33">#REF!</definedName>
    <definedName name="CS_160" localSheetId="19">#REF!</definedName>
    <definedName name="CS_160" localSheetId="25">#REF!</definedName>
    <definedName name="CS_160">#REF!</definedName>
    <definedName name="CS_20" localSheetId="28">#REF!</definedName>
    <definedName name="CS_20" localSheetId="0">#REF!</definedName>
    <definedName name="CS_20" localSheetId="6">#REF!</definedName>
    <definedName name="CS_20" localSheetId="7">#REF!</definedName>
    <definedName name="CS_20" localSheetId="2">#REF!</definedName>
    <definedName name="CS_20" localSheetId="33">#REF!</definedName>
    <definedName name="CS_20" localSheetId="19">#REF!</definedName>
    <definedName name="CS_20" localSheetId="25">#REF!</definedName>
    <definedName name="CS_20">#REF!</definedName>
    <definedName name="CS_30" localSheetId="28">#REF!</definedName>
    <definedName name="CS_30" localSheetId="0">#REF!</definedName>
    <definedName name="CS_30" localSheetId="6">#REF!</definedName>
    <definedName name="CS_30" localSheetId="7">#REF!</definedName>
    <definedName name="CS_30" localSheetId="2">#REF!</definedName>
    <definedName name="CS_30" localSheetId="33">#REF!</definedName>
    <definedName name="CS_30" localSheetId="19">#REF!</definedName>
    <definedName name="CS_30" localSheetId="25">#REF!</definedName>
    <definedName name="CS_30">#REF!</definedName>
    <definedName name="CS_40" localSheetId="28">#REF!</definedName>
    <definedName name="CS_40" localSheetId="0">#REF!</definedName>
    <definedName name="CS_40" localSheetId="6">#REF!</definedName>
    <definedName name="CS_40" localSheetId="7">#REF!</definedName>
    <definedName name="CS_40" localSheetId="2">#REF!</definedName>
    <definedName name="CS_40" localSheetId="33">#REF!</definedName>
    <definedName name="CS_40" localSheetId="19">#REF!</definedName>
    <definedName name="CS_40" localSheetId="25">#REF!</definedName>
    <definedName name="CS_40">#REF!</definedName>
    <definedName name="CS_40S" localSheetId="28">#REF!</definedName>
    <definedName name="CS_40S" localSheetId="0">#REF!</definedName>
    <definedName name="CS_40S" localSheetId="6">#REF!</definedName>
    <definedName name="CS_40S" localSheetId="7">#REF!</definedName>
    <definedName name="CS_40S" localSheetId="2">#REF!</definedName>
    <definedName name="CS_40S" localSheetId="33">#REF!</definedName>
    <definedName name="CS_40S" localSheetId="19">#REF!</definedName>
    <definedName name="CS_40S" localSheetId="25">#REF!</definedName>
    <definedName name="CS_40S">#REF!</definedName>
    <definedName name="CS_5S" localSheetId="28">#REF!</definedName>
    <definedName name="CS_5S" localSheetId="0">#REF!</definedName>
    <definedName name="CS_5S" localSheetId="6">#REF!</definedName>
    <definedName name="CS_5S" localSheetId="7">#REF!</definedName>
    <definedName name="CS_5S" localSheetId="2">#REF!</definedName>
    <definedName name="CS_5S" localSheetId="33">#REF!</definedName>
    <definedName name="CS_5S" localSheetId="19">#REF!</definedName>
    <definedName name="CS_5S" localSheetId="25">#REF!</definedName>
    <definedName name="CS_5S">#REF!</definedName>
    <definedName name="CS_60" localSheetId="28">#REF!</definedName>
    <definedName name="CS_60" localSheetId="0">#REF!</definedName>
    <definedName name="CS_60" localSheetId="6">#REF!</definedName>
    <definedName name="CS_60" localSheetId="7">#REF!</definedName>
    <definedName name="CS_60" localSheetId="2">#REF!</definedName>
    <definedName name="CS_60" localSheetId="33">#REF!</definedName>
    <definedName name="CS_60" localSheetId="19">#REF!</definedName>
    <definedName name="CS_60" localSheetId="25">#REF!</definedName>
    <definedName name="CS_60">#REF!</definedName>
    <definedName name="CS_80" localSheetId="28">#REF!</definedName>
    <definedName name="CS_80" localSheetId="0">#REF!</definedName>
    <definedName name="CS_80" localSheetId="6">#REF!</definedName>
    <definedName name="CS_80" localSheetId="7">#REF!</definedName>
    <definedName name="CS_80" localSheetId="2">#REF!</definedName>
    <definedName name="CS_80" localSheetId="33">#REF!</definedName>
    <definedName name="CS_80" localSheetId="19">#REF!</definedName>
    <definedName name="CS_80" localSheetId="25">#REF!</definedName>
    <definedName name="CS_80">#REF!</definedName>
    <definedName name="CS_80S" localSheetId="28">#REF!</definedName>
    <definedName name="CS_80S" localSheetId="0">#REF!</definedName>
    <definedName name="CS_80S" localSheetId="6">#REF!</definedName>
    <definedName name="CS_80S" localSheetId="7">#REF!</definedName>
    <definedName name="CS_80S" localSheetId="2">#REF!</definedName>
    <definedName name="CS_80S" localSheetId="33">#REF!</definedName>
    <definedName name="CS_80S" localSheetId="19">#REF!</definedName>
    <definedName name="CS_80S" localSheetId="25">#REF!</definedName>
    <definedName name="CS_80S">#REF!</definedName>
    <definedName name="CS_STD" localSheetId="28">#REF!</definedName>
    <definedName name="CS_STD" localSheetId="0">#REF!</definedName>
    <definedName name="CS_STD" localSheetId="6">#REF!</definedName>
    <definedName name="CS_STD" localSheetId="7">#REF!</definedName>
    <definedName name="CS_STD" localSheetId="2">#REF!</definedName>
    <definedName name="CS_STD" localSheetId="33">#REF!</definedName>
    <definedName name="CS_STD" localSheetId="19">#REF!</definedName>
    <definedName name="CS_STD" localSheetId="25">#REF!</definedName>
    <definedName name="CS_STD">#REF!</definedName>
    <definedName name="CS_XS" localSheetId="28">#REF!</definedName>
    <definedName name="CS_XS" localSheetId="0">#REF!</definedName>
    <definedName name="CS_XS" localSheetId="6">#REF!</definedName>
    <definedName name="CS_XS" localSheetId="7">#REF!</definedName>
    <definedName name="CS_XS" localSheetId="2">#REF!</definedName>
    <definedName name="CS_XS" localSheetId="33">#REF!</definedName>
    <definedName name="CS_XS" localSheetId="19">#REF!</definedName>
    <definedName name="CS_XS" localSheetId="25">#REF!</definedName>
    <definedName name="CS_XS">#REF!</definedName>
    <definedName name="CS_XXS" localSheetId="28">#REF!</definedName>
    <definedName name="CS_XXS" localSheetId="0">#REF!</definedName>
    <definedName name="CS_XXS" localSheetId="6">#REF!</definedName>
    <definedName name="CS_XXS" localSheetId="7">#REF!</definedName>
    <definedName name="CS_XXS" localSheetId="2">#REF!</definedName>
    <definedName name="CS_XXS" localSheetId="33">#REF!</definedName>
    <definedName name="CS_XXS" localSheetId="19">#REF!</definedName>
    <definedName name="CS_XXS" localSheetId="25">#REF!</definedName>
    <definedName name="CS_XXS">#REF!</definedName>
    <definedName name="CSau">#REF!</definedName>
    <definedName name="csd3p" localSheetId="28">#REF!</definedName>
    <definedName name="csd3p" localSheetId="1">#REF!</definedName>
    <definedName name="csd3p" localSheetId="0">#REF!</definedName>
    <definedName name="csd3p" localSheetId="6">#REF!</definedName>
    <definedName name="csd3p" localSheetId="7">#REF!</definedName>
    <definedName name="csd3p" localSheetId="2">#REF!</definedName>
    <definedName name="csd3p" localSheetId="4">#REF!</definedName>
    <definedName name="csd3p" localSheetId="5">#REF!</definedName>
    <definedName name="csd3p" localSheetId="33">#REF!</definedName>
    <definedName name="csd3p" localSheetId="19">#REF!</definedName>
    <definedName name="csd3p" localSheetId="25">#REF!</definedName>
    <definedName name="csd3p">#REF!</definedName>
    <definedName name="csddg1p" localSheetId="28">#REF!</definedName>
    <definedName name="csddg1p" localSheetId="1">#REF!</definedName>
    <definedName name="csddg1p" localSheetId="0">#REF!</definedName>
    <definedName name="csddg1p" localSheetId="6">#REF!</definedName>
    <definedName name="csddg1p" localSheetId="7">#REF!</definedName>
    <definedName name="csddg1p" localSheetId="2">#REF!</definedName>
    <definedName name="csddg1p" localSheetId="4">#REF!</definedName>
    <definedName name="csddg1p" localSheetId="5">#REF!</definedName>
    <definedName name="csddg1p" localSheetId="33">#REF!</definedName>
    <definedName name="csddg1p" localSheetId="19">#REF!</definedName>
    <definedName name="csddg1p" localSheetId="25">#REF!</definedName>
    <definedName name="csddg1p">#REF!</definedName>
    <definedName name="csddt1p" localSheetId="28">#REF!</definedName>
    <definedName name="csddt1p" localSheetId="1">#REF!</definedName>
    <definedName name="csddt1p" localSheetId="0">#REF!</definedName>
    <definedName name="csddt1p" localSheetId="6">#REF!</definedName>
    <definedName name="csddt1p" localSheetId="7">#REF!</definedName>
    <definedName name="csddt1p" localSheetId="2">#REF!</definedName>
    <definedName name="csddt1p" localSheetId="4">#REF!</definedName>
    <definedName name="csddt1p" localSheetId="5">#REF!</definedName>
    <definedName name="csddt1p" localSheetId="33">#REF!</definedName>
    <definedName name="csddt1p" localSheetId="19">#REF!</definedName>
    <definedName name="csddt1p" localSheetId="25">#REF!</definedName>
    <definedName name="csddt1p">#REF!</definedName>
    <definedName name="csht3p" localSheetId="28">#REF!</definedName>
    <definedName name="csht3p" localSheetId="1">#REF!</definedName>
    <definedName name="csht3p" localSheetId="0">#REF!</definedName>
    <definedName name="csht3p" localSheetId="6">#REF!</definedName>
    <definedName name="csht3p" localSheetId="7">#REF!</definedName>
    <definedName name="csht3p" localSheetId="2">#REF!</definedName>
    <definedName name="csht3p" localSheetId="4">#REF!</definedName>
    <definedName name="csht3p" localSheetId="5">#REF!</definedName>
    <definedName name="csht3p" localSheetId="33">#REF!</definedName>
    <definedName name="csht3p" localSheetId="19">#REF!</definedName>
    <definedName name="csht3p" localSheetId="25">#REF!</definedName>
    <definedName name="csht3p">#REF!</definedName>
    <definedName name="CT_KSTK" localSheetId="0">#REF!</definedName>
    <definedName name="CT_KSTK" localSheetId="6">#REF!</definedName>
    <definedName name="CT_KSTK" localSheetId="7">#REF!</definedName>
    <definedName name="CT_KSTK" localSheetId="2">#REF!</definedName>
    <definedName name="CT_KSTK" localSheetId="33">#REF!</definedName>
    <definedName name="CT_KSTK">#REF!</definedName>
    <definedName name="ctbb">#REF!</definedName>
    <definedName name="CTCT1" localSheetId="0" hidden="1">{"'Sheet1'!$L$16"}</definedName>
    <definedName name="CTCT1" localSheetId="34" hidden="1">{"'Sheet1'!$L$16"}</definedName>
    <definedName name="CTCT1" localSheetId="9" hidden="1">{"'Sheet1'!$L$16"}</definedName>
    <definedName name="CTCT1" localSheetId="6" hidden="1">{"'Sheet1'!$L$16"}</definedName>
    <definedName name="CTCT1" localSheetId="7" hidden="1">{"'Sheet1'!$L$16"}</definedName>
    <definedName name="CTCT1" localSheetId="2" hidden="1">{"'Sheet1'!$L$16"}</definedName>
    <definedName name="CTCT1" localSheetId="4" hidden="1">{"'Sheet1'!$L$16"}</definedName>
    <definedName name="CTCT1" localSheetId="5" hidden="1">{"'Sheet1'!$L$16"}</definedName>
    <definedName name="CTCT1" localSheetId="3" hidden="1">{"'Sheet1'!$L$16"}</definedName>
    <definedName name="CTCT1" localSheetId="16" hidden="1">{"'Sheet1'!$L$16"}</definedName>
    <definedName name="CTCT1" localSheetId="20" hidden="1">{"'Sheet1'!$L$16"}</definedName>
    <definedName name="CTCT1" localSheetId="24" hidden="1">{"'Sheet1'!$L$16"}</definedName>
    <definedName name="CTCT1" hidden="1">{"'Sheet1'!$L$16"}</definedName>
    <definedName name="ctdn9697" localSheetId="2">#REF!</definedName>
    <definedName name="ctdn9697">#REF!</definedName>
    <definedName name="CTH" localSheetId="2">#REF!</definedName>
    <definedName name="CTH">#REF!</definedName>
    <definedName name="ctiep" localSheetId="0">#REF!</definedName>
    <definedName name="ctiep" localSheetId="6">#REF!</definedName>
    <definedName name="ctiep" localSheetId="7">#REF!</definedName>
    <definedName name="ctiep" localSheetId="2">#REF!</definedName>
    <definedName name="ctiep" localSheetId="33">#REF!</definedName>
    <definedName name="ctiep">#REF!</definedName>
    <definedName name="CTieu_H">#REF!</definedName>
    <definedName name="CTieuXB">#REF!</definedName>
    <definedName name="CTL" localSheetId="2">#REF!</definedName>
    <definedName name="CTL">#REF!</definedName>
    <definedName name="ctmai">#REF!</definedName>
    <definedName name="ctong">#REF!</definedName>
    <definedName name="CTÖØ" localSheetId="2">#REF!</definedName>
    <definedName name="CTÖØ">#REF!</definedName>
    <definedName name="ctre">#REF!</definedName>
    <definedName name="Cty_TNHH_HYDRO_AGRI" localSheetId="2">#REF!</definedName>
    <definedName name="Cty_TNHH_HYDRO_AGRI">#REF!</definedName>
    <definedName name="CTY_VTKTNN_CAÀN_THÔ" localSheetId="2">#REF!</definedName>
    <definedName name="CTY_VTKTNN_CAÀN_THÔ">#REF!</definedName>
    <definedName name="cu_ly" localSheetId="0">#REF!</definedName>
    <definedName name="cu_ly" localSheetId="6">#REF!</definedName>
    <definedName name="cu_ly" localSheetId="7">#REF!</definedName>
    <definedName name="cu_ly" localSheetId="2">#REF!</definedName>
    <definedName name="CU_LY">#REF!</definedName>
    <definedName name="CUCHI" localSheetId="2">#REF!</definedName>
    <definedName name="CUCHI">#REF!</definedName>
    <definedName name="culasen">#REF!</definedName>
    <definedName name="culasenQ1">#REF!</definedName>
    <definedName name="culasenT3">#REF!</definedName>
    <definedName name="CuLy">#REF!</definedName>
    <definedName name="CuLy_Q">#REF!</definedName>
    <definedName name="cuoc_vc" localSheetId="0">#REF!</definedName>
    <definedName name="cuoc_vc" localSheetId="6">#REF!</definedName>
    <definedName name="cuoc_vc" localSheetId="7">#REF!</definedName>
    <definedName name="cuoc_vc" localSheetId="2">#REF!</definedName>
    <definedName name="cuoc_vc">#REF!</definedName>
    <definedName name="CuocVC">#REF!</definedName>
    <definedName name="cuond" localSheetId="2">#REF!</definedName>
    <definedName name="cuond">#REF!</definedName>
    <definedName name="cuong" localSheetId="0">{"Thuxm2.xls","Sheet1"}</definedName>
    <definedName name="cuong" localSheetId="34">{"Thuxm2.xls","Sheet1"}</definedName>
    <definedName name="cuong" localSheetId="9">{"Thuxm2.xls","Sheet1"}</definedName>
    <definedName name="cuong" localSheetId="6">{"Thuxm2.xls","Sheet1"}</definedName>
    <definedName name="cuong" localSheetId="7">{"Thuxm2.xls","Sheet1"}</definedName>
    <definedName name="cuong" localSheetId="2">{"Thuxm2.xls","Sheet1"}</definedName>
    <definedName name="cuong" localSheetId="4">{"Thuxm2.xls","Sheet1"}</definedName>
    <definedName name="cuong" localSheetId="5">{"Thuxm2.xls","Sheet1"}</definedName>
    <definedName name="cuong" localSheetId="3">{"Thuxm2.xls","Sheet1"}</definedName>
    <definedName name="cuong" localSheetId="16">{"Thuxm2.xls","Sheet1"}</definedName>
    <definedName name="cuong" localSheetId="20">{"Thuxm2.xls","Sheet1"}</definedName>
    <definedName name="cuong" localSheetId="24">{"Thuxm2.xls","Sheet1"}</definedName>
    <definedName name="cuong">{"Thuxm2.xls","Sheet1"}</definedName>
    <definedName name="CURRENCY" localSheetId="28">#REF!</definedName>
    <definedName name="CURRENCY" localSheetId="0">#REF!</definedName>
    <definedName name="CURRENCY" localSheetId="6">#REF!</definedName>
    <definedName name="CURRENCY" localSheetId="7">#REF!</definedName>
    <definedName name="CURRENCY" localSheetId="2">#REF!</definedName>
    <definedName name="CURRENCY" localSheetId="33">#REF!</definedName>
    <definedName name="CURRENCY" localSheetId="19">#REF!</definedName>
    <definedName name="CURRENCY" localSheetId="25">#REF!</definedName>
    <definedName name="CURRENCY">#REF!</definedName>
    <definedName name="current">#REF!</definedName>
    <definedName name="CVC_Q">#REF!</definedName>
    <definedName name="cvf">#N/A</definedName>
    <definedName name="cx" localSheetId="28">#REF!</definedName>
    <definedName name="cx" localSheetId="0">#REF!</definedName>
    <definedName name="cx" localSheetId="6">#REF!</definedName>
    <definedName name="cx" localSheetId="7">#REF!</definedName>
    <definedName name="cx" localSheetId="2">#REF!</definedName>
    <definedName name="cx" localSheetId="33">#REF!</definedName>
    <definedName name="cx" localSheetId="19">#REF!</definedName>
    <definedName name="cx" localSheetId="25">#REF!</definedName>
    <definedName name="cx">#REF!</definedName>
    <definedName name="d">#REF!</definedName>
    <definedName name="D_7101A_B" localSheetId="28">#REF!</definedName>
    <definedName name="D_7101A_B" localSheetId="0">#REF!</definedName>
    <definedName name="D_7101A_B" localSheetId="6">#REF!</definedName>
    <definedName name="D_7101A_B" localSheetId="7">#REF!</definedName>
    <definedName name="D_7101A_B" localSheetId="2">#REF!</definedName>
    <definedName name="D_7101A_B" localSheetId="33">#REF!</definedName>
    <definedName name="D_7101A_B" localSheetId="19">#REF!</definedName>
    <definedName name="D_7101A_B" localSheetId="25">#REF!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4x7">#REF!</definedName>
    <definedName name="dam" localSheetId="0">78000</definedName>
    <definedName name="dam" localSheetId="6">78000</definedName>
    <definedName name="dam" localSheetId="7">78000</definedName>
    <definedName name="dam" localSheetId="2">78000</definedName>
    <definedName name="dam">#REF!</definedName>
    <definedName name="danducsan" localSheetId="0">#REF!</definedName>
    <definedName name="danducsan" localSheetId="6">#REF!</definedName>
    <definedName name="danducsan" localSheetId="7">#REF!</definedName>
    <definedName name="danducsan" localSheetId="2">#REF!</definedName>
    <definedName name="danducsan">#REF!</definedName>
    <definedName name="dang" localSheetId="2">#REF!</definedName>
    <definedName name="dang">#REF!</definedName>
    <definedName name="DANHMUCVATTUtheoQUYETTOAN" localSheetId="2">#REF!</definedName>
    <definedName name="DANHMUCVATTUtheoQUYETTOAN">#REF!</definedName>
    <definedName name="DAO_DAT">#REF!</definedName>
    <definedName name="DAT" localSheetId="0">#REF!</definedName>
    <definedName name="DAT" localSheetId="6">#REF!</definedName>
    <definedName name="DAT" localSheetId="7">#REF!</definedName>
    <definedName name="DAT" localSheetId="2">#REF!</definedName>
    <definedName name="DAT" localSheetId="33">#REF!</definedName>
    <definedName name="DAT">#REF!</definedName>
    <definedName name="data" localSheetId="0">#REF!</definedName>
    <definedName name="data" localSheetId="6">#REF!</definedName>
    <definedName name="data" localSheetId="7">#REF!</definedName>
    <definedName name="data" localSheetId="2">#REF!</definedName>
    <definedName name="data" localSheetId="33">#REF!</definedName>
    <definedName name="data">#REF!</definedName>
    <definedName name="DATA_DATA2_List" localSheetId="2">#REF!</definedName>
    <definedName name="DATA_DATA2_List">#REF!</definedName>
    <definedName name="data1">#REF!</definedName>
    <definedName name="Data11" localSheetId="0">#REF!</definedName>
    <definedName name="Data11" localSheetId="6">#REF!</definedName>
    <definedName name="Data11" localSheetId="7">#REF!</definedName>
    <definedName name="Data11" localSheetId="2">#REF!</definedName>
    <definedName name="Data11" localSheetId="33">#REF!</definedName>
    <definedName name="Data11">#REF!</definedName>
    <definedName name="data2">#REF!</definedName>
    <definedName name="Data41" localSheetId="0">#REF!</definedName>
    <definedName name="Data41" localSheetId="6">#REF!</definedName>
    <definedName name="Data41" localSheetId="7">#REF!</definedName>
    <definedName name="Data41" localSheetId="2">#REF!</definedName>
    <definedName name="Data41" localSheetId="33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 localSheetId="28">#REF!</definedName>
    <definedName name="_xlnm.Database" localSheetId="0">#REF!</definedName>
    <definedName name="_xlnm.Database" localSheetId="6">#REF!</definedName>
    <definedName name="_xlnm.Database" localSheetId="7">#REF!</definedName>
    <definedName name="_xlnm.Database" localSheetId="2">#REF!</definedName>
    <definedName name="_xlnm.Database" localSheetId="33">#REF!</definedName>
    <definedName name="_xlnm.Database" localSheetId="26">#REF!</definedName>
    <definedName name="_xlnm.Database" localSheetId="19">#REF!</definedName>
    <definedName name="_xlnm.Database" localSheetId="25">#REF!</definedName>
    <definedName name="_xlnm.Database" localSheetId="27">#REF!</definedName>
    <definedName name="_xlnm.Database">#REF!</definedName>
    <definedName name="datak">#REF!</definedName>
    <definedName name="datal">#REF!</definedName>
    <definedName name="DATDAO" localSheetId="0">#REF!</definedName>
    <definedName name="DATDAO" localSheetId="6">#REF!</definedName>
    <definedName name="DATDAO" localSheetId="7">#REF!</definedName>
    <definedName name="DATDAO" localSheetId="2">#REF!</definedName>
    <definedName name="DATDAO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noi">#REF!</definedName>
    <definedName name="Daunoinhomdong">#REF!</definedName>
    <definedName name="day" localSheetId="2">#REF!</definedName>
    <definedName name="day">#REF!</definedName>
    <definedName name="DayCEV">#REF!</definedName>
    <definedName name="dcct">#REF!</definedName>
    <definedName name="dche">#REF!</definedName>
    <definedName name="DÇm_33">#REF!</definedName>
    <definedName name="DD" localSheetId="28">#REF!</definedName>
    <definedName name="DD" localSheetId="1">#REF!</definedName>
    <definedName name="DD" localSheetId="0">#REF!</definedName>
    <definedName name="DD" localSheetId="6">#REF!</definedName>
    <definedName name="DD" localSheetId="7">#REF!</definedName>
    <definedName name="DD" localSheetId="2">#REF!</definedName>
    <definedName name="DD" localSheetId="4">#REF!</definedName>
    <definedName name="DD" localSheetId="5">#REF!</definedName>
    <definedName name="DD" localSheetId="33">#REF!</definedName>
    <definedName name="DD" localSheetId="19">#REF!</definedName>
    <definedName name="DD" localSheetId="25">#REF!</definedName>
    <definedName name="DD">#REF!</definedName>
    <definedName name="ddar2">#REF!</definedName>
    <definedName name="ddax">#REF!</definedName>
    <definedName name="ddd" localSheetId="28" hidden="1">{"'Sheet1'!$L$16"}</definedName>
    <definedName name="ddd" localSheetId="1" hidden="1">{"'Sheet1'!$L$16"}</definedName>
    <definedName name="ddd" localSheetId="0" hidden="1">{"'Sheet1'!$L$16"}</definedName>
    <definedName name="ddd" localSheetId="34" hidden="1">{"'Sheet1'!$L$16"}</definedName>
    <definedName name="ddd" localSheetId="9" hidden="1">{"'Sheet1'!$L$16"}</definedName>
    <definedName name="ddd" localSheetId="6" hidden="1">{"'Sheet1'!$L$16"}</definedName>
    <definedName name="ddd" localSheetId="7" hidden="1">{"'Sheet1'!$L$16"}</definedName>
    <definedName name="ddd" localSheetId="2" hidden="1">{"'Sheet1'!$L$16"}</definedName>
    <definedName name="ddd" localSheetId="4" hidden="1">{"'Sheet1'!$L$16"}</definedName>
    <definedName name="ddd" localSheetId="5" hidden="1">{"'Sheet1'!$L$16"}</definedName>
    <definedName name="ddd" localSheetId="3" hidden="1">{"'Sheet1'!$L$16"}</definedName>
    <definedName name="ddd" localSheetId="33" hidden="1">{"'Sheet1'!$L$16"}</definedName>
    <definedName name="ddd" localSheetId="10" hidden="1">{"'Sheet1'!$L$16"}</definedName>
    <definedName name="ddd" localSheetId="11" hidden="1">{"'Sheet1'!$L$16"}</definedName>
    <definedName name="ddd" localSheetId="16" hidden="1">{"'Sheet1'!$L$16"}</definedName>
    <definedName name="ddd" localSheetId="20" hidden="1">{"'Sheet1'!$L$16"}</definedName>
    <definedName name="ddd" localSheetId="23" hidden="1">{"'Sheet1'!$L$16"}</definedName>
    <definedName name="ddd" localSheetId="19" hidden="1">{"'Sheet1'!$L$16"}</definedName>
    <definedName name="ddd" localSheetId="24" hidden="1">{"'Sheet1'!$L$16"}</definedName>
    <definedName name="ddd" localSheetId="25" hidden="1">{"'Sheet1'!$L$16"}</definedName>
    <definedName name="ddd" hidden="1">{"'Sheet1'!$L$16"}</definedName>
    <definedName name="dddddd" localSheetId="0" hidden="1">{"'Sheet1'!$L$16"}</definedName>
    <definedName name="dddddd" localSheetId="34" hidden="1">{"'Sheet1'!$L$16"}</definedName>
    <definedName name="dddddd" localSheetId="9" hidden="1">{"'Sheet1'!$L$16"}</definedName>
    <definedName name="dddddd" localSheetId="6" hidden="1">{"'Sheet1'!$L$16"}</definedName>
    <definedName name="dddddd" localSheetId="7" hidden="1">{"'Sheet1'!$L$16"}</definedName>
    <definedName name="dddddd" localSheetId="2" hidden="1">{"'Sheet1'!$L$16"}</definedName>
    <definedName name="dddddd" localSheetId="4" hidden="1">{"'Sheet1'!$L$16"}</definedName>
    <definedName name="dddddd" localSheetId="5" hidden="1">{"'Sheet1'!$L$16"}</definedName>
    <definedName name="dddddd" localSheetId="3" hidden="1">{"'Sheet1'!$L$16"}</definedName>
    <definedName name="dddddd" localSheetId="16" hidden="1">{"'Sheet1'!$L$16"}</definedName>
    <definedName name="dddddd" localSheetId="20" hidden="1">{"'Sheet1'!$L$16"}</definedName>
    <definedName name="dddddd" localSheetId="24" hidden="1">{"'Sheet1'!$L$16"}</definedName>
    <definedName name="dddddd" hidden="1">{"'Sheet1'!$L$16"}</definedName>
    <definedName name="dden">#REF!</definedName>
    <definedName name="DEMI1">#N/A</definedName>
    <definedName name="DEMI2">#N/A</definedName>
    <definedName name="den_bu" localSheetId="0">#REF!</definedName>
    <definedName name="den_bu" localSheetId="6">#REF!</definedName>
    <definedName name="den_bu" localSheetId="7">#REF!</definedName>
    <definedName name="den_bu" localSheetId="2">#REF!</definedName>
    <definedName name="den_bu" localSheetId="33">#REF!</definedName>
    <definedName name="den_bu">#REF!</definedName>
    <definedName name="denbu">#REF!</definedName>
    <definedName name="Det32x3" localSheetId="0">#REF!</definedName>
    <definedName name="Det32x3" localSheetId="6">#REF!</definedName>
    <definedName name="Det32x3" localSheetId="7">#REF!</definedName>
    <definedName name="Det32x3" localSheetId="2">#REF!</definedName>
    <definedName name="Det32x3" localSheetId="33">#REF!</definedName>
    <definedName name="Det32x3">#REF!</definedName>
    <definedName name="Det35x3" localSheetId="0">#REF!</definedName>
    <definedName name="Det35x3" localSheetId="6">#REF!</definedName>
    <definedName name="Det35x3" localSheetId="7">#REF!</definedName>
    <definedName name="Det35x3" localSheetId="2">#REF!</definedName>
    <definedName name="Det35x3" localSheetId="33">#REF!</definedName>
    <definedName name="Det35x3">#REF!</definedName>
    <definedName name="Det40x4" localSheetId="0">#REF!</definedName>
    <definedName name="Det40x4" localSheetId="6">#REF!</definedName>
    <definedName name="Det40x4" localSheetId="7">#REF!</definedName>
    <definedName name="Det40x4" localSheetId="2">#REF!</definedName>
    <definedName name="Det40x4" localSheetId="33">#REF!</definedName>
    <definedName name="Det40x4">#REF!</definedName>
    <definedName name="Det50x5" localSheetId="0">#REF!</definedName>
    <definedName name="Det50x5" localSheetId="6">#REF!</definedName>
    <definedName name="Det50x5" localSheetId="7">#REF!</definedName>
    <definedName name="Det50x5" localSheetId="2">#REF!</definedName>
    <definedName name="Det50x5" localSheetId="33">#REF!</definedName>
    <definedName name="Det50x5">#REF!</definedName>
    <definedName name="Det63x6" localSheetId="0">#REF!</definedName>
    <definedName name="Det63x6" localSheetId="6">#REF!</definedName>
    <definedName name="Det63x6" localSheetId="7">#REF!</definedName>
    <definedName name="Det63x6" localSheetId="2">#REF!</definedName>
    <definedName name="Det63x6" localSheetId="33">#REF!</definedName>
    <definedName name="Det63x6">#REF!</definedName>
    <definedName name="Det75x6" localSheetId="0">#REF!</definedName>
    <definedName name="Det75x6" localSheetId="6">#REF!</definedName>
    <definedName name="Det75x6" localSheetId="7">#REF!</definedName>
    <definedName name="Det75x6" localSheetId="2">#REF!</definedName>
    <definedName name="Det75x6" localSheetId="33">#REF!</definedName>
    <definedName name="Det75x6">#REF!</definedName>
    <definedName name="df">#REF!</definedName>
    <definedName name="dfchh" localSheetId="0" hidden="1">{"'Sheet1'!$L$16"}</definedName>
    <definedName name="dfchh" localSheetId="34" hidden="1">{"'Sheet1'!$L$16"}</definedName>
    <definedName name="dfchh" localSheetId="9" hidden="1">{"'Sheet1'!$L$16"}</definedName>
    <definedName name="dfchh" localSheetId="6" hidden="1">{"'Sheet1'!$L$16"}</definedName>
    <definedName name="dfchh" localSheetId="7" hidden="1">{"'Sheet1'!$L$16"}</definedName>
    <definedName name="dfchh" localSheetId="2" hidden="1">{"'Sheet1'!$L$16"}</definedName>
    <definedName name="dfchh" localSheetId="4" hidden="1">{"'Sheet1'!$L$16"}</definedName>
    <definedName name="dfchh" localSheetId="5" hidden="1">{"'Sheet1'!$L$16"}</definedName>
    <definedName name="dfchh" localSheetId="3" hidden="1">{"'Sheet1'!$L$16"}</definedName>
    <definedName name="dfchh" localSheetId="16" hidden="1">{"'Sheet1'!$L$16"}</definedName>
    <definedName name="dfchh" localSheetId="20" hidden="1">{"'Sheet1'!$L$16"}</definedName>
    <definedName name="dfchh" localSheetId="24" hidden="1">{"'Sheet1'!$L$16"}</definedName>
    <definedName name="dfchh" hidden="1">{"'Sheet1'!$L$16"}</definedName>
    <definedName name="dfdgg.xls" localSheetId="1" hidden="1">{"'Sheet1'!$L$16"}</definedName>
    <definedName name="dfdgg.xls" localSheetId="0" hidden="1">{"'Sheet1'!$L$16"}</definedName>
    <definedName name="dfdgg.xls" localSheetId="34" hidden="1">{"'Sheet1'!$L$16"}</definedName>
    <definedName name="dfdgg.xls" localSheetId="9" hidden="1">{"'Sheet1'!$L$16"}</definedName>
    <definedName name="dfdgg.xls" localSheetId="6" hidden="1">{"'Sheet1'!$L$16"}</definedName>
    <definedName name="dfdgg.xls" localSheetId="7" hidden="1">{"'Sheet1'!$L$16"}</definedName>
    <definedName name="dfdgg.xls" localSheetId="2" hidden="1">{"'Sheet1'!$L$16"}</definedName>
    <definedName name="dfdgg.xls" localSheetId="4" hidden="1">{"'Sheet1'!$L$16"}</definedName>
    <definedName name="dfdgg.xls" localSheetId="5" hidden="1">{"'Sheet1'!$L$16"}</definedName>
    <definedName name="dfdgg.xls" localSheetId="3" hidden="1">{"'Sheet1'!$L$16"}</definedName>
    <definedName name="dfdgg.xls" localSheetId="16" hidden="1">{"'Sheet1'!$L$16"}</definedName>
    <definedName name="dfdgg.xls" localSheetId="20" hidden="1">{"'Sheet1'!$L$16"}</definedName>
    <definedName name="dfdgg.xls" localSheetId="24" hidden="1">{"'Sheet1'!$L$16"}</definedName>
    <definedName name="dfdgg.xls" hidden="1">{"'Sheet1'!$L$16"}</definedName>
    <definedName name="dfdljfdsl.xls" localSheetId="1" hidden="1">{"'Sheet1'!$L$16"}</definedName>
    <definedName name="dfdljfdsl.xls" localSheetId="0" hidden="1">{"'Sheet1'!$L$16"}</definedName>
    <definedName name="dfdljfdsl.xls" localSheetId="34" hidden="1">{"'Sheet1'!$L$16"}</definedName>
    <definedName name="dfdljfdsl.xls" localSheetId="9" hidden="1">{"'Sheet1'!$L$16"}</definedName>
    <definedName name="dfdljfdsl.xls" localSheetId="6" hidden="1">{"'Sheet1'!$L$16"}</definedName>
    <definedName name="dfdljfdsl.xls" localSheetId="7" hidden="1">{"'Sheet1'!$L$16"}</definedName>
    <definedName name="dfdljfdsl.xls" localSheetId="2" hidden="1">{"'Sheet1'!$L$16"}</definedName>
    <definedName name="dfdljfdsl.xls" localSheetId="4" hidden="1">{"'Sheet1'!$L$16"}</definedName>
    <definedName name="dfdljfdsl.xls" localSheetId="5" hidden="1">{"'Sheet1'!$L$16"}</definedName>
    <definedName name="dfdljfdsl.xls" localSheetId="3" hidden="1">{"'Sheet1'!$L$16"}</definedName>
    <definedName name="dfdljfdsl.xls" localSheetId="16" hidden="1">{"'Sheet1'!$L$16"}</definedName>
    <definedName name="dfdljfdsl.xls" localSheetId="20" hidden="1">{"'Sheet1'!$L$16"}</definedName>
    <definedName name="dfdljfdsl.xls" localSheetId="24" hidden="1">{"'Sheet1'!$L$16"}</definedName>
    <definedName name="dfdljfdsl.xls" hidden="1">{"'Sheet1'!$L$16"}</definedName>
    <definedName name="dfgdf" localSheetId="0">#REF!</definedName>
    <definedName name="dfgdfg" localSheetId="6">#REF!</definedName>
    <definedName name="dfgdfg" localSheetId="7">#REF!</definedName>
    <definedName name="dfhdslkfjdl.xls" localSheetId="1" hidden="1">{"'Sheet1'!$L$16"}</definedName>
    <definedName name="dfhdslkfjdl.xls" localSheetId="0" hidden="1">{"'Sheet1'!$L$16"}</definedName>
    <definedName name="dfhdslkfjdl.xls" localSheetId="34" hidden="1">{"'Sheet1'!$L$16"}</definedName>
    <definedName name="dfhdslkfjdl.xls" localSheetId="9" hidden="1">{"'Sheet1'!$L$16"}</definedName>
    <definedName name="dfhdslkfjdl.xls" localSheetId="6" hidden="1">{"'Sheet1'!$L$16"}</definedName>
    <definedName name="dfhdslkfjdl.xls" localSheetId="7" hidden="1">{"'Sheet1'!$L$16"}</definedName>
    <definedName name="dfhdslkfjdl.xls" localSheetId="2" hidden="1">{"'Sheet1'!$L$16"}</definedName>
    <definedName name="dfhdslkfjdl.xls" localSheetId="4" hidden="1">{"'Sheet1'!$L$16"}</definedName>
    <definedName name="dfhdslkfjdl.xls" localSheetId="5" hidden="1">{"'Sheet1'!$L$16"}</definedName>
    <definedName name="dfhdslkfjdl.xls" localSheetId="3" hidden="1">{"'Sheet1'!$L$16"}</definedName>
    <definedName name="dfhdslkfjdl.xls" localSheetId="16" hidden="1">{"'Sheet1'!$L$16"}</definedName>
    <definedName name="dfhdslkfjdl.xls" localSheetId="20" hidden="1">{"'Sheet1'!$L$16"}</definedName>
    <definedName name="dfhdslkfjdl.xls" localSheetId="24" hidden="1">{"'Sheet1'!$L$16"}</definedName>
    <definedName name="dfhdslkfjdl.xls" hidden="1">{"'Sheet1'!$L$16"}</definedName>
    <definedName name="dfjslf.xls" localSheetId="1" hidden="1">{"'Sheet1'!$L$16"}</definedName>
    <definedName name="dfjslf.xls" localSheetId="0" hidden="1">{"'Sheet1'!$L$16"}</definedName>
    <definedName name="dfjslf.xls" localSheetId="34" hidden="1">{"'Sheet1'!$L$16"}</definedName>
    <definedName name="dfjslf.xls" localSheetId="9" hidden="1">{"'Sheet1'!$L$16"}</definedName>
    <definedName name="dfjslf.xls" localSheetId="6" hidden="1">{"'Sheet1'!$L$16"}</definedName>
    <definedName name="dfjslf.xls" localSheetId="7" hidden="1">{"'Sheet1'!$L$16"}</definedName>
    <definedName name="dfjslf.xls" localSheetId="2" hidden="1">{"'Sheet1'!$L$16"}</definedName>
    <definedName name="dfjslf.xls" localSheetId="4" hidden="1">{"'Sheet1'!$L$16"}</definedName>
    <definedName name="dfjslf.xls" localSheetId="5" hidden="1">{"'Sheet1'!$L$16"}</definedName>
    <definedName name="dfjslf.xls" localSheetId="3" hidden="1">{"'Sheet1'!$L$16"}</definedName>
    <definedName name="dfjslf.xls" localSheetId="16" hidden="1">{"'Sheet1'!$L$16"}</definedName>
    <definedName name="dfjslf.xls" localSheetId="20" hidden="1">{"'Sheet1'!$L$16"}</definedName>
    <definedName name="dfjslf.xls" localSheetId="24" hidden="1">{"'Sheet1'!$L$16"}</definedName>
    <definedName name="dfjslf.xls" hidden="1">{"'Sheet1'!$L$16"}</definedName>
    <definedName name="dgbdII">#REF!</definedName>
    <definedName name="DGCT_T.Quy_P.Thuy_Q">#REF!</definedName>
    <definedName name="DGCT_TRAUQUYPHUTHUY_HN">#REF!</definedName>
    <definedName name="DGCTI592" localSheetId="0">#REF!</definedName>
    <definedName name="DGCTI592" localSheetId="6">#REF!</definedName>
    <definedName name="DGCTI592" localSheetId="7">#REF!</definedName>
    <definedName name="DGCTI592" localSheetId="33">#REF!</definedName>
    <definedName name="DGCTI592">#REF!</definedName>
    <definedName name="dghp">#REF!</definedName>
    <definedName name="dgm" localSheetId="33">#REF!</definedName>
    <definedName name="dgm">#REF!</definedName>
    <definedName name="dgnc" localSheetId="28">#REF!</definedName>
    <definedName name="dgnc" localSheetId="1">#REF!</definedName>
    <definedName name="dgnc" localSheetId="0">#REF!</definedName>
    <definedName name="dgnc" localSheetId="6">#REF!</definedName>
    <definedName name="dgnc" localSheetId="7">#REF!</definedName>
    <definedName name="dgnc" localSheetId="2">#REF!</definedName>
    <definedName name="dgnc" localSheetId="4">#REF!</definedName>
    <definedName name="dgnc" localSheetId="5">#REF!</definedName>
    <definedName name="dgnc" localSheetId="33">#REF!</definedName>
    <definedName name="dgnc" localSheetId="19">#REF!</definedName>
    <definedName name="dgnc" localSheetId="25">#REF!</definedName>
    <definedName name="dgnc">#REF!</definedName>
    <definedName name="dgqndn">#REF!</definedName>
    <definedName name="DGTH" localSheetId="33">#REF!</definedName>
    <definedName name="DGTH">#REF!</definedName>
    <definedName name="dgthss3">#REF!</definedName>
    <definedName name="dgvl" localSheetId="28">#REF!</definedName>
    <definedName name="dgvl" localSheetId="1">#REF!</definedName>
    <definedName name="dgvl" localSheetId="0">#REF!</definedName>
    <definedName name="dgvl" localSheetId="6">#REF!</definedName>
    <definedName name="dgvl" localSheetId="7">#REF!</definedName>
    <definedName name="dgvl" localSheetId="2">#REF!</definedName>
    <definedName name="dgvl" localSheetId="4">#REF!</definedName>
    <definedName name="dgvl" localSheetId="5">#REF!</definedName>
    <definedName name="dgvl" localSheetId="33">#REF!</definedName>
    <definedName name="dgvl" localSheetId="19">#REF!</definedName>
    <definedName name="dgvl" localSheetId="25">#REF!</definedName>
    <definedName name="dgvl">#REF!</definedName>
    <definedName name="DGVUA">#REF!</definedName>
    <definedName name="DGXDTT">#REF!</definedName>
    <definedName name="dien" localSheetId="1" hidden="1">{"'Sheet1'!$L$16"}</definedName>
    <definedName name="dien" localSheetId="0" hidden="1">{"'Sheet1'!$L$16"}</definedName>
    <definedName name="dien" localSheetId="34" hidden="1">{"'Sheet1'!$L$16"}</definedName>
    <definedName name="dien" localSheetId="9" hidden="1">{"'Sheet1'!$L$16"}</definedName>
    <definedName name="dien" localSheetId="6" hidden="1">{"'Sheet1'!$L$16"}</definedName>
    <definedName name="dien" localSheetId="7" hidden="1">{"'Sheet1'!$L$16"}</definedName>
    <definedName name="dien" localSheetId="2" hidden="1">{"'Sheet1'!$L$16"}</definedName>
    <definedName name="dien" localSheetId="4" hidden="1">{"'Sheet1'!$L$16"}</definedName>
    <definedName name="dien" localSheetId="5" hidden="1">{"'Sheet1'!$L$16"}</definedName>
    <definedName name="dien" localSheetId="3" hidden="1">{"'Sheet1'!$L$16"}</definedName>
    <definedName name="dien" localSheetId="33" hidden="1">{"'Sheet1'!$L$16"}</definedName>
    <definedName name="dien" localSheetId="16" hidden="1">{"'Sheet1'!$L$16"}</definedName>
    <definedName name="dien" localSheetId="20" hidden="1">{"'Sheet1'!$L$16"}</definedName>
    <definedName name="dien" localSheetId="24" hidden="1">{"'Sheet1'!$L$16"}</definedName>
    <definedName name="dien" hidden="1">{"'Sheet1'!$L$16"}</definedName>
    <definedName name="dientichck" localSheetId="0">#REF!</definedName>
    <definedName name="dientichck" localSheetId="6">#REF!</definedName>
    <definedName name="dientichck" localSheetId="7">#REF!</definedName>
    <definedName name="dientichck" localSheetId="2">#REF!</definedName>
    <definedName name="dientichck">#REF!</definedName>
    <definedName name="dinh2" localSheetId="0">#REF!</definedName>
    <definedName name="dinh2" localSheetId="6">#REF!</definedName>
    <definedName name="dinh2" localSheetId="7">#REF!</definedName>
    <definedName name="dinh2" localSheetId="2">#REF!</definedName>
    <definedName name="dinh2" localSheetId="33">#REF!</definedName>
    <definedName name="dinh2">#REF!</definedName>
    <definedName name="Dinhmuc" localSheetId="2">#REF!</definedName>
    <definedName name="Dinhmuc">#REF!</definedName>
    <definedName name="DiÔn_gi_i">#REF!</definedName>
    <definedName name="djhjd" localSheetId="0">#REF!</definedName>
    <definedName name="DKCO">#REF!</definedName>
    <definedName name="DKNO">#REF!</definedName>
    <definedName name="dl">#REF!</definedName>
    <definedName name="dm56bxd">#REF!</definedName>
    <definedName name="dmat">#REF!</definedName>
    <definedName name="dmdv">#REF!</definedName>
    <definedName name="DMHH">#REF!</definedName>
    <definedName name="DMlapdatxa">#REF!</definedName>
    <definedName name="dmoi">#REF!</definedName>
    <definedName name="DN" localSheetId="0">#REF!</definedName>
    <definedName name="DN" localSheetId="6">#REF!</definedName>
    <definedName name="DN" localSheetId="7">#REF!</definedName>
    <definedName name="DN" localSheetId="2">#REF!</definedName>
    <definedName name="DN" localSheetId="33">#REF!</definedName>
    <definedName name="DN">#REF!</definedName>
    <definedName name="DÑt45x4" localSheetId="0">#REF!</definedName>
    <definedName name="DÑt45x4" localSheetId="6">#REF!</definedName>
    <definedName name="DÑt45x4" localSheetId="7">#REF!</definedName>
    <definedName name="DÑt45x4" localSheetId="2">#REF!</definedName>
    <definedName name="DÑt45x4" localSheetId="33">#REF!</definedName>
    <definedName name="DÑt45x4">#REF!</definedName>
    <definedName name="Do.dang.2001" localSheetId="28">#REF!</definedName>
    <definedName name="Do.dang.2001" localSheetId="0">#REF!</definedName>
    <definedName name="Do.dang.2001" localSheetId="6">#REF!</definedName>
    <definedName name="Do.dang.2001" localSheetId="7">#REF!</definedName>
    <definedName name="Do.dang.2001" localSheetId="2">#REF!</definedName>
    <definedName name="Do.dang.2001" localSheetId="33">#REF!</definedName>
    <definedName name="Do.dang.2001" localSheetId="19">#REF!</definedName>
    <definedName name="Do.dang.2001" localSheetId="25">#REF!</definedName>
    <definedName name="Do.dang.2001">#REF!</definedName>
    <definedName name="Do.dang.31.10" localSheetId="28">#REF!</definedName>
    <definedName name="Do.dang.31.10" localSheetId="0">#REF!</definedName>
    <definedName name="Do.dang.31.10" localSheetId="6">#REF!</definedName>
    <definedName name="Do.dang.31.10" localSheetId="7">#REF!</definedName>
    <definedName name="Do.dang.31.10" localSheetId="2">#REF!</definedName>
    <definedName name="Do.dang.31.10" localSheetId="33">#REF!</definedName>
    <definedName name="Do.dang.31.10" localSheetId="19">#REF!</definedName>
    <definedName name="Do.dang.31.10" localSheetId="25">#REF!</definedName>
    <definedName name="Do.dang.31.10">#REF!</definedName>
    <definedName name="Do_tim">#REF!</definedName>
    <definedName name="doan1" localSheetId="0">#REF!</definedName>
    <definedName name="doan1" localSheetId="6">#REF!</definedName>
    <definedName name="doan1" localSheetId="7">#REF!</definedName>
    <definedName name="doan1" localSheetId="2">#REF!</definedName>
    <definedName name="doan1">#REF!</definedName>
    <definedName name="doan2" localSheetId="0">#REF!</definedName>
    <definedName name="doan2" localSheetId="6">#REF!</definedName>
    <definedName name="doan2" localSheetId="7">#REF!</definedName>
    <definedName name="doan2" localSheetId="2">#REF!</definedName>
    <definedName name="doan2">#REF!</definedName>
    <definedName name="doan3" localSheetId="0">#REF!</definedName>
    <definedName name="doan3" localSheetId="6">#REF!</definedName>
    <definedName name="doan3" localSheetId="7">#REF!</definedName>
    <definedName name="doan3" localSheetId="2">#REF!</definedName>
    <definedName name="doan3">#REF!</definedName>
    <definedName name="doan4" localSheetId="0">#REF!</definedName>
    <definedName name="doan4" localSheetId="6">#REF!</definedName>
    <definedName name="doan4" localSheetId="7">#REF!</definedName>
    <definedName name="doan4" localSheetId="2">#REF!</definedName>
    <definedName name="doan4">#REF!</definedName>
    <definedName name="doan5" localSheetId="0">#REF!</definedName>
    <definedName name="doan5" localSheetId="6">#REF!</definedName>
    <definedName name="doan5" localSheetId="7">#REF!</definedName>
    <definedName name="doan5" localSheetId="2">#REF!</definedName>
    <definedName name="doan5">#REF!</definedName>
    <definedName name="doan6" localSheetId="0">#REF!</definedName>
    <definedName name="doan6" localSheetId="6">#REF!</definedName>
    <definedName name="doan6" localSheetId="7">#REF!</definedName>
    <definedName name="doan6" localSheetId="2">#REF!</definedName>
    <definedName name="doan6">#REF!</definedName>
    <definedName name="dobt" localSheetId="2">#REF!</definedName>
    <definedName name="dobt">#REF!</definedName>
    <definedName name="doclb" localSheetId="2">#REF!</definedName>
    <definedName name="doclb">#REF!</definedName>
    <definedName name="Document_array" localSheetId="28">{"ÿÿÿÿÿ","NHA 7 GIAN SO I- BDH_B.XLS","NHA 7 GIAN SO II-BDH_B.XLS","NHA 7 GIAN SO III-BDH_B.XLS"}</definedName>
    <definedName name="Document_array" localSheetId="32">{"Thuxm2.xls","Sheet1"}</definedName>
    <definedName name="Document_array" localSheetId="1">{"ÿÿÿÿÿ","NHA 7 GIAN SO I- BDH_B.XLS","NHA 7 GIAN SO II-BDH_B.XLS","NHA 7 GIAN SO III-BDH_B.XLS"}</definedName>
    <definedName name="Document_array" localSheetId="0">{"ÿÿÿÿÿ","NHA 7 GIAN SO I- BDH_B.XLS","NHA 7 GIAN SO II-BDH_B.XLS","NHA 7 GIAN SO III-BDH_B.XLS"}</definedName>
    <definedName name="Document_array" localSheetId="34">{"ÿÿÿÿÿ","NHA 7 GIAN SO I- BDH_B.XLS","NHA 7 GIAN SO II-BDH_B.XLS","NHA 7 GIAN SO III-BDH_B.XLS"}</definedName>
    <definedName name="Document_array" localSheetId="9">{"ÿÿÿÿÿ","NHA 7 GIAN SO I- BDH_B.XLS","NHA 7 GIAN SO II-BDH_B.XLS","NHA 7 GIAN SO III-BDH_B.XLS"}</definedName>
    <definedName name="Document_array" localSheetId="6">{"ÿÿÿÿÿ","NHA 7 GIAN SO I- BDH_B.XLS","NHA 7 GIAN SO II-BDH_B.XLS","NHA 7 GIAN SO III-BDH_B.XLS"}</definedName>
    <definedName name="Document_array" localSheetId="7">{"ÿÿÿÿÿ","NHA 7 GIAN SO I- BDH_B.XLS","NHA 7 GIAN SO II-BDH_B.XLS","NHA 7 GIAN SO III-BDH_B.XLS"}</definedName>
    <definedName name="Document_array" localSheetId="2">{"Thuxm2.xls","Sheet1"}</definedName>
    <definedName name="Document_array" localSheetId="4">{"ÿÿÿÿÿ","NHA 7 GIAN SO I- BDH_B.XLS","NHA 7 GIAN SO II-BDH_B.XLS","NHA 7 GIAN SO III-BDH_B.XLS"}</definedName>
    <definedName name="Document_array" localSheetId="5">{"ÿÿÿÿÿ","NHA 7 GIAN SO I- BDH_B.XLS","NHA 7 GIAN SO II-BDH_B.XLS","NHA 7 GIAN SO III-BDH_B.XLS"}</definedName>
    <definedName name="Document_array" localSheetId="3">{"ÿÿÿÿÿ","NHA 7 GIAN SO I- BDH_B.XLS","NHA 7 GIAN SO II-BDH_B.XLS","NHA 7 GIAN SO III-BDH_B.XLS"}</definedName>
    <definedName name="Document_array" localSheetId="33">{"ÿÿÿÿÿ","NHA 7 GIAN SO I- BDH_B.XLS","NHA 7 GIAN SO II-BDH_B.XLS","NHA 7 GIAN SO III-BDH_B.XLS"}</definedName>
    <definedName name="Document_array" localSheetId="10">{"ÿÿÿÿÿ","NHA 7 GIAN SO I- BDH_B.XLS","NHA 7 GIAN SO II-BDH_B.XLS","NHA 7 GIAN SO III-BDH_B.XLS"}</definedName>
    <definedName name="Document_array" localSheetId="11">{"ÿÿÿÿÿ","NHA 7 GIAN SO I- BDH_B.XLS","NHA 7 GIAN SO II-BDH_B.XLS","NHA 7 GIAN SO III-BDH_B.XLS"}</definedName>
    <definedName name="Document_array" localSheetId="16">{"ÿÿÿÿÿ","NHA 7 GIAN SO I- BDH_B.XLS","NHA 7 GIAN SO II-BDH_B.XLS","NHA 7 GIAN SO III-BDH_B.XLS"}</definedName>
    <definedName name="Document_array" localSheetId="20">{"ÿÿÿÿÿ","NHA 7 GIAN SO I- BDH_B.XLS","NHA 7 GIAN SO II-BDH_B.XLS","NHA 7 GIAN SO III-BDH_B.XLS"}</definedName>
    <definedName name="Document_array" localSheetId="23">{"ÿÿÿÿÿ","NHA 7 GIAN SO I- BDH_B.XLS","NHA 7 GIAN SO II-BDH_B.XLS","NHA 7 GIAN SO III-BDH_B.XLS"}</definedName>
    <definedName name="Document_array" localSheetId="26">{"Thuxm2.xls","Sheet1"}</definedName>
    <definedName name="Document_array" localSheetId="12">{"Thuxm2.xls","Sheet1"}</definedName>
    <definedName name="Document_array" localSheetId="13">{"Thuxm2.xls","Sheet1"}</definedName>
    <definedName name="Document_array" localSheetId="14">{"Thuxm2.xls","Sheet1"}</definedName>
    <definedName name="Document_array" localSheetId="19">{"ÿÿÿÿÿ","NHA 7 GIAN SO I- BDH_B.XLS","NHA 7 GIAN SO II-BDH_B.XLS","NHA 7 GIAN SO III-BDH_B.XLS"}</definedName>
    <definedName name="Document_array" localSheetId="22">{"Thuxm2.xls","Sheet1"}</definedName>
    <definedName name="Document_array" localSheetId="24">{"Thuxm2.xls","Sheet1"}</definedName>
    <definedName name="Document_array" localSheetId="25">{"ÿÿÿÿÿ","NHA 7 GIAN SO I- BDH_B.XLS","NHA 7 GIAN SO II-BDH_B.XLS","NHA 7 GIAN SO III-BDH_B.XLS"}</definedName>
    <definedName name="Document_array" localSheetId="27">{"Thuxm2.xls","Sheet1"}</definedName>
    <definedName name="Document_array">{"ÿÿÿÿÿ","NHA 7 GIAN SO I- BDH_B.XLS","NHA 7 GIAN SO II-BDH_B.XLS","NHA 7 GIAN SO III-BDH_B.XLS"}</definedName>
    <definedName name="Documents_array" localSheetId="0">#REF!</definedName>
    <definedName name="Documents_array" localSheetId="6">#REF!</definedName>
    <definedName name="Documents_array" localSheetId="7">#REF!</definedName>
    <definedName name="Documents_array" localSheetId="2">#N/A</definedName>
    <definedName name="Documents_array" localSheetId="33">#REF!</definedName>
    <definedName name="Documents_array">#REF!</definedName>
    <definedName name="doi9t">#REF!</definedName>
    <definedName name="doiq3">#REF!</definedName>
    <definedName name="dolcb" localSheetId="2">#REF!</definedName>
    <definedName name="dolcb">#REF!</definedName>
    <definedName name="don" localSheetId="0" hidden="1">{"'Sheet1'!$L$16"}</definedName>
    <definedName name="don" localSheetId="34" hidden="1">{"'Sheet1'!$L$16"}</definedName>
    <definedName name="don" localSheetId="9" hidden="1">{"'Sheet1'!$L$16"}</definedName>
    <definedName name="don" localSheetId="6" hidden="1">{"'Sheet1'!$L$16"}</definedName>
    <definedName name="don" localSheetId="7" hidden="1">{"'Sheet1'!$L$16"}</definedName>
    <definedName name="don" localSheetId="2" hidden="1">{"'Sheet1'!$L$16"}</definedName>
    <definedName name="don" localSheetId="4" hidden="1">{"'Sheet1'!$L$16"}</definedName>
    <definedName name="don" localSheetId="5" hidden="1">{"'Sheet1'!$L$16"}</definedName>
    <definedName name="don" localSheetId="3" hidden="1">{"'Sheet1'!$L$16"}</definedName>
    <definedName name="don" localSheetId="16" hidden="1">{"'Sheet1'!$L$16"}</definedName>
    <definedName name="don" localSheetId="20" hidden="1">{"'Sheet1'!$L$16"}</definedName>
    <definedName name="don" localSheetId="24" hidden="1">{"'Sheet1'!$L$16"}</definedName>
    <definedName name="don" hidden="1">{"'Sheet1'!$L$16"}</definedName>
    <definedName name="Don.gia" localSheetId="28">#REF!</definedName>
    <definedName name="Don.gia" localSheetId="0">#REF!</definedName>
    <definedName name="Don.gia" localSheetId="6">#REF!</definedName>
    <definedName name="Don.gia" localSheetId="7">#REF!</definedName>
    <definedName name="Don.gia" localSheetId="2">#REF!</definedName>
    <definedName name="Don.gia" localSheetId="33">#REF!</definedName>
    <definedName name="Don.gia" localSheetId="19">#REF!</definedName>
    <definedName name="Don.gia" localSheetId="25">#REF!</definedName>
    <definedName name="Don.gia">#REF!</definedName>
    <definedName name="Dong_coc">#REF!</definedName>
    <definedName name="dongia" localSheetId="2">#REF!</definedName>
    <definedName name="dongiavanchuyen">#REF!</definedName>
    <definedName name="Donvi">#REF!</definedName>
    <definedName name="DR" localSheetId="0">{"Thuxm2.xls","Sheet1"}</definedName>
    <definedName name="DR" localSheetId="34">{"Thuxm2.xls","Sheet1"}</definedName>
    <definedName name="DR" localSheetId="9">{"Thuxm2.xls","Sheet1"}</definedName>
    <definedName name="DR" localSheetId="6">{"Thuxm2.xls","Sheet1"}</definedName>
    <definedName name="DR" localSheetId="7">{"Thuxm2.xls","Sheet1"}</definedName>
    <definedName name="DR" localSheetId="2">{"Thuxm2.xls","Sheet1"}</definedName>
    <definedName name="DR" localSheetId="4">{"Thuxm2.xls","Sheet1"}</definedName>
    <definedName name="DR" localSheetId="5">{"Thuxm2.xls","Sheet1"}</definedName>
    <definedName name="DR" localSheetId="3">{"Thuxm2.xls","Sheet1"}</definedName>
    <definedName name="DR" localSheetId="16">{"Thuxm2.xls","Sheet1"}</definedName>
    <definedName name="DR" localSheetId="20">{"Thuxm2.xls","Sheet1"}</definedName>
    <definedName name="DR" localSheetId="24">{"Thuxm2.xls","Sheet1"}</definedName>
    <definedName name="DR">{"Thuxm2.xls","Sheet1"}</definedName>
    <definedName name="ds">#REF!</definedName>
    <definedName name="ds1pnc" localSheetId="28">#REF!</definedName>
    <definedName name="ds1pnc" localSheetId="1">#REF!</definedName>
    <definedName name="ds1pnc" localSheetId="0">#REF!</definedName>
    <definedName name="ds1pnc" localSheetId="6">#REF!</definedName>
    <definedName name="ds1pnc" localSheetId="7">#REF!</definedName>
    <definedName name="ds1pnc" localSheetId="2">#REF!</definedName>
    <definedName name="ds1pnc" localSheetId="4">#REF!</definedName>
    <definedName name="ds1pnc" localSheetId="5">#REF!</definedName>
    <definedName name="ds1pnc" localSheetId="33">#REF!</definedName>
    <definedName name="ds1pnc" localSheetId="19">#REF!</definedName>
    <definedName name="ds1pnc" localSheetId="25">#REF!</definedName>
    <definedName name="ds1pnc">#REF!</definedName>
    <definedName name="ds1pvl" localSheetId="28">#REF!</definedName>
    <definedName name="ds1pvl" localSheetId="1">#REF!</definedName>
    <definedName name="ds1pvl" localSheetId="0">#REF!</definedName>
    <definedName name="ds1pvl" localSheetId="6">#REF!</definedName>
    <definedName name="ds1pvl" localSheetId="7">#REF!</definedName>
    <definedName name="ds1pvl" localSheetId="2">#REF!</definedName>
    <definedName name="ds1pvl" localSheetId="4">#REF!</definedName>
    <definedName name="ds1pvl" localSheetId="5">#REF!</definedName>
    <definedName name="ds1pvl" localSheetId="33">#REF!</definedName>
    <definedName name="ds1pvl" localSheetId="19">#REF!</definedName>
    <definedName name="ds1pvl" localSheetId="25">#REF!</definedName>
    <definedName name="ds1pvl">#REF!</definedName>
    <definedName name="ds3pnc" localSheetId="28">#REF!</definedName>
    <definedName name="ds3pnc" localSheetId="1">#REF!</definedName>
    <definedName name="ds3pnc" localSheetId="0">#REF!</definedName>
    <definedName name="ds3pnc" localSheetId="6">#REF!</definedName>
    <definedName name="ds3pnc" localSheetId="7">#REF!</definedName>
    <definedName name="ds3pnc" localSheetId="2">#REF!</definedName>
    <definedName name="ds3pnc" localSheetId="4">#REF!</definedName>
    <definedName name="ds3pnc" localSheetId="5">#REF!</definedName>
    <definedName name="ds3pnc" localSheetId="33">#REF!</definedName>
    <definedName name="ds3pnc" localSheetId="19">#REF!</definedName>
    <definedName name="ds3pnc" localSheetId="25">#REF!</definedName>
    <definedName name="ds3pnc">#REF!</definedName>
    <definedName name="ds3pvl" localSheetId="28">#REF!</definedName>
    <definedName name="ds3pvl" localSheetId="1">#REF!</definedName>
    <definedName name="ds3pvl" localSheetId="0">#REF!</definedName>
    <definedName name="ds3pvl" localSheetId="6">#REF!</definedName>
    <definedName name="ds3pvl" localSheetId="7">#REF!</definedName>
    <definedName name="ds3pvl" localSheetId="2">#REF!</definedName>
    <definedName name="ds3pvl" localSheetId="4">#REF!</definedName>
    <definedName name="ds3pvl" localSheetId="5">#REF!</definedName>
    <definedName name="ds3pvl" localSheetId="33">#REF!</definedName>
    <definedName name="ds3pvl" localSheetId="19">#REF!</definedName>
    <definedName name="ds3pvl" localSheetId="25">#REF!</definedName>
    <definedName name="ds3pvl">#REF!</definedName>
    <definedName name="dsct3pnc" localSheetId="33">#REF!</definedName>
    <definedName name="dsct3pnc">#REF!</definedName>
    <definedName name="dsct3pvl" localSheetId="33">#REF!</definedName>
    <definedName name="dsct3pvl">#REF!</definedName>
    <definedName name="DSD" localSheetId="0" hidden="1">{"'Sheet1'!$L$16"}</definedName>
    <definedName name="DSD" localSheetId="34" hidden="1">{"'Sheet1'!$L$16"}</definedName>
    <definedName name="DSD" localSheetId="9" hidden="1">{"'Sheet1'!$L$16"}</definedName>
    <definedName name="DSD" localSheetId="6" hidden="1">{"'Sheet1'!$L$16"}</definedName>
    <definedName name="DSD" localSheetId="7" hidden="1">{"'Sheet1'!$L$16"}</definedName>
    <definedName name="DSD" localSheetId="2" hidden="1">{"'Sheet1'!$L$16"}</definedName>
    <definedName name="DSD" localSheetId="4" hidden="1">{"'Sheet1'!$L$16"}</definedName>
    <definedName name="DSD" localSheetId="5" hidden="1">{"'Sheet1'!$L$16"}</definedName>
    <definedName name="DSD" localSheetId="3" hidden="1">{"'Sheet1'!$L$16"}</definedName>
    <definedName name="DSD" localSheetId="16" hidden="1">{"'Sheet1'!$L$16"}</definedName>
    <definedName name="DSD" localSheetId="20" hidden="1">{"'Sheet1'!$L$16"}</definedName>
    <definedName name="DSD" localSheetId="24" hidden="1">{"'Sheet1'!$L$16"}</definedName>
    <definedName name="DSD" hidden="1">{"'Sheet1'!$L$16"}</definedName>
    <definedName name="DSet">#REF!</definedName>
    <definedName name="dsf" localSheetId="1">{"Thuxm2.xls","Sheet1"}</definedName>
    <definedName name="dsf" localSheetId="0">{"Thuxm2.xls","Sheet1"}</definedName>
    <definedName name="dsf" localSheetId="34">{"Thuxm2.xls","Sheet1"}</definedName>
    <definedName name="dsf" localSheetId="9">{"Thuxm2.xls","Sheet1"}</definedName>
    <definedName name="dsf" localSheetId="6">{"Thuxm2.xls","Sheet1"}</definedName>
    <definedName name="dsf" localSheetId="7">{"Thuxm2.xls","Sheet1"}</definedName>
    <definedName name="dsf" localSheetId="2">{"Thuxm2.xls","Sheet1"}</definedName>
    <definedName name="dsf" localSheetId="4">{"Thuxm2.xls","Sheet1"}</definedName>
    <definedName name="dsf" localSheetId="5">{"Thuxm2.xls","Sheet1"}</definedName>
    <definedName name="dsf" localSheetId="3">{"Thuxm2.xls","Sheet1"}</definedName>
    <definedName name="dsf" localSheetId="33">{"Thuxm2.xls","Sheet1"}</definedName>
    <definedName name="dsf" localSheetId="16">{"Thuxm2.xls","Sheet1"}</definedName>
    <definedName name="dsf" localSheetId="20">{"Thuxm2.xls","Sheet1"}</definedName>
    <definedName name="dsf" localSheetId="23">{"Thuxm2.xls","Sheet1"}</definedName>
    <definedName name="dsf" localSheetId="24">{"Thuxm2.xls","Sheet1"}</definedName>
    <definedName name="dsf" localSheetId="25">{"Thuxm2.xls","Sheet1"}</definedName>
    <definedName name="dsf">{"Thuxm2.xls","Sheet1"}</definedName>
    <definedName name="dsfs" localSheetId="0">#REF!</definedName>
    <definedName name="dsfs" localSheetId="6">#REF!</definedName>
    <definedName name="dsfs" localSheetId="7">#REF!</definedName>
    <definedName name="dsfs" localSheetId="2">#REF!</definedName>
    <definedName name="dsfs" localSheetId="33">#REF!</definedName>
    <definedName name="dsfs">#REF!</definedName>
    <definedName name="DSUMDATA" localSheetId="28">#REF!</definedName>
    <definedName name="DSUMDATA" localSheetId="0">#REF!</definedName>
    <definedName name="DSUMDATA" localSheetId="6">#REF!</definedName>
    <definedName name="DSUMDATA" localSheetId="7">#REF!</definedName>
    <definedName name="DSUMDATA" localSheetId="2">#REF!</definedName>
    <definedName name="DSUMDATA" localSheetId="33">#REF!</definedName>
    <definedName name="DSUMDATA" localSheetId="19">#REF!</definedName>
    <definedName name="DSUMDATA" localSheetId="25">#REF!</definedName>
    <definedName name="DSUMDATA">#REF!</definedName>
    <definedName name="DT" localSheetId="32">#REF!</definedName>
    <definedName name="dt" localSheetId="0">#REF!</definedName>
    <definedName name="dt" localSheetId="6">#REF!</definedName>
    <definedName name="dt" localSheetId="7">#REF!</definedName>
    <definedName name="dt" localSheetId="2">#REF!</definedName>
    <definedName name="DT" localSheetId="12">#REF!</definedName>
    <definedName name="DT" localSheetId="13">#REF!</definedName>
    <definedName name="DT" localSheetId="14">#REF!</definedName>
    <definedName name="DT" localSheetId="22">#REF!</definedName>
    <definedName name="DT" localSheetId="24">#REF!</definedName>
    <definedName name="DT_VKHNN">#REF!</definedName>
    <definedName name="DTBH">#REF!</definedName>
    <definedName name="DTCamau" localSheetId="0" hidden="1">{"'Sheet1'!$L$16"}</definedName>
    <definedName name="DTCamau" localSheetId="34" hidden="1">{"'Sheet1'!$L$16"}</definedName>
    <definedName name="DTCamau" localSheetId="9" hidden="1">{"'Sheet1'!$L$16"}</definedName>
    <definedName name="DTCamau" localSheetId="6" hidden="1">{"'Sheet1'!$L$16"}</definedName>
    <definedName name="DTCamau" localSheetId="7" hidden="1">{"'Sheet1'!$L$16"}</definedName>
    <definedName name="DTCamau" localSheetId="2" hidden="1">{"'Sheet1'!$L$16"}</definedName>
    <definedName name="DTCamau" localSheetId="4" hidden="1">{"'Sheet1'!$L$16"}</definedName>
    <definedName name="DTCamau" localSheetId="5" hidden="1">{"'Sheet1'!$L$16"}</definedName>
    <definedName name="DTCamau" localSheetId="3" hidden="1">{"'Sheet1'!$L$16"}</definedName>
    <definedName name="DTCamau" localSheetId="16" hidden="1">{"'Sheet1'!$L$16"}</definedName>
    <definedName name="DTCamau" localSheetId="20" hidden="1">{"'Sheet1'!$L$16"}</definedName>
    <definedName name="DTCamau" localSheetId="24" hidden="1">{"'Sheet1'!$L$16"}</definedName>
    <definedName name="DTCamau" hidden="1">{"'Sheet1'!$L$16"}</definedName>
    <definedName name="dtcnnxi" localSheetId="0">{"Thuxm2.xls","Sheet1"}</definedName>
    <definedName name="dtcnnxi" localSheetId="34">{"Thuxm2.xls","Sheet1"}</definedName>
    <definedName name="dtcnnxi" localSheetId="9">{"Thuxm2.xls","Sheet1"}</definedName>
    <definedName name="dtcnnxi" localSheetId="6">{"Thuxm2.xls","Sheet1"}</definedName>
    <definedName name="dtcnnxi" localSheetId="7">{"Thuxm2.xls","Sheet1"}</definedName>
    <definedName name="dtcnnxi" localSheetId="2">{"Thuxm2.xls","Sheet1"}</definedName>
    <definedName name="dtcnnxi" localSheetId="4">{"Thuxm2.xls","Sheet1"}</definedName>
    <definedName name="dtcnnxi" localSheetId="5">{"Thuxm2.xls","Sheet1"}</definedName>
    <definedName name="dtcnnxi" localSheetId="3">{"Thuxm2.xls","Sheet1"}</definedName>
    <definedName name="dtcnnxi" localSheetId="16">{"Thuxm2.xls","Sheet1"}</definedName>
    <definedName name="dtcnnxi" localSheetId="20">{"Thuxm2.xls","Sheet1"}</definedName>
    <definedName name="dtcnnxi" localSheetId="24">{"Thuxm2.xls","Sheet1"}</definedName>
    <definedName name="dtcnnxi">{"Thuxm2.xls","Sheet1"}</definedName>
    <definedName name="DTCT_tn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ich1" localSheetId="0">#REF!</definedName>
    <definedName name="dtich1" localSheetId="6">#REF!</definedName>
    <definedName name="dtich1" localSheetId="7">#REF!</definedName>
    <definedName name="dtich1" localSheetId="2">#REF!</definedName>
    <definedName name="dtich1">#REF!</definedName>
    <definedName name="dtich2" localSheetId="0">#REF!</definedName>
    <definedName name="dtich2" localSheetId="6">#REF!</definedName>
    <definedName name="dtich2" localSheetId="7">#REF!</definedName>
    <definedName name="dtich2" localSheetId="2">#REF!</definedName>
    <definedName name="dtich2">#REF!</definedName>
    <definedName name="dtich3" localSheetId="0">#REF!</definedName>
    <definedName name="dtich3" localSheetId="6">#REF!</definedName>
    <definedName name="dtich3" localSheetId="7">#REF!</definedName>
    <definedName name="dtich3" localSheetId="2">#REF!</definedName>
    <definedName name="dtich3">#REF!</definedName>
    <definedName name="dtich4" localSheetId="0">#REF!</definedName>
    <definedName name="dtich4" localSheetId="6">#REF!</definedName>
    <definedName name="dtich4" localSheetId="7">#REF!</definedName>
    <definedName name="dtich4" localSheetId="2">#REF!</definedName>
    <definedName name="dtich4">#REF!</definedName>
    <definedName name="dtich5" localSheetId="0">#REF!</definedName>
    <definedName name="dtich5" localSheetId="6">#REF!</definedName>
    <definedName name="dtich5" localSheetId="7">#REF!</definedName>
    <definedName name="dtich5" localSheetId="2">#REF!</definedName>
    <definedName name="dtich5">#REF!</definedName>
    <definedName name="dtich6" localSheetId="0">#REF!</definedName>
    <definedName name="dtich6" localSheetId="6">#REF!</definedName>
    <definedName name="dtich6" localSheetId="7">#REF!</definedName>
    <definedName name="dtich6" localSheetId="2">#REF!</definedName>
    <definedName name="dtich6">#REF!</definedName>
    <definedName name="DTKT3" localSheetId="0" hidden="1">{"'Sheet1'!$L$16"}</definedName>
    <definedName name="DTKT3" localSheetId="34" hidden="1">{"'Sheet1'!$L$16"}</definedName>
    <definedName name="DTKT3" localSheetId="9" hidden="1">{"'Sheet1'!$L$16"}</definedName>
    <definedName name="DTKT3" localSheetId="6" hidden="1">{"'Sheet1'!$L$16"}</definedName>
    <definedName name="DTKT3" localSheetId="7" hidden="1">{"'Sheet1'!$L$16"}</definedName>
    <definedName name="DTKT3" localSheetId="2" hidden="1">{"'Sheet1'!$L$16"}</definedName>
    <definedName name="DTKT3" localSheetId="4" hidden="1">{"'Sheet1'!$L$16"}</definedName>
    <definedName name="DTKT3" localSheetId="5" hidden="1">{"'Sheet1'!$L$16"}</definedName>
    <definedName name="DTKT3" localSheetId="3" hidden="1">{"'Sheet1'!$L$16"}</definedName>
    <definedName name="DTKT3" localSheetId="16" hidden="1">{"'Sheet1'!$L$16"}</definedName>
    <definedName name="DTKT3" localSheetId="20" hidden="1">{"'Sheet1'!$L$16"}</definedName>
    <definedName name="DTKT3" localSheetId="24" hidden="1">{"'Sheet1'!$L$16"}</definedName>
    <definedName name="DTKT3" hidden="1">{"'Sheet1'!$L$16"}</definedName>
    <definedName name="dulieu">#REF!</definedName>
    <definedName name="dung" localSheetId="0" hidden="1">{"'Sheet1'!$L$16"}</definedName>
    <definedName name="dung" localSheetId="34" hidden="1">{"'Sheet1'!$L$16"}</definedName>
    <definedName name="dung" localSheetId="9" hidden="1">{"'Sheet1'!$L$16"}</definedName>
    <definedName name="dung" localSheetId="6" hidden="1">{"'Sheet1'!$L$16"}</definedName>
    <definedName name="dung" localSheetId="7" hidden="1">{"'Sheet1'!$L$16"}</definedName>
    <definedName name="dung" localSheetId="2" hidden="1">{"'Sheet1'!$L$16"}</definedName>
    <definedName name="dung" localSheetId="4" hidden="1">{"'Sheet1'!$L$16"}</definedName>
    <definedName name="dung" localSheetId="5" hidden="1">{"'Sheet1'!$L$16"}</definedName>
    <definedName name="dung" localSheetId="3" hidden="1">{"'Sheet1'!$L$16"}</definedName>
    <definedName name="dung" localSheetId="16" hidden="1">{"'Sheet1'!$L$16"}</definedName>
    <definedName name="dung" localSheetId="20" hidden="1">{"'Sheet1'!$L$16"}</definedName>
    <definedName name="dung" localSheetId="24" hidden="1">{"'Sheet1'!$L$16"}</definedName>
    <definedName name="dung" hidden="1">{"'Sheet1'!$L$16"}</definedName>
    <definedName name="duoi" localSheetId="2">#REF!</definedName>
    <definedName name="duoi">#REF!</definedName>
    <definedName name="Duong_dau_cau">#REF!</definedName>
    <definedName name="Duongnaco" localSheetId="0" hidden="1">{"'Sheet1'!$L$16"}</definedName>
    <definedName name="Duongnaco" localSheetId="34" hidden="1">{"'Sheet1'!$L$16"}</definedName>
    <definedName name="Duongnaco" localSheetId="9" hidden="1">{"'Sheet1'!$L$16"}</definedName>
    <definedName name="Duongnaco" localSheetId="6" hidden="1">{"'Sheet1'!$L$16"}</definedName>
    <definedName name="Duongnaco" localSheetId="7" hidden="1">{"'Sheet1'!$L$16"}</definedName>
    <definedName name="Duongnaco" localSheetId="2" hidden="1">{"'Sheet1'!$L$16"}</definedName>
    <definedName name="Duongnaco" localSheetId="4" hidden="1">{"'Sheet1'!$L$16"}</definedName>
    <definedName name="Duongnaco" localSheetId="5" hidden="1">{"'Sheet1'!$L$16"}</definedName>
    <definedName name="Duongnaco" localSheetId="3" hidden="1">{"'Sheet1'!$L$16"}</definedName>
    <definedName name="Duongnaco" localSheetId="16" hidden="1">{"'Sheet1'!$L$16"}</definedName>
    <definedName name="Duongnaco" localSheetId="20" hidden="1">{"'Sheet1'!$L$16"}</definedName>
    <definedName name="Duongnaco" localSheetId="24" hidden="1">{"'Sheet1'!$L$16"}</definedName>
    <definedName name="Duongnaco" hidden="1">{"'Sheet1'!$L$16"}</definedName>
    <definedName name="dvbn" localSheetId="0" hidden="1">{"'Sheet1'!$L$16"}</definedName>
    <definedName name="dvbn" localSheetId="34" hidden="1">{"'Sheet1'!$L$16"}</definedName>
    <definedName name="dvbn" localSheetId="9" hidden="1">{"'Sheet1'!$L$16"}</definedName>
    <definedName name="dvbn" localSheetId="6" hidden="1">{"'Sheet1'!$L$16"}</definedName>
    <definedName name="dvbn" localSheetId="7" hidden="1">{"'Sheet1'!$L$16"}</definedName>
    <definedName name="dvbn" localSheetId="2" hidden="1">{"'Sheet1'!$L$16"}</definedName>
    <definedName name="dvbn" localSheetId="4" hidden="1">{"'Sheet1'!$L$16"}</definedName>
    <definedName name="dvbn" localSheetId="5" hidden="1">{"'Sheet1'!$L$16"}</definedName>
    <definedName name="dvbn" localSheetId="3" hidden="1">{"'Sheet1'!$L$16"}</definedName>
    <definedName name="dvbn" localSheetId="16" hidden="1">{"'Sheet1'!$L$16"}</definedName>
    <definedName name="dvbn" localSheetId="20" hidden="1">{"'Sheet1'!$L$16"}</definedName>
    <definedName name="dvbn" localSheetId="24" hidden="1">{"'Sheet1'!$L$16"}</definedName>
    <definedName name="dvbn" hidden="1">{"'Sheet1'!$L$16"}</definedName>
    <definedName name="dvd" localSheetId="0" hidden="1">{"'Sheet1'!$L$16"}</definedName>
    <definedName name="dvd" localSheetId="34" hidden="1">{"'Sheet1'!$L$16"}</definedName>
    <definedName name="dvd" localSheetId="9" hidden="1">{"'Sheet1'!$L$16"}</definedName>
    <definedName name="dvd" localSheetId="6" hidden="1">{"'Sheet1'!$L$16"}</definedName>
    <definedName name="dvd" localSheetId="7" hidden="1">{"'Sheet1'!$L$16"}</definedName>
    <definedName name="dvd" localSheetId="2" hidden="1">{"'Sheet1'!$L$16"}</definedName>
    <definedName name="dvd" localSheetId="4" hidden="1">{"'Sheet1'!$L$16"}</definedName>
    <definedName name="dvd" localSheetId="5" hidden="1">{"'Sheet1'!$L$16"}</definedName>
    <definedName name="dvd" localSheetId="3" hidden="1">{"'Sheet1'!$L$16"}</definedName>
    <definedName name="dvd" localSheetId="16" hidden="1">{"'Sheet1'!$L$16"}</definedName>
    <definedName name="dvd" localSheetId="20" hidden="1">{"'Sheet1'!$L$16"}</definedName>
    <definedName name="dvd" localSheetId="24" hidden="1">{"'Sheet1'!$L$16"}</definedName>
    <definedName name="dvd" hidden="1">{"'Sheet1'!$L$16"}</definedName>
    <definedName name="DX">#REF!</definedName>
    <definedName name="DY">#REF!</definedName>
    <definedName name="e" localSheetId="0">#REF!</definedName>
    <definedName name="e" localSheetId="6">#REF!</definedName>
    <definedName name="e" localSheetId="7">#REF!</definedName>
    <definedName name="e" localSheetId="2">#REF!</definedName>
    <definedName name="E_p">#REF!</definedName>
    <definedName name="emb" localSheetId="28">#REF!</definedName>
    <definedName name="emb" localSheetId="0">#REF!</definedName>
    <definedName name="emb" localSheetId="6">#REF!</definedName>
    <definedName name="emb" localSheetId="7">#REF!</definedName>
    <definedName name="emb" localSheetId="2">#REF!</definedName>
    <definedName name="emb" localSheetId="33">#REF!</definedName>
    <definedName name="emb" localSheetId="19">#REF!</definedName>
    <definedName name="emb" localSheetId="25">#REF!</definedName>
    <definedName name="emb">#REF!</definedName>
    <definedName name="end" localSheetId="0">#REF!</definedName>
    <definedName name="end" localSheetId="6">#REF!</definedName>
    <definedName name="end" localSheetId="7">#REF!</definedName>
    <definedName name="end" localSheetId="2">#REF!</definedName>
    <definedName name="end" localSheetId="33">#REF!</definedName>
    <definedName name="end">#REF!</definedName>
    <definedName name="End_1" localSheetId="28">#REF!</definedName>
    <definedName name="End_1" localSheetId="0">#REF!</definedName>
    <definedName name="End_1" localSheetId="6">#REF!</definedName>
    <definedName name="End_1" localSheetId="7">#REF!</definedName>
    <definedName name="End_1" localSheetId="2">#REF!</definedName>
    <definedName name="End_1" localSheetId="33">#REF!</definedName>
    <definedName name="End_1" localSheetId="19">#REF!</definedName>
    <definedName name="End_1" localSheetId="25">#REF!</definedName>
    <definedName name="End_1">#REF!</definedName>
    <definedName name="End_10" localSheetId="28">#REF!</definedName>
    <definedName name="End_10" localSheetId="0">#REF!</definedName>
    <definedName name="End_10" localSheetId="6">#REF!</definedName>
    <definedName name="End_10" localSheetId="7">#REF!</definedName>
    <definedName name="End_10" localSheetId="2">#REF!</definedName>
    <definedName name="End_10" localSheetId="33">#REF!</definedName>
    <definedName name="End_10" localSheetId="19">#REF!</definedName>
    <definedName name="End_10" localSheetId="25">#REF!</definedName>
    <definedName name="End_10">#REF!</definedName>
    <definedName name="End_11" localSheetId="28">#REF!</definedName>
    <definedName name="End_11" localSheetId="0">#REF!</definedName>
    <definedName name="End_11" localSheetId="6">#REF!</definedName>
    <definedName name="End_11" localSheetId="7">#REF!</definedName>
    <definedName name="End_11" localSheetId="2">#REF!</definedName>
    <definedName name="End_11" localSheetId="33">#REF!</definedName>
    <definedName name="End_11" localSheetId="19">#REF!</definedName>
    <definedName name="End_11" localSheetId="25">#REF!</definedName>
    <definedName name="End_11">#REF!</definedName>
    <definedName name="End_12" localSheetId="28">#REF!</definedName>
    <definedName name="End_12" localSheetId="0">#REF!</definedName>
    <definedName name="End_12" localSheetId="6">#REF!</definedName>
    <definedName name="End_12" localSheetId="7">#REF!</definedName>
    <definedName name="End_12" localSheetId="2">#REF!</definedName>
    <definedName name="End_12" localSheetId="33">#REF!</definedName>
    <definedName name="End_12" localSheetId="19">#REF!</definedName>
    <definedName name="End_12" localSheetId="25">#REF!</definedName>
    <definedName name="End_12">#REF!</definedName>
    <definedName name="End_13" localSheetId="28">#REF!</definedName>
    <definedName name="End_13" localSheetId="0">#REF!</definedName>
    <definedName name="End_13" localSheetId="6">#REF!</definedName>
    <definedName name="End_13" localSheetId="7">#REF!</definedName>
    <definedName name="End_13" localSheetId="2">#REF!</definedName>
    <definedName name="End_13" localSheetId="33">#REF!</definedName>
    <definedName name="End_13" localSheetId="19">#REF!</definedName>
    <definedName name="End_13" localSheetId="25">#REF!</definedName>
    <definedName name="End_13">#REF!</definedName>
    <definedName name="End_2" localSheetId="28">#REF!</definedName>
    <definedName name="End_2" localSheetId="0">#REF!</definedName>
    <definedName name="End_2" localSheetId="6">#REF!</definedName>
    <definedName name="End_2" localSheetId="7">#REF!</definedName>
    <definedName name="End_2" localSheetId="2">#REF!</definedName>
    <definedName name="End_2" localSheetId="33">#REF!</definedName>
    <definedName name="End_2" localSheetId="19">#REF!</definedName>
    <definedName name="End_2" localSheetId="25">#REF!</definedName>
    <definedName name="End_2">#REF!</definedName>
    <definedName name="End_3" localSheetId="28">#REF!</definedName>
    <definedName name="End_3" localSheetId="0">#REF!</definedName>
    <definedName name="End_3" localSheetId="6">#REF!</definedName>
    <definedName name="End_3" localSheetId="7">#REF!</definedName>
    <definedName name="End_3" localSheetId="2">#REF!</definedName>
    <definedName name="End_3" localSheetId="33">#REF!</definedName>
    <definedName name="End_3" localSheetId="19">#REF!</definedName>
    <definedName name="End_3" localSheetId="25">#REF!</definedName>
    <definedName name="End_3">#REF!</definedName>
    <definedName name="End_4" localSheetId="28">#REF!</definedName>
    <definedName name="End_4" localSheetId="0">#REF!</definedName>
    <definedName name="End_4" localSheetId="6">#REF!</definedName>
    <definedName name="End_4" localSheetId="7">#REF!</definedName>
    <definedName name="End_4" localSheetId="2">#REF!</definedName>
    <definedName name="End_4" localSheetId="33">#REF!</definedName>
    <definedName name="End_4" localSheetId="19">#REF!</definedName>
    <definedName name="End_4" localSheetId="25">#REF!</definedName>
    <definedName name="End_4">#REF!</definedName>
    <definedName name="End_5" localSheetId="28">#REF!</definedName>
    <definedName name="End_5" localSheetId="0">#REF!</definedName>
    <definedName name="End_5" localSheetId="6">#REF!</definedName>
    <definedName name="End_5" localSheetId="7">#REF!</definedName>
    <definedName name="End_5" localSheetId="2">#REF!</definedName>
    <definedName name="End_5" localSheetId="33">#REF!</definedName>
    <definedName name="End_5" localSheetId="19">#REF!</definedName>
    <definedName name="End_5" localSheetId="25">#REF!</definedName>
    <definedName name="End_5">#REF!</definedName>
    <definedName name="End_6" localSheetId="28">#REF!</definedName>
    <definedName name="End_6" localSheetId="0">#REF!</definedName>
    <definedName name="End_6" localSheetId="6">#REF!</definedName>
    <definedName name="End_6" localSheetId="7">#REF!</definedName>
    <definedName name="End_6" localSheetId="2">#REF!</definedName>
    <definedName name="End_6" localSheetId="33">#REF!</definedName>
    <definedName name="End_6" localSheetId="19">#REF!</definedName>
    <definedName name="End_6" localSheetId="25">#REF!</definedName>
    <definedName name="End_6">#REF!</definedName>
    <definedName name="End_7" localSheetId="28">#REF!</definedName>
    <definedName name="End_7" localSheetId="0">#REF!</definedName>
    <definedName name="End_7" localSheetId="6">#REF!</definedName>
    <definedName name="End_7" localSheetId="7">#REF!</definedName>
    <definedName name="End_7" localSheetId="2">#REF!</definedName>
    <definedName name="End_7" localSheetId="33">#REF!</definedName>
    <definedName name="End_7" localSheetId="19">#REF!</definedName>
    <definedName name="End_7" localSheetId="25">#REF!</definedName>
    <definedName name="End_7">#REF!</definedName>
    <definedName name="End_8" localSheetId="28">#REF!</definedName>
    <definedName name="End_8" localSheetId="0">#REF!</definedName>
    <definedName name="End_8" localSheetId="6">#REF!</definedName>
    <definedName name="End_8" localSheetId="7">#REF!</definedName>
    <definedName name="End_8" localSheetId="2">#REF!</definedName>
    <definedName name="End_8" localSheetId="33">#REF!</definedName>
    <definedName name="End_8" localSheetId="19">#REF!</definedName>
    <definedName name="End_8" localSheetId="25">#REF!</definedName>
    <definedName name="End_8">#REF!</definedName>
    <definedName name="End_9" localSheetId="28">#REF!</definedName>
    <definedName name="End_9" localSheetId="0">#REF!</definedName>
    <definedName name="End_9" localSheetId="6">#REF!</definedName>
    <definedName name="End_9" localSheetId="7">#REF!</definedName>
    <definedName name="End_9" localSheetId="2">#REF!</definedName>
    <definedName name="End_9" localSheetId="33">#REF!</definedName>
    <definedName name="End_9" localSheetId="19">#REF!</definedName>
    <definedName name="End_9" localSheetId="25">#REF!</definedName>
    <definedName name="End_9">#REF!</definedName>
    <definedName name="ex" localSheetId="28">#REF!</definedName>
    <definedName name="ex" localSheetId="0">#REF!</definedName>
    <definedName name="ex" localSheetId="6">#REF!</definedName>
    <definedName name="ex" localSheetId="7">#REF!</definedName>
    <definedName name="ex" localSheetId="33">#REF!</definedName>
    <definedName name="ex" localSheetId="19">#REF!</definedName>
    <definedName name="ex" localSheetId="25">#REF!</definedName>
    <definedName name="ex">#REF!</definedName>
    <definedName name="EXC">#REF!</definedName>
    <definedName name="Excell_HCM">#REF!</definedName>
    <definedName name="EXCH">#REF!</definedName>
    <definedName name="EXPORT">#REF!</definedName>
    <definedName name="_xlnm.Extract" localSheetId="2">#REF!</definedName>
    <definedName name="_xlnm.Extract" localSheetId="33">#REF!</definedName>
    <definedName name="_xlnm.Extract">#REF!</definedName>
    <definedName name="f" localSheetId="28">#REF!</definedName>
    <definedName name="f" localSheetId="1">#REF!</definedName>
    <definedName name="f" localSheetId="0">#REF!</definedName>
    <definedName name="f" localSheetId="34">{"Thuxm2.xls","Sheet1"}</definedName>
    <definedName name="f" localSheetId="9">{"Thuxm2.xls","Sheet1"}</definedName>
    <definedName name="f" localSheetId="6">#REF!</definedName>
    <definedName name="f" localSheetId="7">#REF!</definedName>
    <definedName name="f" localSheetId="2">#REF!</definedName>
    <definedName name="f" localSheetId="4">#REF!</definedName>
    <definedName name="f" localSheetId="5">#REF!</definedName>
    <definedName name="f" localSheetId="3">{"Thuxm2.xls","Sheet1"}</definedName>
    <definedName name="f" localSheetId="33">{"Thuxm2.xls","Sheet1"}</definedName>
    <definedName name="f" localSheetId="10">{"Thuxm2.xls","Sheet1"}</definedName>
    <definedName name="f" localSheetId="11">{"Thuxm2.xls","Sheet1"}</definedName>
    <definedName name="f" localSheetId="16">{"Thuxm2.xls","Sheet1"}</definedName>
    <definedName name="f" localSheetId="20">{"Thuxm2.xls","Sheet1"}</definedName>
    <definedName name="f" localSheetId="23">{"Thuxm2.xls","Sheet1"}</definedName>
    <definedName name="f" localSheetId="19">#REF!</definedName>
    <definedName name="f" localSheetId="24">{"Thuxm2.xls","Sheet1"}</definedName>
    <definedName name="f" localSheetId="25">#REF!</definedName>
    <definedName name="f">{"Thuxm2.xls","Sheet1"}</definedName>
    <definedName name="f82E46">#REF!</definedName>
    <definedName name="FACTOR" localSheetId="28">#REF!</definedName>
    <definedName name="FACTOR" localSheetId="0">#REF!</definedName>
    <definedName name="FACTOR" localSheetId="6">#REF!</definedName>
    <definedName name="FACTOR" localSheetId="7">#REF!</definedName>
    <definedName name="FACTOR" localSheetId="2">#REF!</definedName>
    <definedName name="FACTOR" localSheetId="33">#REF!</definedName>
    <definedName name="FACTOR" localSheetId="19">#REF!</definedName>
    <definedName name="FACTOR" localSheetId="25">#REF!</definedName>
    <definedName name="FACTOR">#REF!</definedName>
    <definedName name="fasdkjfasdjfka" localSheetId="0" hidden="1">{"'Sheet1'!$L$16"}</definedName>
    <definedName name="fasdkjfasdjfka" localSheetId="34" hidden="1">{"'Sheet1'!$L$16"}</definedName>
    <definedName name="fasdkjfasdjfka" localSheetId="9" hidden="1">{"'Sheet1'!$L$16"}</definedName>
    <definedName name="fasdkjfasdjfka" localSheetId="6" hidden="1">{"'Sheet1'!$L$16"}</definedName>
    <definedName name="fasdkjfasdjfka" localSheetId="7" hidden="1">{"'Sheet1'!$L$16"}</definedName>
    <definedName name="fasdkjfasdjfka" localSheetId="2" hidden="1">{"'Sheet1'!$L$16"}</definedName>
    <definedName name="fasdkjfasdjfka" localSheetId="4" hidden="1">{"'Sheet1'!$L$16"}</definedName>
    <definedName name="fasdkjfasdjfka" localSheetId="5" hidden="1">{"'Sheet1'!$L$16"}</definedName>
    <definedName name="fasdkjfasdjfka" localSheetId="3" hidden="1">{"'Sheet1'!$L$16"}</definedName>
    <definedName name="fasdkjfasdjfka" localSheetId="16" hidden="1">{"'Sheet1'!$L$16"}</definedName>
    <definedName name="fasdkjfasdjfka" localSheetId="20" hidden="1">{"'Sheet1'!$L$16"}</definedName>
    <definedName name="fasdkjfasdjfka" localSheetId="24" hidden="1">{"'Sheet1'!$L$16"}</definedName>
    <definedName name="fasdkjfasdjfka" hidden="1">{"'Sheet1'!$L$16"}</definedName>
    <definedName name="fc">#REF!</definedName>
    <definedName name="fdjfkasdjfa" localSheetId="0" hidden="1">{"'Sheet1'!$L$16"}</definedName>
    <definedName name="fdjfkasdjfa" localSheetId="34" hidden="1">{"'Sheet1'!$L$16"}</definedName>
    <definedName name="fdjfkasdjfa" localSheetId="9" hidden="1">{"'Sheet1'!$L$16"}</definedName>
    <definedName name="fdjfkasdjfa" localSheetId="6" hidden="1">{"'Sheet1'!$L$16"}</definedName>
    <definedName name="fdjfkasdjfa" localSheetId="7" hidden="1">{"'Sheet1'!$L$16"}</definedName>
    <definedName name="fdjfkasdjfa" localSheetId="2" hidden="1">{"'Sheet1'!$L$16"}</definedName>
    <definedName name="fdjfkasdjfa" localSheetId="4" hidden="1">{"'Sheet1'!$L$16"}</definedName>
    <definedName name="fdjfkasdjfa" localSheetId="5" hidden="1">{"'Sheet1'!$L$16"}</definedName>
    <definedName name="fdjfkasdjfa" localSheetId="3" hidden="1">{"'Sheet1'!$L$16"}</definedName>
    <definedName name="fdjfkasdjfa" localSheetId="16" hidden="1">{"'Sheet1'!$L$16"}</definedName>
    <definedName name="fdjfkasdjfa" localSheetId="20" hidden="1">{"'Sheet1'!$L$16"}</definedName>
    <definedName name="fdjfkasdjfa" localSheetId="24" hidden="1">{"'Sheet1'!$L$16"}</definedName>
    <definedName name="fdjfkasdjfa" hidden="1">{"'Sheet1'!$L$16"}</definedName>
    <definedName name="fdshlkfjdsl.xls" localSheetId="1" hidden="1">{"'Sheet1'!$L$16"}</definedName>
    <definedName name="fdshlkfjdsl.xls" localSheetId="0" hidden="1">{"'Sheet1'!$L$16"}</definedName>
    <definedName name="fdshlkfjdsl.xls" localSheetId="34" hidden="1">{"'Sheet1'!$L$16"}</definedName>
    <definedName name="fdshlkfjdsl.xls" localSheetId="9" hidden="1">{"'Sheet1'!$L$16"}</definedName>
    <definedName name="fdshlkfjdsl.xls" localSheetId="6" hidden="1">{"'Sheet1'!$L$16"}</definedName>
    <definedName name="fdshlkfjdsl.xls" localSheetId="7" hidden="1">{"'Sheet1'!$L$16"}</definedName>
    <definedName name="fdshlkfjdsl.xls" localSheetId="2" hidden="1">{"'Sheet1'!$L$16"}</definedName>
    <definedName name="fdshlkfjdsl.xls" localSheetId="4" hidden="1">{"'Sheet1'!$L$16"}</definedName>
    <definedName name="fdshlkfjdsl.xls" localSheetId="5" hidden="1">{"'Sheet1'!$L$16"}</definedName>
    <definedName name="fdshlkfjdsl.xls" localSheetId="3" hidden="1">{"'Sheet1'!$L$16"}</definedName>
    <definedName name="fdshlkfjdsl.xls" localSheetId="16" hidden="1">{"'Sheet1'!$L$16"}</definedName>
    <definedName name="fdshlkfjdsl.xls" localSheetId="20" hidden="1">{"'Sheet1'!$L$16"}</definedName>
    <definedName name="fdshlkfjdsl.xls" localSheetId="24" hidden="1">{"'Sheet1'!$L$16"}</definedName>
    <definedName name="fdshlkfjdsl.xls" hidden="1">{"'Sheet1'!$L$16"}</definedName>
    <definedName name="fdskflj.xls" localSheetId="1" hidden="1">{"'Sheet1'!$L$16"}</definedName>
    <definedName name="fdskflj.xls" localSheetId="0" hidden="1">{"'Sheet1'!$L$16"}</definedName>
    <definedName name="fdskflj.xls" localSheetId="34" hidden="1">{"'Sheet1'!$L$16"}</definedName>
    <definedName name="fdskflj.xls" localSheetId="9" hidden="1">{"'Sheet1'!$L$16"}</definedName>
    <definedName name="fdskflj.xls" localSheetId="6" hidden="1">{"'Sheet1'!$L$16"}</definedName>
    <definedName name="fdskflj.xls" localSheetId="7" hidden="1">{"'Sheet1'!$L$16"}</definedName>
    <definedName name="fdskflj.xls" localSheetId="2" hidden="1">{"'Sheet1'!$L$16"}</definedName>
    <definedName name="fdskflj.xls" localSheetId="4" hidden="1">{"'Sheet1'!$L$16"}</definedName>
    <definedName name="fdskflj.xls" localSheetId="5" hidden="1">{"'Sheet1'!$L$16"}</definedName>
    <definedName name="fdskflj.xls" localSheetId="3" hidden="1">{"'Sheet1'!$L$16"}</definedName>
    <definedName name="fdskflj.xls" localSheetId="16" hidden="1">{"'Sheet1'!$L$16"}</definedName>
    <definedName name="fdskflj.xls" localSheetId="20" hidden="1">{"'Sheet1'!$L$16"}</definedName>
    <definedName name="fdskflj.xls" localSheetId="24" hidden="1">{"'Sheet1'!$L$16"}</definedName>
    <definedName name="fdskflj.xls" hidden="1">{"'Sheet1'!$L$16"}</definedName>
    <definedName name="ffdjfasd" localSheetId="0" hidden="1">{"'Sheet1'!$L$16"}</definedName>
    <definedName name="ffdjfasd" localSheetId="34" hidden="1">{"'Sheet1'!$L$16"}</definedName>
    <definedName name="ffdjfasd" localSheetId="9" hidden="1">{"'Sheet1'!$L$16"}</definedName>
    <definedName name="ffdjfasd" localSheetId="6" hidden="1">{"'Sheet1'!$L$16"}</definedName>
    <definedName name="ffdjfasd" localSheetId="7" hidden="1">{"'Sheet1'!$L$16"}</definedName>
    <definedName name="ffdjfasd" localSheetId="2" hidden="1">{"'Sheet1'!$L$16"}</definedName>
    <definedName name="ffdjfasd" localSheetId="4" hidden="1">{"'Sheet1'!$L$16"}</definedName>
    <definedName name="ffdjfasd" localSheetId="5" hidden="1">{"'Sheet1'!$L$16"}</definedName>
    <definedName name="ffdjfasd" localSheetId="3" hidden="1">{"'Sheet1'!$L$16"}</definedName>
    <definedName name="ffdjfasd" localSheetId="16" hidden="1">{"'Sheet1'!$L$16"}</definedName>
    <definedName name="ffdjfasd" localSheetId="20" hidden="1">{"'Sheet1'!$L$16"}</definedName>
    <definedName name="ffdjfasd" localSheetId="24" hidden="1">{"'Sheet1'!$L$16"}</definedName>
    <definedName name="ffdjfasd" hidden="1">{"'Sheet1'!$L$16"}</definedName>
    <definedName name="fff" localSheetId="0" hidden="1">{"'Sheet1'!$L$16"}</definedName>
    <definedName name="fff" localSheetId="34" hidden="1">{"'Sheet1'!$L$16"}</definedName>
    <definedName name="fff" localSheetId="9" hidden="1">{"'Sheet1'!$L$16"}</definedName>
    <definedName name="fff" localSheetId="6" hidden="1">{"'Sheet1'!$L$16"}</definedName>
    <definedName name="fff" localSheetId="7" hidden="1">{"'Sheet1'!$L$16"}</definedName>
    <definedName name="fff" localSheetId="4" hidden="1">{"'Sheet1'!$L$16"}</definedName>
    <definedName name="fff" localSheetId="5" hidden="1">{"'Sheet1'!$L$16"}</definedName>
    <definedName name="fff" localSheetId="3" hidden="1">{"'Sheet1'!$L$16"}</definedName>
    <definedName name="fff" localSheetId="33" hidden="1">{"'Sheet1'!$L$16"}</definedName>
    <definedName name="fff" localSheetId="16" hidden="1">{"'Sheet1'!$L$16"}</definedName>
    <definedName name="fff" localSheetId="20" hidden="1">{"'Sheet1'!$L$16"}</definedName>
    <definedName name="fff" localSheetId="24" hidden="1">{"'Sheet1'!$L$16"}</definedName>
    <definedName name="fff" hidden="1">{"'Sheet1'!$L$16"}</definedName>
    <definedName name="fgdskfh.xls" localSheetId="1" hidden="1">{"'Sheet1'!$L$16"}</definedName>
    <definedName name="fgdskfh.xls" localSheetId="0" hidden="1">{"'Sheet1'!$L$16"}</definedName>
    <definedName name="fgdskfh.xls" localSheetId="34" hidden="1">{"'Sheet1'!$L$16"}</definedName>
    <definedName name="fgdskfh.xls" localSheetId="9" hidden="1">{"'Sheet1'!$L$16"}</definedName>
    <definedName name="fgdskfh.xls" localSheetId="6" hidden="1">{"'Sheet1'!$L$16"}</definedName>
    <definedName name="fgdskfh.xls" localSheetId="7" hidden="1">{"'Sheet1'!$L$16"}</definedName>
    <definedName name="fgdskfh.xls" localSheetId="2" hidden="1">{"'Sheet1'!$L$16"}</definedName>
    <definedName name="fgdskfh.xls" localSheetId="4" hidden="1">{"'Sheet1'!$L$16"}</definedName>
    <definedName name="fgdskfh.xls" localSheetId="5" hidden="1">{"'Sheet1'!$L$16"}</definedName>
    <definedName name="fgdskfh.xls" localSheetId="3" hidden="1">{"'Sheet1'!$L$16"}</definedName>
    <definedName name="fgdskfh.xls" localSheetId="16" hidden="1">{"'Sheet1'!$L$16"}</definedName>
    <definedName name="fgdskfh.xls" localSheetId="20" hidden="1">{"'Sheet1'!$L$16"}</definedName>
    <definedName name="fgdskfh.xls" localSheetId="24" hidden="1">{"'Sheet1'!$L$16"}</definedName>
    <definedName name="fgdskfh.xls" hidden="1">{"'Sheet1'!$L$16"}</definedName>
    <definedName name="fgg" localSheetId="0" hidden="1">{"'Sheet1'!$L$16"}</definedName>
    <definedName name="fgg" localSheetId="34" hidden="1">{"'Sheet1'!$L$16"}</definedName>
    <definedName name="fgg" localSheetId="9" hidden="1">{"'Sheet1'!$L$16"}</definedName>
    <definedName name="fgg" localSheetId="6" hidden="1">{"'Sheet1'!$L$16"}</definedName>
    <definedName name="fgg" localSheetId="7" hidden="1">{"'Sheet1'!$L$16"}</definedName>
    <definedName name="fgg" localSheetId="2" hidden="1">{"'Sheet1'!$L$16"}</definedName>
    <definedName name="fgg" localSheetId="4" hidden="1">{"'Sheet1'!$L$16"}</definedName>
    <definedName name="fgg" localSheetId="5" hidden="1">{"'Sheet1'!$L$16"}</definedName>
    <definedName name="fgg" localSheetId="3" hidden="1">{"'Sheet1'!$L$16"}</definedName>
    <definedName name="fgg" localSheetId="16" hidden="1">{"'Sheet1'!$L$16"}</definedName>
    <definedName name="fgg" localSheetId="20" hidden="1">{"'Sheet1'!$L$16"}</definedName>
    <definedName name="fgg" localSheetId="24" hidden="1">{"'Sheet1'!$L$16"}</definedName>
    <definedName name="fgg" hidden="1">{"'Sheet1'!$L$16"}</definedName>
    <definedName name="fhgh" localSheetId="0" hidden="1">{"'Sheet1'!$L$16"}</definedName>
    <definedName name="fhgh" localSheetId="34" hidden="1">{"'Sheet1'!$L$16"}</definedName>
    <definedName name="fhgh" localSheetId="9" hidden="1">{"'Sheet1'!$L$16"}</definedName>
    <definedName name="fhgh" localSheetId="6" hidden="1">{"'Sheet1'!$L$16"}</definedName>
    <definedName name="fhgh" localSheetId="7" hidden="1">{"'Sheet1'!$L$16"}</definedName>
    <definedName name="fhgh" localSheetId="2" hidden="1">{"'Sheet1'!$L$16"}</definedName>
    <definedName name="fhgh" localSheetId="4" hidden="1">{"'Sheet1'!$L$16"}</definedName>
    <definedName name="fhgh" localSheetId="5" hidden="1">{"'Sheet1'!$L$16"}</definedName>
    <definedName name="fhgh" localSheetId="3" hidden="1">{"'Sheet1'!$L$16"}</definedName>
    <definedName name="fhgh" localSheetId="16" hidden="1">{"'Sheet1'!$L$16"}</definedName>
    <definedName name="fhgh" localSheetId="20" hidden="1">{"'Sheet1'!$L$16"}</definedName>
    <definedName name="fhgh" localSheetId="24" hidden="1">{"'Sheet1'!$L$16"}</definedName>
    <definedName name="fhgh" hidden="1">{"'Sheet1'!$L$16"}</definedName>
    <definedName name="FIL">#REF!</definedName>
    <definedName name="FILE">#REF!</definedName>
    <definedName name="finclb" localSheetId="2">#REF!</definedName>
    <definedName name="finclb">#REF!</definedName>
    <definedName name="FIT" localSheetId="0">BlankMacro1</definedName>
    <definedName name="FIT" localSheetId="34">BlankMacro1</definedName>
    <definedName name="FIT" localSheetId="9">BlankMacro1</definedName>
    <definedName name="FIT" localSheetId="6">BlankMacro1</definedName>
    <definedName name="FIT" localSheetId="7">BlankMacro1</definedName>
    <definedName name="FIT" localSheetId="2">BlankMacro1</definedName>
    <definedName name="FIT" localSheetId="4">BlankMacro1</definedName>
    <definedName name="FIT" localSheetId="5">BlankMacro1</definedName>
    <definedName name="FIT" localSheetId="3">BlankMacro1</definedName>
    <definedName name="FIT" localSheetId="16">BlankMacro1</definedName>
    <definedName name="FIT" localSheetId="20">BlankMacro1</definedName>
    <definedName name="FIT" localSheetId="24">BlankMacro1</definedName>
    <definedName name="FIT">BlankMacro1</definedName>
    <definedName name="FITT2" localSheetId="0">BlankMacro1</definedName>
    <definedName name="FITT2" localSheetId="34">BlankMacro1</definedName>
    <definedName name="FITT2" localSheetId="9">BlankMacro1</definedName>
    <definedName name="FITT2" localSheetId="6">BlankMacro1</definedName>
    <definedName name="FITT2" localSheetId="7">BlankMacro1</definedName>
    <definedName name="FITT2" localSheetId="2">BlankMacro1</definedName>
    <definedName name="FITT2" localSheetId="4">BlankMacro1</definedName>
    <definedName name="FITT2" localSheetId="5">BlankMacro1</definedName>
    <definedName name="FITT2" localSheetId="3">BlankMacro1</definedName>
    <definedName name="FITT2" localSheetId="16">BlankMacro1</definedName>
    <definedName name="FITT2" localSheetId="20">BlankMacro1</definedName>
    <definedName name="FITT2" localSheetId="24">BlankMacro1</definedName>
    <definedName name="FITT2">BlankMacro1</definedName>
    <definedName name="FITTING2" localSheetId="0">BlankMacro1</definedName>
    <definedName name="FITTING2" localSheetId="34">BlankMacro1</definedName>
    <definedName name="FITTING2" localSheetId="9">BlankMacro1</definedName>
    <definedName name="FITTING2" localSheetId="6">BlankMacro1</definedName>
    <definedName name="FITTING2" localSheetId="7">BlankMacro1</definedName>
    <definedName name="FITTING2" localSheetId="2">BlankMacro1</definedName>
    <definedName name="FITTING2" localSheetId="4">BlankMacro1</definedName>
    <definedName name="FITTING2" localSheetId="5">BlankMacro1</definedName>
    <definedName name="FITTING2" localSheetId="3">BlankMacro1</definedName>
    <definedName name="FITTING2" localSheetId="16">BlankMacro1</definedName>
    <definedName name="FITTING2" localSheetId="20">BlankMacro1</definedName>
    <definedName name="FITTING2" localSheetId="24">BlankMacro1</definedName>
    <definedName name="FITTING2">BlankMacro1</definedName>
    <definedName name="fjdkdkfdf" localSheetId="0" hidden="1">{"'Sheet1'!$L$16"}</definedName>
    <definedName name="fjdkdkfdf" localSheetId="34" hidden="1">{"'Sheet1'!$L$16"}</definedName>
    <definedName name="fjdkdkfdf" localSheetId="9" hidden="1">{"'Sheet1'!$L$16"}</definedName>
    <definedName name="fjdkdkfdf" localSheetId="6" hidden="1">{"'Sheet1'!$L$16"}</definedName>
    <definedName name="fjdkdkfdf" localSheetId="7" hidden="1">{"'Sheet1'!$L$16"}</definedName>
    <definedName name="fjdkdkfdf" localSheetId="2" hidden="1">{"'Sheet1'!$L$16"}</definedName>
    <definedName name="fjdkdkfdf" localSheetId="4" hidden="1">{"'Sheet1'!$L$16"}</definedName>
    <definedName name="fjdkdkfdf" localSheetId="5" hidden="1">{"'Sheet1'!$L$16"}</definedName>
    <definedName name="fjdkdkfdf" localSheetId="3" hidden="1">{"'Sheet1'!$L$16"}</definedName>
    <definedName name="fjdkdkfdf" localSheetId="16" hidden="1">{"'Sheet1'!$L$16"}</definedName>
    <definedName name="fjdkdkfdf" localSheetId="20" hidden="1">{"'Sheet1'!$L$16"}</definedName>
    <definedName name="fjdkdkfdf" localSheetId="24" hidden="1">{"'Sheet1'!$L$16"}</definedName>
    <definedName name="fjdkdkfdf" hidden="1">{"'Sheet1'!$L$16"}</definedName>
    <definedName name="fjh" localSheetId="28">#REF!</definedName>
    <definedName name="fjh" localSheetId="1">#REF!</definedName>
    <definedName name="fjh" localSheetId="0">#REF!</definedName>
    <definedName name="fjh" localSheetId="6">#REF!</definedName>
    <definedName name="fjh" localSheetId="7">#REF!</definedName>
    <definedName name="fjh" localSheetId="2">#REF!</definedName>
    <definedName name="fjh" localSheetId="4">#REF!</definedName>
    <definedName name="fjh" localSheetId="5">#REF!</definedName>
    <definedName name="fjh" localSheetId="33">#REF!</definedName>
    <definedName name="fjh" localSheetId="19">#REF!</definedName>
    <definedName name="fjh" localSheetId="25">#REF!</definedName>
    <definedName name="fjh">#REF!</definedName>
    <definedName name="FLG" localSheetId="0">BlankMacro1</definedName>
    <definedName name="FLG" localSheetId="34">BlankMacro1</definedName>
    <definedName name="FLG" localSheetId="9">BlankMacro1</definedName>
    <definedName name="FLG" localSheetId="6">BlankMacro1</definedName>
    <definedName name="FLG" localSheetId="7">BlankMacro1</definedName>
    <definedName name="FLG" localSheetId="2">BlankMacro1</definedName>
    <definedName name="FLG" localSheetId="4">BlankMacro1</definedName>
    <definedName name="FLG" localSheetId="5">BlankMacro1</definedName>
    <definedName name="FLG" localSheetId="3">BlankMacro1</definedName>
    <definedName name="FLG" localSheetId="16">BlankMacro1</definedName>
    <definedName name="FLG" localSheetId="20">BlankMacro1</definedName>
    <definedName name="FLG" localSheetId="24">BlankMacro1</definedName>
    <definedName name="FLG">BlankMacro1</definedName>
    <definedName name="FO">#N/A</definedName>
    <definedName name="FS" localSheetId="0">#REF!</definedName>
    <definedName name="FS" localSheetId="6">#REF!</definedName>
    <definedName name="FS" localSheetId="7">#REF!</definedName>
    <definedName name="FS" localSheetId="2">#REF!</definedName>
    <definedName name="fs">#REF!</definedName>
    <definedName name="fuji" localSheetId="0">#REF!</definedName>
    <definedName name="fuji" localSheetId="6">#REF!</definedName>
    <definedName name="fuji" localSheetId="7">#REF!</definedName>
    <definedName name="fuji" localSheetId="2">#REF!</definedName>
    <definedName name="fuji" localSheetId="33">#REF!</definedName>
    <definedName name="fuji">#REF!</definedName>
    <definedName name="fzgÐg" localSheetId="0">{"Thuxm2.xls","Sheet1"}</definedName>
    <definedName name="fzgÐg" localSheetId="34">{"Thuxm2.xls","Sheet1"}</definedName>
    <definedName name="fzgÐg" localSheetId="9">{"Thuxm2.xls","Sheet1"}</definedName>
    <definedName name="fzgÐg" localSheetId="6">{"Thuxm2.xls","Sheet1"}</definedName>
    <definedName name="fzgÐg" localSheetId="7">{"Thuxm2.xls","Sheet1"}</definedName>
    <definedName name="fzgÐg" localSheetId="2">{"Thuxm2.xls","Sheet1"}</definedName>
    <definedName name="fzgÐg" localSheetId="4">{"Thuxm2.xls","Sheet1"}</definedName>
    <definedName name="fzgÐg" localSheetId="5">{"Thuxm2.xls","Sheet1"}</definedName>
    <definedName name="fzgÐg" localSheetId="3">{"Thuxm2.xls","Sheet1"}</definedName>
    <definedName name="fzgÐg" localSheetId="16">{"Thuxm2.xls","Sheet1"}</definedName>
    <definedName name="fzgÐg" localSheetId="20">{"Thuxm2.xls","Sheet1"}</definedName>
    <definedName name="fzgÐg" localSheetId="24">{"Thuxm2.xls","Sheet1"}</definedName>
    <definedName name="fzgÐg">{"Thuxm2.xls","Sheet1"}</definedName>
    <definedName name="g" localSheetId="28" hidden="1">{"'Sheet1'!$L$16"}</definedName>
    <definedName name="g" localSheetId="1" hidden="1">{"'Sheet1'!$L$16"}</definedName>
    <definedName name="g" localSheetId="0" hidden="1">{"'Sheet1'!$L$16"}</definedName>
    <definedName name="g" localSheetId="34" hidden="1">{"'Sheet1'!$L$16"}</definedName>
    <definedName name="g" localSheetId="9" hidden="1">{"'Sheet1'!$L$16"}</definedName>
    <definedName name="g" localSheetId="6" hidden="1">{"'Sheet1'!$L$16"}</definedName>
    <definedName name="g" localSheetId="7" hidden="1">{"'Sheet1'!$L$16"}</definedName>
    <definedName name="g" localSheetId="4" hidden="1">{"'Sheet1'!$L$16"}</definedName>
    <definedName name="g" localSheetId="5" hidden="1">{"'Sheet1'!$L$16"}</definedName>
    <definedName name="g" localSheetId="3" hidden="1">{"'Sheet1'!$L$16"}</definedName>
    <definedName name="g" localSheetId="33" hidden="1">{"'Sheet1'!$L$16"}</definedName>
    <definedName name="g" localSheetId="10" hidden="1">{"'Sheet1'!$L$16"}</definedName>
    <definedName name="g" localSheetId="11" hidden="1">{"'Sheet1'!$L$16"}</definedName>
    <definedName name="g" localSheetId="16" hidden="1">{"'Sheet1'!$L$16"}</definedName>
    <definedName name="g" localSheetId="20" hidden="1">{"'Sheet1'!$L$16"}</definedName>
    <definedName name="g" localSheetId="23" hidden="1">{"'Sheet1'!$L$16"}</definedName>
    <definedName name="g" localSheetId="19" hidden="1">{"'Sheet1'!$L$16"}</definedName>
    <definedName name="g" localSheetId="24" hidden="1">{"'Sheet1'!$L$16"}</definedName>
    <definedName name="g" localSheetId="25" hidden="1">{"'Sheet1'!$L$16"}</definedName>
    <definedName name="g" hidden="1">{"'Sheet1'!$L$16"}</definedName>
    <definedName name="g_1">#REF!</definedName>
    <definedName name="G_2">#REF!</definedName>
    <definedName name="g_3">#REF!</definedName>
    <definedName name="G_ME">#REF!</definedName>
    <definedName name="gachchongtron" localSheetId="2">#REF!</definedName>
    <definedName name="gachchongtron">#REF!</definedName>
    <definedName name="gadhh.xls" localSheetId="1" hidden="1">{"'Sheet1'!$L$16"}</definedName>
    <definedName name="gadhh.xls" localSheetId="0" hidden="1">{"'Sheet1'!$L$16"}</definedName>
    <definedName name="gadhh.xls" localSheetId="34" hidden="1">{"'Sheet1'!$L$16"}</definedName>
    <definedName name="gadhh.xls" localSheetId="9" hidden="1">{"'Sheet1'!$L$16"}</definedName>
    <definedName name="gadhh.xls" localSheetId="6" hidden="1">{"'Sheet1'!$L$16"}</definedName>
    <definedName name="gadhh.xls" localSheetId="7" hidden="1">{"'Sheet1'!$L$16"}</definedName>
    <definedName name="gadhh.xls" localSheetId="2" hidden="1">{"'Sheet1'!$L$16"}</definedName>
    <definedName name="gadhh.xls" localSheetId="4" hidden="1">{"'Sheet1'!$L$16"}</definedName>
    <definedName name="gadhh.xls" localSheetId="5" hidden="1">{"'Sheet1'!$L$16"}</definedName>
    <definedName name="gadhh.xls" localSheetId="3" hidden="1">{"'Sheet1'!$L$16"}</definedName>
    <definedName name="gadhh.xls" localSheetId="16" hidden="1">{"'Sheet1'!$L$16"}</definedName>
    <definedName name="gadhh.xls" localSheetId="20" hidden="1">{"'Sheet1'!$L$16"}</definedName>
    <definedName name="gadhh.xls" localSheetId="24" hidden="1">{"'Sheet1'!$L$16"}</definedName>
    <definedName name="gadhh.xls" hidden="1">{"'Sheet1'!$L$16"}</definedName>
    <definedName name="GaicapbocCuXLPEPVCPVCloaiCEVV18den35kV">#REF!</definedName>
    <definedName name="gas">#REF!</definedName>
    <definedName name="GC_DN">#REF!</definedName>
    <definedName name="GC_HT">#REF!</definedName>
    <definedName name="GC_TD">#REF!</definedName>
    <definedName name="gchi">#REF!</definedName>
    <definedName name="gdf">#REF!</definedName>
    <definedName name="geff">#REF!</definedName>
    <definedName name="geo" localSheetId="28">#REF!</definedName>
    <definedName name="geo" localSheetId="0">#REF!</definedName>
    <definedName name="geo" localSheetId="6">#REF!</definedName>
    <definedName name="geo" localSheetId="7">#REF!</definedName>
    <definedName name="geo" localSheetId="2">#REF!</definedName>
    <definedName name="geo" localSheetId="33">#REF!</definedName>
    <definedName name="geo" localSheetId="19">#REF!</definedName>
    <definedName name="geo" localSheetId="25">#REF!</definedName>
    <definedName name="geo">#REF!</definedName>
    <definedName name="gfdgfdgfd" localSheetId="6">#REF!</definedName>
    <definedName name="gfdgfdgfd" localSheetId="7">#REF!</definedName>
    <definedName name="gflsjfld.xls" localSheetId="1" hidden="1">{"'Sheet1'!$L$16"}</definedName>
    <definedName name="gflsjfld.xls" localSheetId="0" hidden="1">{"'Sheet1'!$L$16"}</definedName>
    <definedName name="gflsjfld.xls" localSheetId="34" hidden="1">{"'Sheet1'!$L$16"}</definedName>
    <definedName name="gflsjfld.xls" localSheetId="9" hidden="1">{"'Sheet1'!$L$16"}</definedName>
    <definedName name="gflsjfld.xls" localSheetId="6" hidden="1">{"'Sheet1'!$L$16"}</definedName>
    <definedName name="gflsjfld.xls" localSheetId="7" hidden="1">{"'Sheet1'!$L$16"}</definedName>
    <definedName name="gflsjfld.xls" localSheetId="2" hidden="1">{"'Sheet1'!$L$16"}</definedName>
    <definedName name="gflsjfld.xls" localSheetId="4" hidden="1">{"'Sheet1'!$L$16"}</definedName>
    <definedName name="gflsjfld.xls" localSheetId="5" hidden="1">{"'Sheet1'!$L$16"}</definedName>
    <definedName name="gflsjfld.xls" localSheetId="3" hidden="1">{"'Sheet1'!$L$16"}</definedName>
    <definedName name="gflsjfld.xls" localSheetId="16" hidden="1">{"'Sheet1'!$L$16"}</definedName>
    <definedName name="gflsjfld.xls" localSheetId="20" hidden="1">{"'Sheet1'!$L$16"}</definedName>
    <definedName name="gflsjfld.xls" localSheetId="24" hidden="1">{"'Sheet1'!$L$16"}</definedName>
    <definedName name="gflsjfld.xls" hidden="1">{"'Sheet1'!$L$16"}</definedName>
    <definedName name="gia_tien" localSheetId="0">#REF!</definedName>
    <definedName name="gia_tien" localSheetId="6">#REF!</definedName>
    <definedName name="gia_tien" localSheetId="7">#REF!</definedName>
    <definedName name="gia_tien" localSheetId="2">#REF!</definedName>
    <definedName name="gia_tien" localSheetId="33">#REF!</definedName>
    <definedName name="gia_tien">#REF!</definedName>
    <definedName name="gia_tien_1">#REF!</definedName>
    <definedName name="gia_tien_2">#REF!</definedName>
    <definedName name="gia_tien_3">#REF!</definedName>
    <definedName name="gia_tien_BTN" localSheetId="0">#REF!</definedName>
    <definedName name="gia_tien_BTN" localSheetId="6">#REF!</definedName>
    <definedName name="gia_tien_BTN" localSheetId="7">#REF!</definedName>
    <definedName name="gia_tien_BTN" localSheetId="2">#REF!</definedName>
    <definedName name="gia_tien_BTN" localSheetId="33">#REF!</definedName>
    <definedName name="gia_tien_BTN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satthep">#REF!</definedName>
    <definedName name="GIATB">#REF!</definedName>
    <definedName name="giathau">#REF!</definedName>
    <definedName name="Giavatlieukhac">#REF!</definedName>
    <definedName name="GIAVL_TRALY">#REF!</definedName>
    <definedName name="gienghazamaQ1">#REF!</definedName>
    <definedName name="gienghazamaQ2">#REF!</definedName>
    <definedName name="giengPM3Q1">#REF!</definedName>
    <definedName name="giengPM3T3">#REF!</definedName>
    <definedName name="Giocong">#REF!</definedName>
    <definedName name="giotuoi" localSheetId="2">#REF!</definedName>
    <definedName name="giotuoi">#REF!</definedName>
    <definedName name="gkdsg.xls" localSheetId="1" hidden="1">{"'Sheet1'!$L$16"}</definedName>
    <definedName name="gkdsg.xls" localSheetId="0" hidden="1">{"'Sheet1'!$L$16"}</definedName>
    <definedName name="gkdsg.xls" localSheetId="34" hidden="1">{"'Sheet1'!$L$16"}</definedName>
    <definedName name="gkdsg.xls" localSheetId="9" hidden="1">{"'Sheet1'!$L$16"}</definedName>
    <definedName name="gkdsg.xls" localSheetId="6" hidden="1">{"'Sheet1'!$L$16"}</definedName>
    <definedName name="gkdsg.xls" localSheetId="7" hidden="1">{"'Sheet1'!$L$16"}</definedName>
    <definedName name="gkdsg.xls" localSheetId="2" hidden="1">{"'Sheet1'!$L$16"}</definedName>
    <definedName name="gkdsg.xls" localSheetId="4" hidden="1">{"'Sheet1'!$L$16"}</definedName>
    <definedName name="gkdsg.xls" localSheetId="5" hidden="1">{"'Sheet1'!$L$16"}</definedName>
    <definedName name="gkdsg.xls" localSheetId="3" hidden="1">{"'Sheet1'!$L$16"}</definedName>
    <definedName name="gkdsg.xls" localSheetId="16" hidden="1">{"'Sheet1'!$L$16"}</definedName>
    <definedName name="gkdsg.xls" localSheetId="20" hidden="1">{"'Sheet1'!$L$16"}</definedName>
    <definedName name="gkdsg.xls" localSheetId="24" hidden="1">{"'Sheet1'!$L$16"}</definedName>
    <definedName name="gkdsg.xls" hidden="1">{"'Sheet1'!$L$16"}</definedName>
    <definedName name="gkhf.xls" localSheetId="1" hidden="1">{"'Sheet1'!$L$16"}</definedName>
    <definedName name="gkhf.xls" localSheetId="0" hidden="1">{"'Sheet1'!$L$16"}</definedName>
    <definedName name="gkhf.xls" localSheetId="34" hidden="1">{"'Sheet1'!$L$16"}</definedName>
    <definedName name="gkhf.xls" localSheetId="9" hidden="1">{"'Sheet1'!$L$16"}</definedName>
    <definedName name="gkhf.xls" localSheetId="6" hidden="1">{"'Sheet1'!$L$16"}</definedName>
    <definedName name="gkhf.xls" localSheetId="7" hidden="1">{"'Sheet1'!$L$16"}</definedName>
    <definedName name="gkhf.xls" localSheetId="2" hidden="1">{"'Sheet1'!$L$16"}</definedName>
    <definedName name="gkhf.xls" localSheetId="4" hidden="1">{"'Sheet1'!$L$16"}</definedName>
    <definedName name="gkhf.xls" localSheetId="5" hidden="1">{"'Sheet1'!$L$16"}</definedName>
    <definedName name="gkhf.xls" localSheetId="3" hidden="1">{"'Sheet1'!$L$16"}</definedName>
    <definedName name="gkhf.xls" localSheetId="16" hidden="1">{"'Sheet1'!$L$16"}</definedName>
    <definedName name="gkhf.xls" localSheetId="20" hidden="1">{"'Sheet1'!$L$16"}</definedName>
    <definedName name="gkhf.xls" localSheetId="24" hidden="1">{"'Sheet1'!$L$16"}</definedName>
    <definedName name="gkhf.xls" hidden="1">{"'Sheet1'!$L$16"}</definedName>
    <definedName name="gl3p" localSheetId="28">#REF!</definedName>
    <definedName name="gl3p" localSheetId="1">#REF!</definedName>
    <definedName name="gl3p" localSheetId="0">#REF!</definedName>
    <definedName name="gl3p" localSheetId="6">#REF!</definedName>
    <definedName name="gl3p" localSheetId="7">#REF!</definedName>
    <definedName name="gl3p" localSheetId="2">#REF!</definedName>
    <definedName name="gl3p" localSheetId="4">#REF!</definedName>
    <definedName name="gl3p" localSheetId="5">#REF!</definedName>
    <definedName name="gl3p" localSheetId="33">#REF!</definedName>
    <definedName name="gl3p" localSheetId="19">#REF!</definedName>
    <definedName name="gl3p" localSheetId="25">#REF!</definedName>
    <definedName name="gl3p">#REF!</definedName>
    <definedName name="gld">#REF!</definedName>
    <definedName name="Goc32x3" localSheetId="0">#REF!</definedName>
    <definedName name="Goc32x3" localSheetId="6">#REF!</definedName>
    <definedName name="Goc32x3" localSheetId="7">#REF!</definedName>
    <definedName name="Goc32x3" localSheetId="2">#REF!</definedName>
    <definedName name="Goc32x3" localSheetId="33">#REF!</definedName>
    <definedName name="Goc32x3">#REF!</definedName>
    <definedName name="Goc35x3" localSheetId="0">#REF!</definedName>
    <definedName name="Goc35x3" localSheetId="6">#REF!</definedName>
    <definedName name="Goc35x3" localSheetId="7">#REF!</definedName>
    <definedName name="Goc35x3" localSheetId="2">#REF!</definedName>
    <definedName name="Goc35x3" localSheetId="33">#REF!</definedName>
    <definedName name="Goc35x3">#REF!</definedName>
    <definedName name="Goc40x4" localSheetId="0">#REF!</definedName>
    <definedName name="Goc40x4" localSheetId="6">#REF!</definedName>
    <definedName name="Goc40x4" localSheetId="7">#REF!</definedName>
    <definedName name="Goc40x4" localSheetId="2">#REF!</definedName>
    <definedName name="Goc40x4" localSheetId="33">#REF!</definedName>
    <definedName name="Goc40x4">#REF!</definedName>
    <definedName name="Goc45x4" localSheetId="0">#REF!</definedName>
    <definedName name="Goc45x4" localSheetId="6">#REF!</definedName>
    <definedName name="Goc45x4" localSheetId="7">#REF!</definedName>
    <definedName name="Goc45x4" localSheetId="2">#REF!</definedName>
    <definedName name="Goc45x4" localSheetId="33">#REF!</definedName>
    <definedName name="Goc45x4">#REF!</definedName>
    <definedName name="Goc50x5" localSheetId="0">#REF!</definedName>
    <definedName name="Goc50x5" localSheetId="6">#REF!</definedName>
    <definedName name="Goc50x5" localSheetId="7">#REF!</definedName>
    <definedName name="Goc50x5" localSheetId="2">#REF!</definedName>
    <definedName name="Goc50x5" localSheetId="33">#REF!</definedName>
    <definedName name="Goc50x5">#REF!</definedName>
    <definedName name="Goc63x6" localSheetId="0">#REF!</definedName>
    <definedName name="Goc63x6" localSheetId="6">#REF!</definedName>
    <definedName name="Goc63x6" localSheetId="7">#REF!</definedName>
    <definedName name="Goc63x6" localSheetId="2">#REF!</definedName>
    <definedName name="Goc63x6" localSheetId="33">#REF!</definedName>
    <definedName name="Goc63x6">#REF!</definedName>
    <definedName name="Goc75x6" localSheetId="0">#REF!</definedName>
    <definedName name="Goc75x6" localSheetId="6">#REF!</definedName>
    <definedName name="Goc75x6" localSheetId="7">#REF!</definedName>
    <definedName name="Goc75x6" localSheetId="2">#REF!</definedName>
    <definedName name="Goc75x6" localSheetId="33">#REF!</definedName>
    <definedName name="Goc75x6">#REF!</definedName>
    <definedName name="GOVAP1" localSheetId="2">#REF!</definedName>
    <definedName name="GOVAP1">#REF!</definedName>
    <definedName name="GOVAP2" localSheetId="2">#REF!</definedName>
    <definedName name="GOVAP2">#REF!</definedName>
    <definedName name="gs" localSheetId="0">#REF!</definedName>
    <definedName name="gs" localSheetId="6">#REF!</definedName>
    <definedName name="gs" localSheetId="7">#REF!</definedName>
    <definedName name="gs" localSheetId="2">#REF!</definedName>
    <definedName name="gs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RI" localSheetId="2">#REF!</definedName>
    <definedName name="GTRI">#REF!</definedName>
    <definedName name="GTXL" localSheetId="0">#REF!</definedName>
    <definedName name="GTXL" localSheetId="6">#REF!</definedName>
    <definedName name="GTXL" localSheetId="7">#REF!</definedName>
    <definedName name="GTXL" localSheetId="2">#REF!</definedName>
    <definedName name="GTXL" localSheetId="33">#REF!</definedName>
    <definedName name="GTXL">#REF!</definedName>
    <definedName name="GVL_LD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localSheetId="28" hidden="1">{"'Sheet1'!$L$16"}</definedName>
    <definedName name="h" localSheetId="1" hidden="1">{"'Sheet1'!$L$16"}</definedName>
    <definedName name="h" localSheetId="0" hidden="1">{"'Sheet1'!$L$16"}</definedName>
    <definedName name="h" localSheetId="34" hidden="1">{"'Sheet1'!$L$16"}</definedName>
    <definedName name="h" localSheetId="9" hidden="1">{"'Sheet1'!$L$16"}</definedName>
    <definedName name="h" localSheetId="6" hidden="1">{"'Sheet1'!$L$16"}</definedName>
    <definedName name="h" localSheetId="7" hidden="1">{"'Sheet1'!$L$16"}</definedName>
    <definedName name="h" localSheetId="4" hidden="1">{"'Sheet1'!$L$16"}</definedName>
    <definedName name="h" localSheetId="5" hidden="1">{"'Sheet1'!$L$16"}</definedName>
    <definedName name="h" localSheetId="3" hidden="1">{"'Sheet1'!$L$16"}</definedName>
    <definedName name="h" localSheetId="33" hidden="1">{"'Sheet1'!$L$16"}</definedName>
    <definedName name="h" localSheetId="10" hidden="1">{"'Sheet1'!$L$16"}</definedName>
    <definedName name="h" localSheetId="11" hidden="1">{"'Sheet1'!$L$16"}</definedName>
    <definedName name="h" localSheetId="16" hidden="1">{"'Sheet1'!$L$16"}</definedName>
    <definedName name="h" localSheetId="20" hidden="1">{"'Sheet1'!$L$16"}</definedName>
    <definedName name="h" localSheetId="23" hidden="1">{"'Sheet1'!$L$16"}</definedName>
    <definedName name="h" localSheetId="19" hidden="1">{"'Sheet1'!$L$16"}</definedName>
    <definedName name="h" localSheetId="24" hidden="1">{"'Sheet1'!$L$16"}</definedName>
    <definedName name="h" localSheetId="25" hidden="1">{"'Sheet1'!$L$16"}</definedName>
    <definedName name="h" hidden="1">{"'Sheet1'!$L$16"}</definedName>
    <definedName name="H__kinh_tÕ_sè__125_2008_H_KT__ngµy_1_7_2008_vÒ_viÖc_mua_b¸n__¸__c¸t_vµng">#REF!</definedName>
    <definedName name="h_d">#REF!</definedName>
    <definedName name="H_ng_mòc_cáng_trÖnh" localSheetId="2">#REF!</definedName>
    <definedName name="H_ng_mòc_cáng_trÖnh">#REF!</definedName>
    <definedName name="ha" localSheetId="0" hidden="1">{"'Sheet1'!$L$16"}</definedName>
    <definedName name="ha" localSheetId="6" hidden="1">{"'Sheet1'!$L$16"}</definedName>
    <definedName name="ha" localSheetId="7" hidden="1">{"'Sheet1'!$L$16"}</definedName>
    <definedName name="ha" localSheetId="2" hidden="1">{"'Sheet1'!$L$16"}</definedName>
    <definedName name="ha" localSheetId="33" hidden="1">{"'Sheet1'!$L$16"}</definedName>
    <definedName name="ha">#REF!</definedName>
    <definedName name="haggh.xls" localSheetId="1" hidden="1">{"'Sheet1'!$L$16"}</definedName>
    <definedName name="haggh.xls" localSheetId="0" hidden="1">{"'Sheet1'!$L$16"}</definedName>
    <definedName name="haggh.xls" localSheetId="34" hidden="1">{"'Sheet1'!$L$16"}</definedName>
    <definedName name="haggh.xls" localSheetId="9" hidden="1">{"'Sheet1'!$L$16"}</definedName>
    <definedName name="haggh.xls" localSheetId="6" hidden="1">{"'Sheet1'!$L$16"}</definedName>
    <definedName name="haggh.xls" localSheetId="7" hidden="1">{"'Sheet1'!$L$16"}</definedName>
    <definedName name="haggh.xls" localSheetId="2" hidden="1">{"'Sheet1'!$L$16"}</definedName>
    <definedName name="haggh.xls" localSheetId="4" hidden="1">{"'Sheet1'!$L$16"}</definedName>
    <definedName name="haggh.xls" localSheetId="5" hidden="1">{"'Sheet1'!$L$16"}</definedName>
    <definedName name="haggh.xls" localSheetId="3" hidden="1">{"'Sheet1'!$L$16"}</definedName>
    <definedName name="haggh.xls" localSheetId="16" hidden="1">{"'Sheet1'!$L$16"}</definedName>
    <definedName name="haggh.xls" localSheetId="20" hidden="1">{"'Sheet1'!$L$16"}</definedName>
    <definedName name="haggh.xls" localSheetId="24" hidden="1">{"'Sheet1'!$L$16"}</definedName>
    <definedName name="haggh.xls" hidden="1">{"'Sheet1'!$L$16"}</definedName>
    <definedName name="Hang_muc_khac">#REF!</definedName>
    <definedName name="hangmuc" localSheetId="0">#REF!</definedName>
    <definedName name="hangmuc" localSheetId="6">#REF!</definedName>
    <definedName name="hangmuc" localSheetId="7">#REF!</definedName>
    <definedName name="hangmuc" localSheetId="2">#REF!</definedName>
    <definedName name="hangmuc" localSheetId="33">#REF!</definedName>
    <definedName name="hangmuc">#REF!</definedName>
    <definedName name="hanh" localSheetId="0" hidden="1">{"'Sheet1'!$L$16"}</definedName>
    <definedName name="hanh" localSheetId="34" hidden="1">{"'Sheet1'!$L$16"}</definedName>
    <definedName name="hanh" localSheetId="9" hidden="1">{"'Sheet1'!$L$16"}</definedName>
    <definedName name="hanh" localSheetId="6" hidden="1">{"'Sheet1'!$L$16"}</definedName>
    <definedName name="hanh" localSheetId="7" hidden="1">{"'Sheet1'!$L$16"}</definedName>
    <definedName name="hanh" localSheetId="2" hidden="1">{"'Sheet1'!$L$16"}</definedName>
    <definedName name="hanh" localSheetId="4" hidden="1">{"'Sheet1'!$L$16"}</definedName>
    <definedName name="hanh" localSheetId="5" hidden="1">{"'Sheet1'!$L$16"}</definedName>
    <definedName name="hanh" localSheetId="3" hidden="1">{"'Sheet1'!$L$16"}</definedName>
    <definedName name="hanh" localSheetId="16" hidden="1">{"'Sheet1'!$L$16"}</definedName>
    <definedName name="hanh" localSheetId="20" hidden="1">{"'Sheet1'!$L$16"}</definedName>
    <definedName name="hanh" localSheetId="24" hidden="1">{"'Sheet1'!$L$16"}</definedName>
    <definedName name="hanh" hidden="1">{"'Sheet1'!$L$16"}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c" localSheetId="0">#REF!</definedName>
    <definedName name="hc" localSheetId="6">#REF!</definedName>
    <definedName name="hc" localSheetId="7">#REF!</definedName>
    <definedName name="hc" localSheetId="2">#REF!</definedName>
    <definedName name="hc">#REF!</definedName>
    <definedName name="HCM" localSheetId="1">#REF!</definedName>
    <definedName name="HCM" localSheetId="0">#REF!</definedName>
    <definedName name="HCM" localSheetId="6">#REF!</definedName>
    <definedName name="HCM" localSheetId="7">#REF!</definedName>
    <definedName name="HCM" localSheetId="2">#REF!</definedName>
    <definedName name="HCM" localSheetId="4">#REF!</definedName>
    <definedName name="HCM" localSheetId="5">#REF!</definedName>
    <definedName name="HCM" localSheetId="33">#REF!</definedName>
    <definedName name="HCM">#REF!</definedName>
    <definedName name="HCNA" localSheetId="0" hidden="1">{"'Sheet1'!$L$16"}</definedName>
    <definedName name="HCNA" localSheetId="34" hidden="1">{"'Sheet1'!$L$16"}</definedName>
    <definedName name="HCNA" localSheetId="9" hidden="1">{"'Sheet1'!$L$16"}</definedName>
    <definedName name="HCNA" localSheetId="6" hidden="1">{"'Sheet1'!$L$16"}</definedName>
    <definedName name="HCNA" localSheetId="7" hidden="1">{"'Sheet1'!$L$16"}</definedName>
    <definedName name="HCNA" localSheetId="2" hidden="1">{"'Sheet1'!$L$16"}</definedName>
    <definedName name="HCNA" localSheetId="4" hidden="1">{"'Sheet1'!$L$16"}</definedName>
    <definedName name="HCNA" localSheetId="5" hidden="1">{"'Sheet1'!$L$16"}</definedName>
    <definedName name="HCNA" localSheetId="3" hidden="1">{"'Sheet1'!$L$16"}</definedName>
    <definedName name="HCNA" localSheetId="16" hidden="1">{"'Sheet1'!$L$16"}</definedName>
    <definedName name="HCNA" localSheetId="20" hidden="1">{"'Sheet1'!$L$16"}</definedName>
    <definedName name="HCNA" localSheetId="24" hidden="1">{"'Sheet1'!$L$16"}</definedName>
    <definedName name="HCNA" hidden="1">{"'Sheet1'!$L$16"}</definedName>
    <definedName name="hdfhf" localSheetId="1" hidden="1">{"'Sheet1'!$L$16"}</definedName>
    <definedName name="hdfhf" localSheetId="0" hidden="1">{"'Sheet1'!$L$16"}</definedName>
    <definedName name="hdfhf" localSheetId="34" hidden="1">{"'Sheet1'!$L$16"}</definedName>
    <definedName name="hdfhf" localSheetId="9" hidden="1">{"'Sheet1'!$L$16"}</definedName>
    <definedName name="hdfhf" localSheetId="6" hidden="1">{"'Sheet1'!$L$16"}</definedName>
    <definedName name="hdfhf" localSheetId="7" hidden="1">{"'Sheet1'!$L$16"}</definedName>
    <definedName name="hdfhf" localSheetId="2" hidden="1">{"'Sheet1'!$L$16"}</definedName>
    <definedName name="hdfhf" localSheetId="4" hidden="1">{"'Sheet1'!$L$16"}</definedName>
    <definedName name="hdfhf" localSheetId="5" hidden="1">{"'Sheet1'!$L$16"}</definedName>
    <definedName name="hdfhf" localSheetId="3" hidden="1">{"'Sheet1'!$L$16"}</definedName>
    <definedName name="hdfhf" localSheetId="16" hidden="1">{"'Sheet1'!$L$16"}</definedName>
    <definedName name="hdfhf" localSheetId="20" hidden="1">{"'Sheet1'!$L$16"}</definedName>
    <definedName name="hdfhf" localSheetId="24" hidden="1">{"'Sheet1'!$L$16"}</definedName>
    <definedName name="hdfhf" hidden="1">{"'Sheet1'!$L$16"}</definedName>
    <definedName name="HDGTT">#REF!</definedName>
    <definedName name="He_so">#REF!</definedName>
    <definedName name="Heä_soá_laép_xaø_H">1.7</definedName>
    <definedName name="heä_soá_sình_laày" localSheetId="28">#REF!</definedName>
    <definedName name="heä_soá_sình_laày" localSheetId="1">#REF!</definedName>
    <definedName name="heä_soá_sình_laày" localSheetId="0">#REF!</definedName>
    <definedName name="heä_soá_sình_laày" localSheetId="6">#REF!</definedName>
    <definedName name="heä_soá_sình_laày" localSheetId="7">#REF!</definedName>
    <definedName name="heä_soá_sình_laày" localSheetId="2">#REF!</definedName>
    <definedName name="heä_soá_sình_laày" localSheetId="4">#REF!</definedName>
    <definedName name="heä_soá_sình_laày" localSheetId="5">#REF!</definedName>
    <definedName name="heä_soá_sình_laày" localSheetId="33">#REF!</definedName>
    <definedName name="heä_soá_sình_laày" localSheetId="19">#REF!</definedName>
    <definedName name="heä_soá_sình_laày" localSheetId="25">#REF!</definedName>
    <definedName name="heä_soá_sình_laày">#REF!</definedName>
    <definedName name="Hello" localSheetId="0">#REF!</definedName>
    <definedName name="Hello" localSheetId="6">#REF!</definedName>
    <definedName name="Hello" localSheetId="7">#REF!</definedName>
    <definedName name="Hello" localSheetId="2">#REF!</definedName>
    <definedName name="Hello" localSheetId="33">#REF!</definedName>
    <definedName name="Hello">#REF!</definedName>
    <definedName name="hfghh.xls" localSheetId="1" hidden="1">{"'Sheet1'!$L$16"}</definedName>
    <definedName name="hfghh.xls" localSheetId="0" hidden="1">{"'Sheet1'!$L$16"}</definedName>
    <definedName name="hfghh.xls" localSheetId="34" hidden="1">{"'Sheet1'!$L$16"}</definedName>
    <definedName name="hfghh.xls" localSheetId="9" hidden="1">{"'Sheet1'!$L$16"}</definedName>
    <definedName name="hfghh.xls" localSheetId="6" hidden="1">{"'Sheet1'!$L$16"}</definedName>
    <definedName name="hfghh.xls" localSheetId="7" hidden="1">{"'Sheet1'!$L$16"}</definedName>
    <definedName name="hfghh.xls" localSheetId="2" hidden="1">{"'Sheet1'!$L$16"}</definedName>
    <definedName name="hfghh.xls" localSheetId="4" hidden="1">{"'Sheet1'!$L$16"}</definedName>
    <definedName name="hfghh.xls" localSheetId="5" hidden="1">{"'Sheet1'!$L$16"}</definedName>
    <definedName name="hfghh.xls" localSheetId="3" hidden="1">{"'Sheet1'!$L$16"}</definedName>
    <definedName name="hfghh.xls" localSheetId="16" hidden="1">{"'Sheet1'!$L$16"}</definedName>
    <definedName name="hfghh.xls" localSheetId="20" hidden="1">{"'Sheet1'!$L$16"}</definedName>
    <definedName name="hfghh.xls" localSheetId="24" hidden="1">{"'Sheet1'!$L$16"}</definedName>
    <definedName name="hfghh.xls" hidden="1">{"'Sheet1'!$L$16"}</definedName>
    <definedName name="hgvfd" localSheetId="0" hidden="1">{"'Sheet1'!$L$16"}</definedName>
    <definedName name="hgvfd" localSheetId="34" hidden="1">{"'Sheet1'!$L$16"}</definedName>
    <definedName name="hgvfd" localSheetId="9" hidden="1">{"'Sheet1'!$L$16"}</definedName>
    <definedName name="hgvfd" localSheetId="6" hidden="1">{"'Sheet1'!$L$16"}</definedName>
    <definedName name="hgvfd" localSheetId="7" hidden="1">{"'Sheet1'!$L$16"}</definedName>
    <definedName name="hgvfd" localSheetId="2" hidden="1">{"'Sheet1'!$L$16"}</definedName>
    <definedName name="hgvfd" localSheetId="4" hidden="1">{"'Sheet1'!$L$16"}</definedName>
    <definedName name="hgvfd" localSheetId="5" hidden="1">{"'Sheet1'!$L$16"}</definedName>
    <definedName name="hgvfd" localSheetId="3" hidden="1">{"'Sheet1'!$L$16"}</definedName>
    <definedName name="hgvfd" localSheetId="16" hidden="1">{"'Sheet1'!$L$16"}</definedName>
    <definedName name="hgvfd" localSheetId="20" hidden="1">{"'Sheet1'!$L$16"}</definedName>
    <definedName name="hgvfd" localSheetId="24" hidden="1">{"'Sheet1'!$L$16"}</definedName>
    <definedName name="hgvfd" hidden="1">{"'Sheet1'!$L$16"}</definedName>
    <definedName name="HH" localSheetId="0">#REF!</definedName>
    <definedName name="HH" localSheetId="6">#REF!</definedName>
    <definedName name="HH" localSheetId="7">#REF!</definedName>
    <definedName name="HH" localSheetId="2">#REF!</definedName>
    <definedName name="hhghg" localSheetId="0" hidden="1">{"'Sheet1'!$L$16"}</definedName>
    <definedName name="hhghg" localSheetId="34" hidden="1">{"'Sheet1'!$L$16"}</definedName>
    <definedName name="hhghg" localSheetId="9" hidden="1">{"'Sheet1'!$L$16"}</definedName>
    <definedName name="hhghg" localSheetId="6" hidden="1">{"'Sheet1'!$L$16"}</definedName>
    <definedName name="hhghg" localSheetId="7" hidden="1">{"'Sheet1'!$L$16"}</definedName>
    <definedName name="hhghg" localSheetId="2" hidden="1">{"'Sheet1'!$L$16"}</definedName>
    <definedName name="hhghg" localSheetId="4" hidden="1">{"'Sheet1'!$L$16"}</definedName>
    <definedName name="hhghg" localSheetId="5" hidden="1">{"'Sheet1'!$L$16"}</definedName>
    <definedName name="hhghg" localSheetId="3" hidden="1">{"'Sheet1'!$L$16"}</definedName>
    <definedName name="hhghg" localSheetId="16" hidden="1">{"'Sheet1'!$L$16"}</definedName>
    <definedName name="hhghg" localSheetId="20" hidden="1">{"'Sheet1'!$L$16"}</definedName>
    <definedName name="hhghg" localSheetId="24" hidden="1">{"'Sheet1'!$L$16"}</definedName>
    <definedName name="hhghg" hidden="1">{"'Sheet1'!$L$16"}</definedName>
    <definedName name="hhh" localSheetId="0" hidden="1">{"'Sheet1'!$L$16"}</definedName>
    <definedName name="hhh" localSheetId="34" hidden="1">{"'Sheet1'!$L$16"}</definedName>
    <definedName name="hhh" localSheetId="9" hidden="1">{"'Sheet1'!$L$16"}</definedName>
    <definedName name="hhh" localSheetId="6" hidden="1">{"'Sheet1'!$L$16"}</definedName>
    <definedName name="hhh" localSheetId="7" hidden="1">{"'Sheet1'!$L$16"}</definedName>
    <definedName name="hhh" localSheetId="2" hidden="1">{"'Sheet1'!$L$16"}</definedName>
    <definedName name="hhh" localSheetId="4" hidden="1">{"'Sheet1'!$L$16"}</definedName>
    <definedName name="hhh" localSheetId="5" hidden="1">{"'Sheet1'!$L$16"}</definedName>
    <definedName name="hhh" localSheetId="3" hidden="1">{"'Sheet1'!$L$16"}</definedName>
    <definedName name="hhh" localSheetId="16" hidden="1">{"'Sheet1'!$L$16"}</definedName>
    <definedName name="hhh" localSheetId="20" hidden="1">{"'Sheet1'!$L$16"}</definedName>
    <definedName name="hhh" localSheetId="24" hidden="1">{"'Sheet1'!$L$16"}</definedName>
    <definedName name="hhh" hidden="1">{"'Sheet1'!$L$16"}</definedName>
    <definedName name="hien" localSheetId="0">#REF!</definedName>
    <definedName name="hien" localSheetId="6">#REF!</definedName>
    <definedName name="hien" localSheetId="7">#REF!</definedName>
    <definedName name="hien" localSheetId="2">#REF!</definedName>
    <definedName name="hien" localSheetId="33">#REF!</definedName>
    <definedName name="hien">#REF!</definedName>
    <definedName name="hkjkll" localSheetId="1" hidden="1">{"'Sheet1'!$L$16"}</definedName>
    <definedName name="hkjkll" localSheetId="0" hidden="1">{"'Sheet1'!$L$16"}</definedName>
    <definedName name="hkjkll" localSheetId="34" hidden="1">{"'Sheet1'!$L$16"}</definedName>
    <definedName name="hkjkll" localSheetId="9" hidden="1">{"'Sheet1'!$L$16"}</definedName>
    <definedName name="hkjkll" localSheetId="6" hidden="1">{"'Sheet1'!$L$16"}</definedName>
    <definedName name="hkjkll" localSheetId="7" hidden="1">{"'Sheet1'!$L$16"}</definedName>
    <definedName name="hkjkll" localSheetId="2" hidden="1">{"'Sheet1'!$L$16"}</definedName>
    <definedName name="hkjkll" localSheetId="4" hidden="1">{"'Sheet1'!$L$16"}</definedName>
    <definedName name="hkjkll" localSheetId="5" hidden="1">{"'Sheet1'!$L$16"}</definedName>
    <definedName name="hkjkll" localSheetId="3" hidden="1">{"'Sheet1'!$L$16"}</definedName>
    <definedName name="hkjkll" localSheetId="16" hidden="1">{"'Sheet1'!$L$16"}</definedName>
    <definedName name="hkjkll" localSheetId="20" hidden="1">{"'Sheet1'!$L$16"}</definedName>
    <definedName name="hkjkll" localSheetId="24" hidden="1">{"'Sheet1'!$L$16"}</definedName>
    <definedName name="hkjkll" hidden="1">{"'Sheet1'!$L$16"}</definedName>
    <definedName name="hklhlk.xls" localSheetId="1" hidden="1">{"'Sheet1'!$L$16"}</definedName>
    <definedName name="hklhlk.xls" localSheetId="0" hidden="1">{"'Sheet1'!$L$16"}</definedName>
    <definedName name="hklhlk.xls" localSheetId="34" hidden="1">{"'Sheet1'!$L$16"}</definedName>
    <definedName name="hklhlk.xls" localSheetId="9" hidden="1">{"'Sheet1'!$L$16"}</definedName>
    <definedName name="hklhlk.xls" localSheetId="6" hidden="1">{"'Sheet1'!$L$16"}</definedName>
    <definedName name="hklhlk.xls" localSheetId="7" hidden="1">{"'Sheet1'!$L$16"}</definedName>
    <definedName name="hklhlk.xls" localSheetId="2" hidden="1">{"'Sheet1'!$L$16"}</definedName>
    <definedName name="hklhlk.xls" localSheetId="4" hidden="1">{"'Sheet1'!$L$16"}</definedName>
    <definedName name="hklhlk.xls" localSheetId="5" hidden="1">{"'Sheet1'!$L$16"}</definedName>
    <definedName name="hklhlk.xls" localSheetId="3" hidden="1">{"'Sheet1'!$L$16"}</definedName>
    <definedName name="hklhlk.xls" localSheetId="16" hidden="1">{"'Sheet1'!$L$16"}</definedName>
    <definedName name="hklhlk.xls" localSheetId="20" hidden="1">{"'Sheet1'!$L$16"}</definedName>
    <definedName name="hklhlk.xls" localSheetId="24" hidden="1">{"'Sheet1'!$L$16"}</definedName>
    <definedName name="hklhlk.xls" hidden="1">{"'Sheet1'!$L$16"}</definedName>
    <definedName name="ho">#REF!</definedName>
    <definedName name="hoc">55000</definedName>
    <definedName name="HOCMON" localSheetId="2">#REF!</definedName>
    <definedName name="HOCMON">#REF!</definedName>
    <definedName name="HOME_MANP" localSheetId="28">#REF!</definedName>
    <definedName name="HOME_MANP" localSheetId="0">#REF!</definedName>
    <definedName name="HOME_MANP" localSheetId="6">#REF!</definedName>
    <definedName name="HOME_MANP" localSheetId="7">#REF!</definedName>
    <definedName name="HOME_MANP" localSheetId="2">#REF!</definedName>
    <definedName name="HOME_MANP" localSheetId="4">#REF!</definedName>
    <definedName name="HOME_MANP" localSheetId="5">#REF!</definedName>
    <definedName name="HOME_MANP" localSheetId="33">#REF!</definedName>
    <definedName name="HOME_MANP" localSheetId="26">#REF!</definedName>
    <definedName name="HOME_MANP" localSheetId="19">#REF!</definedName>
    <definedName name="HOME_MANP" localSheetId="25">#REF!</definedName>
    <definedName name="HOME_MANP" localSheetId="27">#REF!</definedName>
    <definedName name="HOME_MANP">#REF!</definedName>
    <definedName name="HOMEOFFICE_COST" localSheetId="28">#REF!</definedName>
    <definedName name="HOMEOFFICE_COST" localSheetId="0">#REF!</definedName>
    <definedName name="HOMEOFFICE_COST" localSheetId="6">#REF!</definedName>
    <definedName name="HOMEOFFICE_COST" localSheetId="7">#REF!</definedName>
    <definedName name="HOMEOFFICE_COST" localSheetId="2">#REF!</definedName>
    <definedName name="HOMEOFFICE_COST" localSheetId="4">#REF!</definedName>
    <definedName name="HOMEOFFICE_COST" localSheetId="5">#REF!</definedName>
    <definedName name="HOMEOFFICE_COST" localSheetId="33">#REF!</definedName>
    <definedName name="HOMEOFFICE_COST" localSheetId="26">#REF!</definedName>
    <definedName name="HOMEOFFICE_COST" localSheetId="19">#REF!</definedName>
    <definedName name="HOMEOFFICE_COST" localSheetId="25">#REF!</definedName>
    <definedName name="HOMEOFFICE_COST" localSheetId="27">#REF!</definedName>
    <definedName name="HOMEOFFICE_COST">#REF!</definedName>
    <definedName name="hong" localSheetId="0" hidden="1">{"'Sheet1'!$L$16"}</definedName>
    <definedName name="hong" localSheetId="34" hidden="1">{"'Sheet1'!$L$16"}</definedName>
    <definedName name="hong" localSheetId="9" hidden="1">{"'Sheet1'!$L$16"}</definedName>
    <definedName name="hong" localSheetId="6" hidden="1">{"'Sheet1'!$L$16"}</definedName>
    <definedName name="hong" localSheetId="7" hidden="1">{"'Sheet1'!$L$16"}</definedName>
    <definedName name="hong" localSheetId="2" hidden="1">{"'Sheet1'!$L$16"}</definedName>
    <definedName name="hong" localSheetId="4" hidden="1">{"'Sheet1'!$L$16"}</definedName>
    <definedName name="hong" localSheetId="5" hidden="1">{"'Sheet1'!$L$16"}</definedName>
    <definedName name="hong" localSheetId="3" hidden="1">{"'Sheet1'!$L$16"}</definedName>
    <definedName name="hong" localSheetId="16" hidden="1">{"'Sheet1'!$L$16"}</definedName>
    <definedName name="hong" localSheetId="20" hidden="1">{"'Sheet1'!$L$16"}</definedName>
    <definedName name="hong" localSheetId="24" hidden="1">{"'Sheet1'!$L$16"}</definedName>
    <definedName name="hong" hidden="1">{"'Sheet1'!$L$16"}</definedName>
    <definedName name="Hopnoicap">#REF!</definedName>
    <definedName name="Hqua" localSheetId="0">{"Bao cao nNL tieu thu theo ca may hang thang nam 2001.xls"}</definedName>
    <definedName name="Hqua" localSheetId="34">{"Bao cao nNL tieu thu theo ca may hang thang nam 2001.xls"}</definedName>
    <definedName name="Hqua" localSheetId="9">{"Bao cao nNL tieu thu theo ca may hang thang nam 2001.xls"}</definedName>
    <definedName name="Hqua" localSheetId="6">{"Bao cao nNL tieu thu theo ca may hang thang nam 2001.xls"}</definedName>
    <definedName name="Hqua" localSheetId="7">{"Bao cao nNL tieu thu theo ca may hang thang nam 2001.xls"}</definedName>
    <definedName name="Hqua" localSheetId="2">{"Bao cao nNL tieu thu theo ca may hang thang nam 2001.xls"}</definedName>
    <definedName name="Hqua" localSheetId="4">{"Bao cao nNL tieu thu theo ca may hang thang nam 2001.xls"}</definedName>
    <definedName name="Hqua" localSheetId="5">{"Bao cao nNL tieu thu theo ca may hang thang nam 2001.xls"}</definedName>
    <definedName name="Hqua" localSheetId="3">{"Bao cao nNL tieu thu theo ca may hang thang nam 2001.xls"}</definedName>
    <definedName name="Hqua" localSheetId="16">{"Bao cao nNL tieu thu theo ca may hang thang nam 2001.xls"}</definedName>
    <definedName name="Hqua" localSheetId="20">{"Bao cao nNL tieu thu theo ca may hang thang nam 2001.xls"}</definedName>
    <definedName name="Hqua" localSheetId="24">{"Bao cao nNL tieu thu theo ca may hang thang nam 2001.xls"}</definedName>
    <definedName name="Hqua">{"Bao cao nNL tieu thu theo ca may hang thang nam 2001.xls"}</definedName>
    <definedName name="HS_may">#REF!</definedName>
    <definedName name="HSCT3">0.1</definedName>
    <definedName name="hsdc1" localSheetId="28">#REF!</definedName>
    <definedName name="hsdc1" localSheetId="1">#REF!</definedName>
    <definedName name="hsdc1" localSheetId="0">#REF!</definedName>
    <definedName name="hsdc1" localSheetId="6">#REF!</definedName>
    <definedName name="hsdc1" localSheetId="7">#REF!</definedName>
    <definedName name="hsdc1" localSheetId="2">#REF!</definedName>
    <definedName name="hsdc1" localSheetId="4">#REF!</definedName>
    <definedName name="hsdc1" localSheetId="5">#REF!</definedName>
    <definedName name="hsdc1" localSheetId="33">#REF!</definedName>
    <definedName name="hsdc1" localSheetId="19">#REF!</definedName>
    <definedName name="hsdc1" localSheetId="25">#REF!</definedName>
    <definedName name="hsdc1">#REF!</definedName>
    <definedName name="HSDN">2.5</definedName>
    <definedName name="HSHH" localSheetId="28">#REF!</definedName>
    <definedName name="HSHH" localSheetId="1">#REF!</definedName>
    <definedName name="HSHH" localSheetId="0">#REF!</definedName>
    <definedName name="HSHH" localSheetId="6">#REF!</definedName>
    <definedName name="HSHH" localSheetId="7">#REF!</definedName>
    <definedName name="HSHH" localSheetId="2">#REF!</definedName>
    <definedName name="HSHH" localSheetId="4">#REF!</definedName>
    <definedName name="HSHH" localSheetId="5">#REF!</definedName>
    <definedName name="HSHH" localSheetId="33">#REF!</definedName>
    <definedName name="HSHH" localSheetId="19">#REF!</definedName>
    <definedName name="HSHH" localSheetId="25">#REF!</definedName>
    <definedName name="HSHH">#REF!</definedName>
    <definedName name="HSHHUT" localSheetId="28">#REF!</definedName>
    <definedName name="HSHHUT" localSheetId="1">#REF!</definedName>
    <definedName name="HSHHUT" localSheetId="0">#REF!</definedName>
    <definedName name="HSHHUT" localSheetId="6">#REF!</definedName>
    <definedName name="HSHHUT" localSheetId="7">#REF!</definedName>
    <definedName name="HSHHUT" localSheetId="2">#REF!</definedName>
    <definedName name="HSHHUT" localSheetId="4">#REF!</definedName>
    <definedName name="HSHHUT" localSheetId="5">#REF!</definedName>
    <definedName name="HSHHUT" localSheetId="33">#REF!</definedName>
    <definedName name="HSHHUT" localSheetId="19">#REF!</definedName>
    <definedName name="HSHHUT" localSheetId="25">#REF!</definedName>
    <definedName name="HSHHUT">#REF!</definedName>
    <definedName name="hsk">#REF!</definedName>
    <definedName name="HSKK35" localSheetId="2">#REF!</definedName>
    <definedName name="HSKK35">#REF!</definedName>
    <definedName name="HSLX" localSheetId="2">#REF!</definedName>
    <definedName name="HSLX">#REF!</definedName>
    <definedName name="HSLXH">1.7</definedName>
    <definedName name="HSLXP" localSheetId="2">#REF!</definedName>
    <definedName name="HSLXP">#REF!</definedName>
    <definedName name="HSSL" localSheetId="28">#REF!</definedName>
    <definedName name="HSSL" localSheetId="1">#REF!</definedName>
    <definedName name="HSSL" localSheetId="0">#REF!</definedName>
    <definedName name="HSSL" localSheetId="6">#REF!</definedName>
    <definedName name="HSSL" localSheetId="7">#REF!</definedName>
    <definedName name="HSSL" localSheetId="2">#REF!</definedName>
    <definedName name="HSSL" localSheetId="4">#REF!</definedName>
    <definedName name="HSSL" localSheetId="5">#REF!</definedName>
    <definedName name="HSSL" localSheetId="33">#REF!</definedName>
    <definedName name="HSSL" localSheetId="19">#REF!</definedName>
    <definedName name="HSSL" localSheetId="25">#REF!</definedName>
    <definedName name="HSSL">#REF!</definedName>
    <definedName name="hsUd">#REF!</definedName>
    <definedName name="HSVC1" localSheetId="28">#REF!</definedName>
    <definedName name="HSVC1" localSheetId="1">#REF!</definedName>
    <definedName name="HSVC1" localSheetId="0">#REF!</definedName>
    <definedName name="HSVC1" localSheetId="6">#REF!</definedName>
    <definedName name="HSVC1" localSheetId="7">#REF!</definedName>
    <definedName name="HSVC1" localSheetId="2">#REF!</definedName>
    <definedName name="HSVC1" localSheetId="4">#REF!</definedName>
    <definedName name="HSVC1" localSheetId="5">#REF!</definedName>
    <definedName name="HSVC1" localSheetId="33">#REF!</definedName>
    <definedName name="HSVC1" localSheetId="19">#REF!</definedName>
    <definedName name="HSVC1" localSheetId="25">#REF!</definedName>
    <definedName name="HSVC1">#REF!</definedName>
    <definedName name="HSVC2" localSheetId="28">#REF!</definedName>
    <definedName name="HSVC2" localSheetId="1">#REF!</definedName>
    <definedName name="HSVC2" localSheetId="0">#REF!</definedName>
    <definedName name="HSVC2" localSheetId="6">#REF!</definedName>
    <definedName name="HSVC2" localSheetId="7">#REF!</definedName>
    <definedName name="HSVC2" localSheetId="2">#REF!</definedName>
    <definedName name="HSVC2" localSheetId="4">#REF!</definedName>
    <definedName name="HSVC2" localSheetId="5">#REF!</definedName>
    <definedName name="HSVC2" localSheetId="33">#REF!</definedName>
    <definedName name="HSVC2" localSheetId="19">#REF!</definedName>
    <definedName name="HSVC2" localSheetId="25">#REF!</definedName>
    <definedName name="HSVC2">#REF!</definedName>
    <definedName name="HSVC3" localSheetId="28">#REF!</definedName>
    <definedName name="HSVC3" localSheetId="1">#REF!</definedName>
    <definedName name="HSVC3" localSheetId="0">#REF!</definedName>
    <definedName name="HSVC3" localSheetId="6">#REF!</definedName>
    <definedName name="HSVC3" localSheetId="7">#REF!</definedName>
    <definedName name="HSVC3" localSheetId="2">#REF!</definedName>
    <definedName name="HSVC3" localSheetId="4">#REF!</definedName>
    <definedName name="HSVC3" localSheetId="5">#REF!</definedName>
    <definedName name="HSVC3" localSheetId="33">#REF!</definedName>
    <definedName name="HSVC3" localSheetId="19">#REF!</definedName>
    <definedName name="HSVC3" localSheetId="25">#REF!</definedName>
    <definedName name="HSVC3">#REF!</definedName>
    <definedName name="HSVL">#REF!</definedName>
    <definedName name="HSVLD">#REF!</definedName>
    <definedName name="HSVLN">#REF!</definedName>
    <definedName name="html" localSheetId="0" hidden="1">{"'Sheet1'!$L$16"}</definedName>
    <definedName name="html" localSheetId="34" hidden="1">{"'Sheet1'!$L$16"}</definedName>
    <definedName name="html" localSheetId="9" hidden="1">{"'Sheet1'!$L$16"}</definedName>
    <definedName name="html" localSheetId="6" hidden="1">{"'Sheet1'!$L$16"}</definedName>
    <definedName name="html" localSheetId="7" hidden="1">{"'Sheet1'!$L$16"}</definedName>
    <definedName name="html" localSheetId="2" hidden="1">{"'Sheet1'!$L$16"}</definedName>
    <definedName name="html" localSheetId="4" hidden="1">{"'Sheet1'!$L$16"}</definedName>
    <definedName name="html" localSheetId="5" hidden="1">{"'Sheet1'!$L$16"}</definedName>
    <definedName name="html" localSheetId="3" hidden="1">{"'Sheet1'!$L$16"}</definedName>
    <definedName name="html" localSheetId="16" hidden="1">{"'Sheet1'!$L$16"}</definedName>
    <definedName name="html" localSheetId="20" hidden="1">{"'Sheet1'!$L$16"}</definedName>
    <definedName name="html" localSheetId="24" hidden="1">{"'Sheet1'!$L$16"}</definedName>
    <definedName name="html" hidden="1">{"'Sheet1'!$L$16"}</definedName>
    <definedName name="HTML_" localSheetId="0" hidden="1">{"'Sheet1'!$L$16"}</definedName>
    <definedName name="HTML_" localSheetId="34" hidden="1">{"'Sheet1'!$L$16"}</definedName>
    <definedName name="HTML_" localSheetId="9" hidden="1">{"'Sheet1'!$L$16"}</definedName>
    <definedName name="HTML_" localSheetId="6" hidden="1">{"'Sheet1'!$L$16"}</definedName>
    <definedName name="HTML_" localSheetId="7" hidden="1">{"'Sheet1'!$L$16"}</definedName>
    <definedName name="HTML_" localSheetId="2" hidden="1">{"'Sheet1'!$L$16"}</definedName>
    <definedName name="HTML_" localSheetId="4" hidden="1">{"'Sheet1'!$L$16"}</definedName>
    <definedName name="HTML_" localSheetId="5" hidden="1">{"'Sheet1'!$L$16"}</definedName>
    <definedName name="HTML_" localSheetId="3" hidden="1">{"'Sheet1'!$L$16"}</definedName>
    <definedName name="HTML_" localSheetId="33" hidden="1">{"'Sheet1'!$L$16"}</definedName>
    <definedName name="HTML_" localSheetId="16" hidden="1">{"'Sheet1'!$L$16"}</definedName>
    <definedName name="HTML_" localSheetId="20" hidden="1">{"'Sheet1'!$L$16"}</definedName>
    <definedName name="HTML_" localSheetId="24" hidden="1">{"'Sheet1'!$L$16"}</definedName>
    <definedName name="HTML_" hidden="1">{"'Sheet1'!$L$16"}</definedName>
    <definedName name="HTML_CodePage" hidden="1">950</definedName>
    <definedName name="HTML_Control" localSheetId="28" hidden="1">{"'Sheet1'!$L$16"}</definedName>
    <definedName name="HTML_Control" localSheetId="1" hidden="1">{"'Sheet1'!$L$16"}</definedName>
    <definedName name="HTML_Control" localSheetId="0" hidden="1">{"'Sheet1'!$L$16"}</definedName>
    <definedName name="HTML_Control" localSheetId="34" hidden="1">{"'Sheet3'!$A$1:$CT$104","'Sheet1'!$L$16","'Sheet3'!$A$1:$CT$104"}</definedName>
    <definedName name="HTML_Control" localSheetId="9" hidden="1">{"'Sheet3'!$A$1:$CT$104","'Sheet1'!$L$16","'Sheet3'!$A$1:$CT$104"}</definedName>
    <definedName name="HTML_Control" localSheetId="6" hidden="1">{"'Sheet1'!$L$16"}</definedName>
    <definedName name="HTML_Control" localSheetId="7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3" hidden="1">{"'Sheet3'!$A$1:$CT$104","'Sheet1'!$L$16","'Sheet3'!$A$1:$CT$104"}</definedName>
    <definedName name="HTML_Control" localSheetId="33" hidden="1">{"'Sheet3'!$A$1:$CT$104","'Sheet1'!$L$16","'Sheet3'!$A$1:$CT$104"}</definedName>
    <definedName name="HTML_Control" localSheetId="10" hidden="1">{"'Sheet3'!$A$1:$CT$104","'Sheet1'!$L$16","'Sheet3'!$A$1:$CT$104"}</definedName>
    <definedName name="HTML_Control" localSheetId="11" hidden="1">{"'Sheet3'!$A$1:$CT$104","'Sheet1'!$L$16","'Sheet3'!$A$1:$CT$104"}</definedName>
    <definedName name="HTML_Control" localSheetId="16" hidden="1">{"'Sheet3'!$A$1:$CT$104","'Sheet1'!$L$16","'Sheet3'!$A$1:$CT$104"}</definedName>
    <definedName name="HTML_Control" localSheetId="20" hidden="1">{"'Sheet3'!$A$1:$CT$104","'Sheet1'!$L$16","'Sheet3'!$A$1:$CT$104"}</definedName>
    <definedName name="HTML_Control" localSheetId="23" hidden="1">{"'Sheet3'!$A$1:$CT$104","'Sheet1'!$L$16","'Sheet3'!$A$1:$CT$104"}</definedName>
    <definedName name="HTML_Control" localSheetId="26" hidden="1">{"'Sheet1'!$L$16"}</definedName>
    <definedName name="HTML_Control" localSheetId="19" hidden="1">{"'Sheet1'!$L$16"}</definedName>
    <definedName name="HTML_Control" localSheetId="24" hidden="1">{"'Sheet3'!$A$1:$CT$104","'Sheet1'!$L$16","'Sheet3'!$A$1:$CT$104"}</definedName>
    <definedName name="HTML_Control" localSheetId="25" hidden="1">{"'Sheet1'!$L$16"}</definedName>
    <definedName name="HTML_Control" localSheetId="27" hidden="1">{"'Sheet1'!$L$16"}</definedName>
    <definedName name="HTML_Control" hidden="1">{"'Sheet3'!$A$1:$CT$104","'Sheet1'!$L$16","'Sheet3'!$A$1:$CT$104"}</definedName>
    <definedName name="HTML_Description" hidden="1">""</definedName>
    <definedName name="HTML_Email" hidden="1">""</definedName>
    <definedName name="HTML_Header" localSheetId="28" hidden="1">"Sheet1"</definedName>
    <definedName name="HTML_Header" localSheetId="0" hidden="1">"Sheet1"</definedName>
    <definedName name="HTML_Header" localSheetId="6" hidden="1">"Sheet1"</definedName>
    <definedName name="HTML_Header" localSheetId="7" hidden="1">"Sheet1"</definedName>
    <definedName name="HTML_Header" localSheetId="2" hidden="1">"Sheet1"</definedName>
    <definedName name="HTML_Header" localSheetId="33" hidden="1">""</definedName>
    <definedName name="HTML_Header" localSheetId="26" hidden="1">"Sheet1"</definedName>
    <definedName name="HTML_Header" localSheetId="19" hidden="1">"Sheet1"</definedName>
    <definedName name="HTML_Header" localSheetId="25" hidden="1">"Sheet1"</definedName>
    <definedName name="HTML_Header" localSheetId="27" hidden="1">"Sheet1"</definedName>
    <definedName name="HTML_Header" hidden="1">""</definedName>
    <definedName name="HTML_LastUpdate" localSheetId="28" hidden="1">"2000/9/14"</definedName>
    <definedName name="HTML_LastUpdate" localSheetId="0" hidden="1">"2000/9/14"</definedName>
    <definedName name="HTML_LastUpdate" localSheetId="6" hidden="1">"2000/9/14"</definedName>
    <definedName name="HTML_LastUpdate" localSheetId="7" hidden="1">"2000/9/14"</definedName>
    <definedName name="HTML_LastUpdate" localSheetId="2" hidden="1">"2000/9/14"</definedName>
    <definedName name="HTML_LastUpdate" localSheetId="33" hidden="1">"1/3/03"</definedName>
    <definedName name="HTML_LastUpdate" localSheetId="26" hidden="1">"2000/9/14"</definedName>
    <definedName name="HTML_LastUpdate" localSheetId="19" hidden="1">"2000/9/14"</definedName>
    <definedName name="HTML_LastUpdate" localSheetId="25" hidden="1">"2000/9/14"</definedName>
    <definedName name="HTML_LastUpdate" localSheetId="27" hidden="1">"2000/9/14"</definedName>
    <definedName name="HTML_LastUpdate" hidden="1">"1/3/03"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localSheetId="28" hidden="1">"C:\2689\Q\國內\00q3961台化龍德PTA3建造\MyHTML.htm"</definedName>
    <definedName name="HTML_PathFile" localSheetId="0" hidden="1">"C:\2689\Q\國內\00q3961台化龍德PTA3建造\MyHTML.htm"</definedName>
    <definedName name="HTML_PathFile" localSheetId="6" hidden="1">"C:\2689\Q\國內\00q3961台化龍德PTA3建造\MyHTML.htm"</definedName>
    <definedName name="HTML_PathFile" localSheetId="7" hidden="1">"C:\2689\Q\國內\00q3961台化龍德PTA3建造\MyHTML.htm"</definedName>
    <definedName name="HTML_PathFile" localSheetId="2" hidden="1">"C:\2689\Q\國內\00q3961台化龍德PTA3建造\MyHTML.htm"</definedName>
    <definedName name="HTML_PathFile" localSheetId="33" hidden="1">"C:\WINDOWS\Desktop\MyHTML.htm"</definedName>
    <definedName name="HTML_PathFile" localSheetId="26" hidden="1">"C:\2689\Q\??\00q3961????PTA3??\MyHTML.htm"</definedName>
    <definedName name="HTML_PathFile" localSheetId="19" hidden="1">"C:\2689\Q\國內\00q3961台化龍德PTA3建造\MyHTML.htm"</definedName>
    <definedName name="HTML_PathFile" localSheetId="25" hidden="1">"C:\2689\Q\國內\00q3961台化龍德PTA3建造\MyHTML.htm"</definedName>
    <definedName name="HTML_PathFile" localSheetId="27" hidden="1">"C:\2689\Q\??\00q3961????PTA3??\MyHTML.htm"</definedName>
    <definedName name="HTML_PathFile" hidden="1">"C:\WINDOWS\Desktop\MyHTML.htm"</definedName>
    <definedName name="HTML_Title" hidden="1">"00Q3961-SUM"</definedName>
    <definedName name="HTNC" localSheetId="28">#REF!</definedName>
    <definedName name="HTNC" localSheetId="1">#REF!</definedName>
    <definedName name="HTNC" localSheetId="0">#REF!</definedName>
    <definedName name="HTNC" localSheetId="6">#REF!</definedName>
    <definedName name="HTNC" localSheetId="7">#REF!</definedName>
    <definedName name="HTNC" localSheetId="2">#REF!</definedName>
    <definedName name="HTNC" localSheetId="4">#REF!</definedName>
    <definedName name="HTNC" localSheetId="5">#REF!</definedName>
    <definedName name="HTNC" localSheetId="33">#REF!</definedName>
    <definedName name="HTNC" localSheetId="19">#REF!</definedName>
    <definedName name="HTNC" localSheetId="25">#REF!</definedName>
    <definedName name="HTNC">#REF!</definedName>
    <definedName name="HTthang10" localSheetId="0">{"Book1"}</definedName>
    <definedName name="HTthang10" localSheetId="34">{"Book1"}</definedName>
    <definedName name="HTthang10" localSheetId="9">{"Book1"}</definedName>
    <definedName name="HTthang10" localSheetId="6">{"Book1"}</definedName>
    <definedName name="HTthang10" localSheetId="7">{"Book1"}</definedName>
    <definedName name="HTthang10" localSheetId="2">{"Book1"}</definedName>
    <definedName name="HTthang10" localSheetId="4">{"Book1"}</definedName>
    <definedName name="HTthang10" localSheetId="5">{"Book1"}</definedName>
    <definedName name="HTthang10" localSheetId="3">{"Book1"}</definedName>
    <definedName name="HTthang10" localSheetId="16">{"Book1"}</definedName>
    <definedName name="HTthang10" localSheetId="20">{"Book1"}</definedName>
    <definedName name="HTthang10" localSheetId="24">{"Book1"}</definedName>
    <definedName name="HTthang10">{"Book1"}</definedName>
    <definedName name="HTVL" localSheetId="28">#REF!</definedName>
    <definedName name="HTVL" localSheetId="1">#REF!</definedName>
    <definedName name="HTVL" localSheetId="0">#REF!</definedName>
    <definedName name="HTVL" localSheetId="6">#REF!</definedName>
    <definedName name="HTVL" localSheetId="7">#REF!</definedName>
    <definedName name="HTVL" localSheetId="2">#REF!</definedName>
    <definedName name="HTVL" localSheetId="4">#REF!</definedName>
    <definedName name="HTVL" localSheetId="5">#REF!</definedName>
    <definedName name="HTVL" localSheetId="33">#REF!</definedName>
    <definedName name="HTVL" localSheetId="19">#REF!</definedName>
    <definedName name="HTVL" localSheetId="25">#REF!</definedName>
    <definedName name="HTVL">#REF!</definedName>
    <definedName name="Hu" localSheetId="2">#REF!</definedName>
    <definedName name="Hu">#REF!</definedName>
    <definedName name="Human" localSheetId="2">#REF!</definedName>
    <definedName name="Human">#REF!</definedName>
    <definedName name="Human_resources" localSheetId="2">#REF!</definedName>
    <definedName name="Human_resources">#REF!</definedName>
    <definedName name="huy" localSheetId="28" hidden="1">{"'Sheet1'!$L$16"}</definedName>
    <definedName name="huy" localSheetId="1" hidden="1">{"'Sheet1'!$L$16"}</definedName>
    <definedName name="huy" localSheetId="0" hidden="1">{"'Sheet1'!$L$16"}</definedName>
    <definedName name="huy" localSheetId="34" hidden="1">{"'Sheet1'!$L$16"}</definedName>
    <definedName name="huy" localSheetId="9" hidden="1">{"'Sheet1'!$L$16"}</definedName>
    <definedName name="huy" localSheetId="6" hidden="1">{"'Sheet1'!$L$16"}</definedName>
    <definedName name="huy" localSheetId="7" hidden="1">{"'Sheet1'!$L$16"}</definedName>
    <definedName name="huy" localSheetId="2" hidden="1">{"'Sheet1'!$L$16"}</definedName>
    <definedName name="huy" localSheetId="4" hidden="1">{"'Sheet1'!$L$16"}</definedName>
    <definedName name="huy" localSheetId="5" hidden="1">{"'Sheet1'!$L$16"}</definedName>
    <definedName name="huy" localSheetId="3" hidden="1">{"'Sheet1'!$L$16"}</definedName>
    <definedName name="huy" localSheetId="33" hidden="1">{"'Sheet1'!$L$16"}</definedName>
    <definedName name="huy" localSheetId="10" hidden="1">{"'Sheet1'!$L$16"}</definedName>
    <definedName name="huy" localSheetId="11" hidden="1">{"'Sheet1'!$L$16"}</definedName>
    <definedName name="huy" localSheetId="16" hidden="1">{"'Sheet1'!$L$16"}</definedName>
    <definedName name="huy" localSheetId="20" hidden="1">{"'Sheet1'!$L$16"}</definedName>
    <definedName name="huy" localSheetId="23" hidden="1">{"'Sheet1'!$L$16"}</definedName>
    <definedName name="huy" localSheetId="19" hidden="1">{"'Sheet1'!$L$16"}</definedName>
    <definedName name="huy" localSheetId="24" hidden="1">{"'Sheet1'!$L$16"}</definedName>
    <definedName name="huy" localSheetId="25" hidden="1">{"'Sheet1'!$L$16"}</definedName>
    <definedName name="huy" hidden="1">{"'Sheet1'!$L$16"}</definedName>
    <definedName name="HUYHAN" localSheetId="2">#REF!</definedName>
    <definedName name="HUYHAN">#REF!</definedName>
    <definedName name="HV">#N/A</definedName>
    <definedName name="HVLDP">#REF!</definedName>
    <definedName name="I" localSheetId="0">#REF!</definedName>
    <definedName name="I" localSheetId="6">#REF!</definedName>
    <definedName name="I" localSheetId="7">#REF!</definedName>
    <definedName name="I" localSheetId="2">#REF!</definedName>
    <definedName name="I" localSheetId="33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_p">#REF!</definedName>
    <definedName name="ia" localSheetId="2">#REF!</definedName>
    <definedName name="ia">#REF!</definedName>
    <definedName name="IDLAB_COST" localSheetId="28">#REF!</definedName>
    <definedName name="IDLAB_COST" localSheetId="0">#REF!</definedName>
    <definedName name="IDLAB_COST" localSheetId="6">#REF!</definedName>
    <definedName name="IDLAB_COST" localSheetId="7">#REF!</definedName>
    <definedName name="IDLAB_COST" localSheetId="2">#REF!</definedName>
    <definedName name="IDLAB_COST" localSheetId="33">#REF!</definedName>
    <definedName name="IDLAB_COST" localSheetId="26">#REF!</definedName>
    <definedName name="IDLAB_COST" localSheetId="19">#REF!</definedName>
    <definedName name="IDLAB_COST" localSheetId="25">#REF!</definedName>
    <definedName name="IDLAB_COST" localSheetId="27">#REF!</definedName>
    <definedName name="IDLAB_COST">#REF!</definedName>
    <definedName name="Idm" localSheetId="2">#REF!</definedName>
    <definedName name="Idm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MPORT">#REF!</definedName>
    <definedName name="IND_LAB" localSheetId="28">#REF!</definedName>
    <definedName name="IND_LAB" localSheetId="0">#REF!</definedName>
    <definedName name="IND_LAB" localSheetId="6">#REF!</definedName>
    <definedName name="IND_LAB" localSheetId="7">#REF!</definedName>
    <definedName name="IND_LAB" localSheetId="2">#REF!</definedName>
    <definedName name="IND_LAB" localSheetId="33">#REF!</definedName>
    <definedName name="IND_LAB" localSheetId="19">#REF!</definedName>
    <definedName name="IND_LAB" localSheetId="25">#REF!</definedName>
    <definedName name="IND_LAB">#REF!</definedName>
    <definedName name="INDMANP" localSheetId="28">#REF!</definedName>
    <definedName name="INDMANP" localSheetId="0">#REF!</definedName>
    <definedName name="INDMANP" localSheetId="6">#REF!</definedName>
    <definedName name="INDMANP" localSheetId="7">#REF!</definedName>
    <definedName name="INDMANP" localSheetId="2">#REF!</definedName>
    <definedName name="INDMANP" localSheetId="33">#REF!</definedName>
    <definedName name="INDMANP" localSheetId="26">#REF!</definedName>
    <definedName name="INDMANP" localSheetId="19">#REF!</definedName>
    <definedName name="INDMANP" localSheetId="25">#REF!</definedName>
    <definedName name="INDMANP" localSheetId="27">#REF!</definedName>
    <definedName name="INDMANP">#REF!</definedName>
    <definedName name="INPUT">#REF!</definedName>
    <definedName name="INPUT1">#REF!</definedName>
    <definedName name="Inthu">#REF!</definedName>
    <definedName name="Inthu1">#REF!</definedName>
    <definedName name="Ip">#REF!</definedName>
    <definedName name="j" localSheetId="28">#REF!</definedName>
    <definedName name="j" localSheetId="1">#REF!</definedName>
    <definedName name="j" localSheetId="0">#REF!</definedName>
    <definedName name="j" localSheetId="6">#REF!</definedName>
    <definedName name="j" localSheetId="7">#REF!</definedName>
    <definedName name="j" localSheetId="2">#REF!</definedName>
    <definedName name="j" localSheetId="4">#REF!</definedName>
    <definedName name="j" localSheetId="5">#REF!</definedName>
    <definedName name="j" localSheetId="33">#REF!</definedName>
    <definedName name="j" localSheetId="19">#REF!</definedName>
    <definedName name="j" localSheetId="25">#REF!</definedName>
    <definedName name="j">#REF!</definedName>
    <definedName name="J.O" localSheetId="0">#REF!</definedName>
    <definedName name="J.O" localSheetId="6">#REF!</definedName>
    <definedName name="J.O" localSheetId="7">#REF!</definedName>
    <definedName name="J.O" localSheetId="2">#REF!</definedName>
    <definedName name="J.O" localSheetId="33">#REF!</definedName>
    <definedName name="J.O">#REF!</definedName>
    <definedName name="J.O_GT" localSheetId="0">#REF!</definedName>
    <definedName name="J.O_GT" localSheetId="6">#REF!</definedName>
    <definedName name="J.O_GT" localSheetId="7">#REF!</definedName>
    <definedName name="J.O_GT" localSheetId="2">#REF!</definedName>
    <definedName name="J.O_GT" localSheetId="33">#REF!</definedName>
    <definedName name="J.O_GT">#REF!</definedName>
    <definedName name="j356C8" localSheetId="0">#REF!</definedName>
    <definedName name="j356C8" localSheetId="6">#REF!</definedName>
    <definedName name="j356C8" localSheetId="7">#REF!</definedName>
    <definedName name="j356C8" localSheetId="2">#REF!</definedName>
    <definedName name="j356C8" localSheetId="33">#REF!</definedName>
    <definedName name="j356C8">#REF!</definedName>
    <definedName name="jfdjf" localSheetId="0" hidden="1">{#N/A,#N/A,FALSE,"Chi tiÆt"}</definedName>
    <definedName name="jfdjf" localSheetId="34" hidden="1">{#N/A,#N/A,FALSE,"Chi tiÆt"}</definedName>
    <definedName name="jfdjf" localSheetId="9" hidden="1">{#N/A,#N/A,FALSE,"Chi tiÆt"}</definedName>
    <definedName name="jfdjf" localSheetId="6" hidden="1">{#N/A,#N/A,FALSE,"Chi tiÆt"}</definedName>
    <definedName name="jfdjf" localSheetId="7" hidden="1">{#N/A,#N/A,FALSE,"Chi tiÆt"}</definedName>
    <definedName name="jfdjf" localSheetId="2" hidden="1">{#N/A,#N/A,FALSE,"Chi tiÆt"}</definedName>
    <definedName name="jfdjf" localSheetId="4" hidden="1">{#N/A,#N/A,FALSE,"Chi tiÆt"}</definedName>
    <definedName name="jfdjf" localSheetId="5" hidden="1">{#N/A,#N/A,FALSE,"Chi tiÆt"}</definedName>
    <definedName name="jfdjf" localSheetId="3" hidden="1">{#N/A,#N/A,FALSE,"Chi tiÆt"}</definedName>
    <definedName name="jfdjf" localSheetId="16" hidden="1">{#N/A,#N/A,FALSE,"Chi tiÆt"}</definedName>
    <definedName name="jfdjf" localSheetId="20" hidden="1">{#N/A,#N/A,FALSE,"Chi tiÆt"}</definedName>
    <definedName name="jfdjf" localSheetId="24" hidden="1">{#N/A,#N/A,FALSE,"Chi tiÆt"}</definedName>
    <definedName name="jfdjf" hidden="1">{#N/A,#N/A,FALSE,"Chi tiÆt"}</definedName>
    <definedName name="jhnjnn">#REF!</definedName>
    <definedName name="k" localSheetId="28">#REF!</definedName>
    <definedName name="k" localSheetId="1">#REF!</definedName>
    <definedName name="k" localSheetId="0">#REF!</definedName>
    <definedName name="k" localSheetId="6">#REF!</definedName>
    <definedName name="k" localSheetId="7">#REF!</definedName>
    <definedName name="k" localSheetId="2">#REF!</definedName>
    <definedName name="k" localSheetId="4">#REF!</definedName>
    <definedName name="k" localSheetId="5">#REF!</definedName>
    <definedName name="k" localSheetId="33">#REF!</definedName>
    <definedName name="k" localSheetId="19">#REF!</definedName>
    <definedName name="k" localSheetId="25">#REF!</definedName>
    <definedName name="k">#REF!</definedName>
    <definedName name="KA" localSheetId="0">#REF!</definedName>
    <definedName name="KA" localSheetId="6">#REF!</definedName>
    <definedName name="KA" localSheetId="7">#REF!</definedName>
    <definedName name="KA" localSheetId="2">#REF!</definedName>
    <definedName name="KA">#REF!</definedName>
    <definedName name="KAE" localSheetId="0">#REF!</definedName>
    <definedName name="KAE" localSheetId="6">#REF!</definedName>
    <definedName name="KAE" localSheetId="7">#REF!</definedName>
    <definedName name="KAE" localSheetId="2">#REF!</definedName>
    <definedName name="KAE">#REF!</definedName>
    <definedName name="KAS" localSheetId="0">#REF!</definedName>
    <definedName name="KAS" localSheetId="6">#REF!</definedName>
    <definedName name="KAS" localSheetId="7">#REF!</definedName>
    <definedName name="KAS" localSheetId="2">#REF!</definedName>
    <definedName name="KAS">#REF!</definedName>
    <definedName name="kavico" localSheetId="0" hidden="1">{"'Sheet1'!$L$16"}</definedName>
    <definedName name="kavico" localSheetId="34" hidden="1">{"'Sheet1'!$L$16"}</definedName>
    <definedName name="kavico" localSheetId="9" hidden="1">{"'Sheet1'!$L$16"}</definedName>
    <definedName name="kavico" localSheetId="6" hidden="1">{"'Sheet1'!$L$16"}</definedName>
    <definedName name="kavico" localSheetId="7" hidden="1">{"'Sheet1'!$L$16"}</definedName>
    <definedName name="kavico" localSheetId="2" hidden="1">{"'Sheet1'!$L$16"}</definedName>
    <definedName name="kavico" localSheetId="4" hidden="1">{"'Sheet1'!$L$16"}</definedName>
    <definedName name="kavico" localSheetId="5" hidden="1">{"'Sheet1'!$L$16"}</definedName>
    <definedName name="kavico" localSheetId="3" hidden="1">{"'Sheet1'!$L$16"}</definedName>
    <definedName name="kavico" localSheetId="16" hidden="1">{"'Sheet1'!$L$16"}</definedName>
    <definedName name="kavico" localSheetId="20" hidden="1">{"'Sheet1'!$L$16"}</definedName>
    <definedName name="kavico" localSheetId="24" hidden="1">{"'Sheet1'!$L$16"}</definedName>
    <definedName name="kavico" hidden="1">{"'Sheet1'!$L$16"}</definedName>
    <definedName name="kcong" localSheetId="0">#REF!</definedName>
    <definedName name="kcong" localSheetId="6">#REF!</definedName>
    <definedName name="kcong" localSheetId="7">#REF!</definedName>
    <definedName name="kcong" localSheetId="2">#REF!</definedName>
    <definedName name="kcong" localSheetId="33">#REF!</definedName>
    <definedName name="kcong">#REF!</definedName>
    <definedName name="kdien">#REF!</definedName>
    <definedName name="kdk">#REF!</definedName>
    <definedName name="Kepcapcacloai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mong">#REF!</definedName>
    <definedName name="KgNXOLdk">#REF!</definedName>
    <definedName name="Kgsan">#REF!</definedName>
    <definedName name="KH">#REF!</definedName>
    <definedName name="khac">2</definedName>
    <definedName name="Khâi" localSheetId="2">#REF!</definedName>
    <definedName name="Khâi">#REF!</definedName>
    <definedName name="Khanhdonnoitrunggiannoidieuchinh">#REF!</definedName>
    <definedName name="KHldatcat">#REF!</definedName>
    <definedName name="kho">#REF!</definedName>
    <definedName name="khoiluong">#REF!</definedName>
    <definedName name="khongtruotgia" localSheetId="0" hidden="1">{"'Sheet1'!$L$16"}</definedName>
    <definedName name="khongtruotgia" localSheetId="34" hidden="1">{"'Sheet1'!$L$16"}</definedName>
    <definedName name="khongtruotgia" localSheetId="9" hidden="1">{"'Sheet1'!$L$16"}</definedName>
    <definedName name="khongtruotgia" localSheetId="6" hidden="1">{"'Sheet1'!$L$16"}</definedName>
    <definedName name="khongtruotgia" localSheetId="7" hidden="1">{"'Sheet1'!$L$16"}</definedName>
    <definedName name="khongtruotgia" localSheetId="2" hidden="1">{"'Sheet1'!$L$16"}</definedName>
    <definedName name="khongtruotgia" localSheetId="4" hidden="1">{"'Sheet1'!$L$16"}</definedName>
    <definedName name="khongtruotgia" localSheetId="5" hidden="1">{"'Sheet1'!$L$16"}</definedName>
    <definedName name="khongtruotgia" localSheetId="3" hidden="1">{"'Sheet1'!$L$16"}</definedName>
    <definedName name="khongtruotgia" localSheetId="16" hidden="1">{"'Sheet1'!$L$16"}</definedName>
    <definedName name="khongtruotgia" localSheetId="20" hidden="1">{"'Sheet1'!$L$16"}</definedName>
    <definedName name="khongtruotgia" localSheetId="24" hidden="1">{"'Sheet1'!$L$16"}</definedName>
    <definedName name="khongtruotgia" hidden="1">{"'Sheet1'!$L$16"}</definedName>
    <definedName name="KhuyenmaiUPS">"AutoShape 264"</definedName>
    <definedName name="Kiem_tra_trung_ten">#REF!</definedName>
    <definedName name="kịk" localSheetId="28">#REF!</definedName>
    <definedName name="kj">#REF!</definedName>
    <definedName name="kl_go">#REF!</definedName>
    <definedName name="kl_ME">#REF!</definedName>
    <definedName name="klc">#REF!</definedName>
    <definedName name="klctbb">#REF!</definedName>
    <definedName name="kldd1p" localSheetId="33">#REF!</definedName>
    <definedName name="kldd1p">#REF!</definedName>
    <definedName name="kljgkg.xls" localSheetId="1" hidden="1">{"'Sheet1'!$L$16"}</definedName>
    <definedName name="kljgkg.xls" localSheetId="0" hidden="1">{"'Sheet1'!$L$16"}</definedName>
    <definedName name="kljgkg.xls" localSheetId="34" hidden="1">{"'Sheet1'!$L$16"}</definedName>
    <definedName name="kljgkg.xls" localSheetId="9" hidden="1">{"'Sheet1'!$L$16"}</definedName>
    <definedName name="kljgkg.xls" localSheetId="6" hidden="1">{"'Sheet1'!$L$16"}</definedName>
    <definedName name="kljgkg.xls" localSheetId="7" hidden="1">{"'Sheet1'!$L$16"}</definedName>
    <definedName name="kljgkg.xls" localSheetId="2" hidden="1">{"'Sheet1'!$L$16"}</definedName>
    <definedName name="kljgkg.xls" localSheetId="4" hidden="1">{"'Sheet1'!$L$16"}</definedName>
    <definedName name="kljgkg.xls" localSheetId="5" hidden="1">{"'Sheet1'!$L$16"}</definedName>
    <definedName name="kljgkg.xls" localSheetId="3" hidden="1">{"'Sheet1'!$L$16"}</definedName>
    <definedName name="kljgkg.xls" localSheetId="16" hidden="1">{"'Sheet1'!$L$16"}</definedName>
    <definedName name="kljgkg.xls" localSheetId="20" hidden="1">{"'Sheet1'!$L$16"}</definedName>
    <definedName name="kljgkg.xls" localSheetId="24" hidden="1">{"'Sheet1'!$L$16"}</definedName>
    <definedName name="kljgkg.xls" hidden="1">{"'Sheet1'!$L$16"}</definedName>
    <definedName name="KLVL">#REF!</definedName>
    <definedName name="KLVL1" localSheetId="2">#REF!</definedName>
    <definedName name="KLVL1">#REF!</definedName>
    <definedName name="KLVLV">#REF!</definedName>
    <definedName name="KNDAT_CHUA_SU_DUNG" hidden="1">#REF!</definedName>
    <definedName name="KP">#REF!</definedName>
    <definedName name="kp1ph" localSheetId="28">#REF!</definedName>
    <definedName name="kp1ph" localSheetId="1">#REF!</definedName>
    <definedName name="kp1ph" localSheetId="0">#REF!</definedName>
    <definedName name="kp1ph" localSheetId="6">#REF!</definedName>
    <definedName name="kp1ph" localSheetId="7">#REF!</definedName>
    <definedName name="kp1ph" localSheetId="2">#REF!</definedName>
    <definedName name="kp1ph" localSheetId="4">#REF!</definedName>
    <definedName name="kp1ph" localSheetId="5">#REF!</definedName>
    <definedName name="kp1ph" localSheetId="33">#REF!</definedName>
    <definedName name="kp1ph" localSheetId="19">#REF!</definedName>
    <definedName name="kp1ph" localSheetId="25">#REF!</definedName>
    <definedName name="kp1ph">#REF!</definedName>
    <definedName name="kqkd" localSheetId="1" hidden="1">{"'Sheet1'!$L$16"}</definedName>
    <definedName name="kqkd" localSheetId="0" hidden="1">{"'Sheet1'!$L$16"}</definedName>
    <definedName name="kqkd" localSheetId="34" hidden="1">{"'Sheet1'!$L$16"}</definedName>
    <definedName name="kqkd" localSheetId="9" hidden="1">{"'Sheet1'!$L$16"}</definedName>
    <definedName name="kqkd" localSheetId="6" hidden="1">{"'Sheet1'!$L$16"}</definedName>
    <definedName name="kqkd" localSheetId="7" hidden="1">{"'Sheet1'!$L$16"}</definedName>
    <definedName name="kqkd" localSheetId="2" hidden="1">{"'Sheet1'!$L$16"}</definedName>
    <definedName name="kqkd" localSheetId="4" hidden="1">{"'Sheet1'!$L$16"}</definedName>
    <definedName name="kqkd" localSheetId="5" hidden="1">{"'Sheet1'!$L$16"}</definedName>
    <definedName name="kqkd" localSheetId="3" hidden="1">{"'Sheet1'!$L$16"}</definedName>
    <definedName name="kqkd" localSheetId="16" hidden="1">{"'Sheet1'!$L$16"}</definedName>
    <definedName name="kqkd" localSheetId="20" hidden="1">{"'Sheet1'!$L$16"}</definedName>
    <definedName name="kqkd" localSheetId="24" hidden="1">{"'Sheet1'!$L$16"}</definedName>
    <definedName name="kqkd" hidden="1">{"'Sheet1'!$L$16"}</definedName>
    <definedName name="kqkdt1">#REF!</definedName>
    <definedName name="kqkdt2" localSheetId="2">#REF!</definedName>
    <definedName name="kqkdt2">#REF!</definedName>
    <definedName name="kqkdt3">#REF!</definedName>
    <definedName name="kqkdt4">#REF!</definedName>
    <definedName name="kqkdt5">#REF!</definedName>
    <definedName name="kqkdt6">#REF!</definedName>
    <definedName name="kqkdt7">#REF!</definedName>
    <definedName name="kqkdt8">#REF!</definedName>
    <definedName name="kqkdt9">#REF!</definedName>
    <definedName name="ktc">#REF!</definedName>
    <definedName name="KVC" localSheetId="2">#REF!</definedName>
    <definedName name="KVC">#REF!</definedName>
    <definedName name="l" localSheetId="28" hidden="1">{"'Sheet1'!$L$16"}</definedName>
    <definedName name="l" localSheetId="1" hidden="1">{"'Sheet1'!$L$16"}</definedName>
    <definedName name="l" localSheetId="0" hidden="1">{"'Sheet1'!$L$16"}</definedName>
    <definedName name="l" localSheetId="6" hidden="1">{"'Sheet1'!$L$16"}</definedName>
    <definedName name="l" localSheetId="7" hidden="1">{"'Sheet1'!$L$16"}</definedName>
    <definedName name="l" localSheetId="2" hidden="1">{"'Sheet1'!$L$16"}</definedName>
    <definedName name="l" localSheetId="4" hidden="1">{"'Sheet1'!$L$16"}</definedName>
    <definedName name="l" localSheetId="5" hidden="1">{"'Sheet1'!$L$16"}</definedName>
    <definedName name="l" localSheetId="33">#REF!</definedName>
    <definedName name="l" localSheetId="19" hidden="1">{"'Sheet1'!$L$16"}</definedName>
    <definedName name="l" localSheetId="25" hidden="1">{"'Sheet1'!$L$16"}</definedName>
    <definedName name="l">#REF!</definedName>
    <definedName name="l_1">#REF!</definedName>
    <definedName name="l1d">#REF!</definedName>
    <definedName name="LABEL">#REF!</definedName>
    <definedName name="lai9t">#REF!</definedName>
    <definedName name="laiq3">#REF!</definedName>
    <definedName name="Laivay">#REF!</definedName>
    <definedName name="lancanQ1">#REF!</definedName>
    <definedName name="lancanT3">#REF!</definedName>
    <definedName name="lanhto" localSheetId="0">#REF!</definedName>
    <definedName name="lanhto" localSheetId="6">#REF!</definedName>
    <definedName name="lanhto" localSheetId="7">#REF!</definedName>
    <definedName name="lanhto" localSheetId="2">#REF!</definedName>
    <definedName name="lanhto">#REF!</definedName>
    <definedName name="lao_keo_dam_cau">#REF!</definedName>
    <definedName name="Lapmay" localSheetId="2">#REF!</definedName>
    <definedName name="Lapmay">#REF!</definedName>
    <definedName name="LCB" localSheetId="2">#REF!</definedName>
    <definedName name="LCB">#REF!</definedName>
    <definedName name="lcc">#REF!</definedName>
    <definedName name="Ldatcat">#REF!</definedName>
    <definedName name="LiendanhVUTRAC">#REF!</definedName>
    <definedName name="Line1" localSheetId="2">#REF!</definedName>
    <definedName name="Line1">#REF!</definedName>
    <definedName name="Line2" localSheetId="2">#REF!</definedName>
    <definedName name="Line2">#REF!</definedName>
    <definedName name="Line3" localSheetId="2">#REF!</definedName>
    <definedName name="Line3">#REF!</definedName>
    <definedName name="Lmk" localSheetId="28">#REF!</definedName>
    <definedName name="Lmk" localSheetId="1">#REF!</definedName>
    <definedName name="Lmk" localSheetId="0">#REF!</definedName>
    <definedName name="Lmk" localSheetId="6">#REF!</definedName>
    <definedName name="Lmk" localSheetId="7">#REF!</definedName>
    <definedName name="Lmk" localSheetId="2">#REF!</definedName>
    <definedName name="Lmk" localSheetId="4">#REF!</definedName>
    <definedName name="Lmk" localSheetId="5">#REF!</definedName>
    <definedName name="Lmk" localSheetId="33">#REF!</definedName>
    <definedName name="Lmk" localSheetId="19">#REF!</definedName>
    <definedName name="Lmk" localSheetId="25">#REF!</definedName>
    <definedName name="Lmk">#REF!</definedName>
    <definedName name="LN">#REF!</definedName>
    <definedName name="Lnsc">#REF!</definedName>
    <definedName name="Lo" localSheetId="2">#REF!</definedName>
    <definedName name="Lo">#REF!</definedName>
    <definedName name="Lo_i_chi_phÝ">#REF!</definedName>
    <definedName name="LO283K" localSheetId="2">#REF!</definedName>
    <definedName name="LO283K">#REF!</definedName>
    <definedName name="LO815K" localSheetId="2">#REF!</definedName>
    <definedName name="LO815K">#REF!</definedName>
    <definedName name="loai">#REF!</definedName>
    <definedName name="LOAI_DUONG">#REF!</definedName>
    <definedName name="LoaixeH">#REF!</definedName>
    <definedName name="LoaixeXB">#REF!</definedName>
    <definedName name="loak" localSheetId="0">#REF!</definedName>
    <definedName name="loak" localSheetId="6">#REF!</definedName>
    <definedName name="loak" localSheetId="7">#REF!</definedName>
    <definedName name="loak" localSheetId="2">#REF!</definedName>
    <definedName name="loak" localSheetId="33">#REF!</definedName>
    <definedName name="loak">#REF!</definedName>
    <definedName name="LOOP">#REF!</definedName>
    <definedName name="LTKD" localSheetId="1" hidden="1">{"'Sheet1'!$L$16"}</definedName>
    <definedName name="LTKD" localSheetId="0" hidden="1">{"'Sheet1'!$L$16"}</definedName>
    <definedName name="LTKD" localSheetId="34" hidden="1">{"'Sheet1'!$L$16"}</definedName>
    <definedName name="LTKD" localSheetId="9" hidden="1">{"'Sheet1'!$L$16"}</definedName>
    <definedName name="LTKD" localSheetId="6" hidden="1">{"'Sheet1'!$L$16"}</definedName>
    <definedName name="LTKD" localSheetId="7" hidden="1">{"'Sheet1'!$L$16"}</definedName>
    <definedName name="LTKD" localSheetId="2" hidden="1">{"'Sheet1'!$L$16"}</definedName>
    <definedName name="LTKD" localSheetId="4" hidden="1">{"'Sheet1'!$L$16"}</definedName>
    <definedName name="LTKD" localSheetId="5" hidden="1">{"'Sheet1'!$L$16"}</definedName>
    <definedName name="LTKD" localSheetId="3" hidden="1">{"'Sheet1'!$L$16"}</definedName>
    <definedName name="LTKD" localSheetId="16" hidden="1">{"'Sheet1'!$L$16"}</definedName>
    <definedName name="LTKD" localSheetId="20" hidden="1">{"'Sheet1'!$L$16"}</definedName>
    <definedName name="LTKD" localSheetId="24" hidden="1">{"'Sheet1'!$L$16"}</definedName>
    <definedName name="LTKD" hidden="1">{"'Sheet1'!$L$16"}</definedName>
    <definedName name="LTKDDC" localSheetId="1" hidden="1">{"'Sheet1'!$L$16"}</definedName>
    <definedName name="LTKDDC" localSheetId="0" hidden="1">{"'Sheet1'!$L$16"}</definedName>
    <definedName name="LTKDDC" localSheetId="34" hidden="1">{"'Sheet1'!$L$16"}</definedName>
    <definedName name="LTKDDC" localSheetId="9" hidden="1">{"'Sheet1'!$L$16"}</definedName>
    <definedName name="LTKDDC" localSheetId="6" hidden="1">{"'Sheet1'!$L$16"}</definedName>
    <definedName name="LTKDDC" localSheetId="7" hidden="1">{"'Sheet1'!$L$16"}</definedName>
    <definedName name="LTKDDC" localSheetId="2" hidden="1">{"'Sheet1'!$L$16"}</definedName>
    <definedName name="LTKDDC" localSheetId="4" hidden="1">{"'Sheet1'!$L$16"}</definedName>
    <definedName name="LTKDDC" localSheetId="5" hidden="1">{"'Sheet1'!$L$16"}</definedName>
    <definedName name="LTKDDC" localSheetId="3" hidden="1">{"'Sheet1'!$L$16"}</definedName>
    <definedName name="LTKDDC" localSheetId="16" hidden="1">{"'Sheet1'!$L$16"}</definedName>
    <definedName name="LTKDDC" localSheetId="20" hidden="1">{"'Sheet1'!$L$16"}</definedName>
    <definedName name="LTKDDC" localSheetId="24" hidden="1">{"'Sheet1'!$L$16"}</definedName>
    <definedName name="LTKDDC" hidden="1">{"'Sheet1'!$L$16"}</definedName>
    <definedName name="ltre">#REF!</definedName>
    <definedName name="luan" localSheetId="0" hidden="1">{"'Sheet1'!$L$16"}</definedName>
    <definedName name="luan" localSheetId="34" hidden="1">{"'Sheet1'!$L$16"}</definedName>
    <definedName name="luan" localSheetId="9" hidden="1">{"'Sheet1'!$L$16"}</definedName>
    <definedName name="luan" localSheetId="6" hidden="1">{"'Sheet1'!$L$16"}</definedName>
    <definedName name="luan" localSheetId="7" hidden="1">{"'Sheet1'!$L$16"}</definedName>
    <definedName name="luan" localSheetId="2" hidden="1">{"'Sheet1'!$L$16"}</definedName>
    <definedName name="luan" localSheetId="4" hidden="1">{"'Sheet1'!$L$16"}</definedName>
    <definedName name="luan" localSheetId="5" hidden="1">{"'Sheet1'!$L$16"}</definedName>
    <definedName name="luan" localSheetId="3" hidden="1">{"'Sheet1'!$L$16"}</definedName>
    <definedName name="luan" localSheetId="16" hidden="1">{"'Sheet1'!$L$16"}</definedName>
    <definedName name="luan" localSheetId="20" hidden="1">{"'Sheet1'!$L$16"}</definedName>
    <definedName name="luan" localSheetId="24" hidden="1">{"'Sheet1'!$L$16"}</definedName>
    <definedName name="luan" hidden="1">{"'Sheet1'!$L$16"}</definedName>
    <definedName name="luong">#REF!</definedName>
    <definedName name="luuthong">#REF!</definedName>
    <definedName name="Luy.ke.31.10" localSheetId="28">#REF!</definedName>
    <definedName name="Luy.ke.31.10" localSheetId="0">#REF!</definedName>
    <definedName name="Luy.ke.31.10" localSheetId="6">#REF!</definedName>
    <definedName name="Luy.ke.31.10" localSheetId="7">#REF!</definedName>
    <definedName name="Luy.ke.31.10" localSheetId="2">#REF!</definedName>
    <definedName name="Luy.ke.31.10" localSheetId="33">#REF!</definedName>
    <definedName name="Luy.ke.31.10" localSheetId="19">#REF!</definedName>
    <definedName name="Luy.ke.31.10" localSheetId="25">#REF!</definedName>
    <definedName name="Luy.ke.31.10">#REF!</definedName>
    <definedName name="LV" localSheetId="32">#REF!</definedName>
    <definedName name="LV" localSheetId="12">#REF!</definedName>
    <definedName name="LV" localSheetId="13">#REF!</definedName>
    <definedName name="LV" localSheetId="14">#REF!</definedName>
    <definedName name="LV" localSheetId="22">#REF!</definedName>
    <definedName name="LV" localSheetId="24">#REF!</definedName>
    <definedName name="LVAYQUY3">#REF!</definedName>
    <definedName name="LVAYQUY4">#REF!</definedName>
    <definedName name="lVC" localSheetId="2">#REF!</definedName>
    <definedName name="lVC">#REF!</definedName>
    <definedName name="LXH">#REF!</definedName>
    <definedName name="m" localSheetId="28">#REF!</definedName>
    <definedName name="m" localSheetId="1">#REF!</definedName>
    <definedName name="m" localSheetId="0">#REF!</definedName>
    <definedName name="m" localSheetId="6">#REF!</definedName>
    <definedName name="m" localSheetId="7">#REF!</definedName>
    <definedName name="m" localSheetId="2">#REF!</definedName>
    <definedName name="m" localSheetId="4">#REF!</definedName>
    <definedName name="m" localSheetId="5">#REF!</definedName>
    <definedName name="M" localSheetId="33">#REF!</definedName>
    <definedName name="m" localSheetId="19">#REF!</definedName>
    <definedName name="m" localSheetId="25">#REF!</definedName>
    <definedName name="M">#REF!</definedName>
    <definedName name="M0.4" localSheetId="0">#REF!</definedName>
    <definedName name="M0.4" localSheetId="6">#REF!</definedName>
    <definedName name="M0.4" localSheetId="7">#REF!</definedName>
    <definedName name="M0.4" localSheetId="33">#REF!</definedName>
    <definedName name="M0.4">#REF!</definedName>
    <definedName name="M12ba3p" localSheetId="28">#REF!</definedName>
    <definedName name="M12ba3p" localSheetId="1">#REF!</definedName>
    <definedName name="M12ba3p" localSheetId="0">#REF!</definedName>
    <definedName name="M12ba3p" localSheetId="6">#REF!</definedName>
    <definedName name="M12ba3p" localSheetId="7">#REF!</definedName>
    <definedName name="M12ba3p" localSheetId="2">#REF!</definedName>
    <definedName name="M12ba3p" localSheetId="4">#REF!</definedName>
    <definedName name="M12ba3p" localSheetId="5">#REF!</definedName>
    <definedName name="M12ba3p" localSheetId="33">#REF!</definedName>
    <definedName name="M12ba3p" localSheetId="19">#REF!</definedName>
    <definedName name="M12ba3p" localSheetId="25">#REF!</definedName>
    <definedName name="M12ba3p">#REF!</definedName>
    <definedName name="M12bb1p" localSheetId="28">#REF!</definedName>
    <definedName name="M12bb1p" localSheetId="1">#REF!</definedName>
    <definedName name="M12bb1p" localSheetId="0">#REF!</definedName>
    <definedName name="M12bb1p" localSheetId="6">#REF!</definedName>
    <definedName name="M12bb1p" localSheetId="7">#REF!</definedName>
    <definedName name="M12bb1p" localSheetId="2">#REF!</definedName>
    <definedName name="M12bb1p" localSheetId="4">#REF!</definedName>
    <definedName name="M12bb1p" localSheetId="5">#REF!</definedName>
    <definedName name="M12bb1p" localSheetId="33">#REF!</definedName>
    <definedName name="M12bb1p" localSheetId="19">#REF!</definedName>
    <definedName name="M12bb1p" localSheetId="25">#REF!</definedName>
    <definedName name="M12bb1p">#REF!</definedName>
    <definedName name="M12bnnc" localSheetId="33">#REF!</definedName>
    <definedName name="M12bnnc">#REF!</definedName>
    <definedName name="M12bnvl" localSheetId="33">#REF!</definedName>
    <definedName name="M12bnvl">#REF!</definedName>
    <definedName name="M12cbnc" localSheetId="28">#REF!</definedName>
    <definedName name="M12cbnc" localSheetId="1">#REF!</definedName>
    <definedName name="M12cbnc" localSheetId="0">#REF!</definedName>
    <definedName name="M12cbnc" localSheetId="6">#REF!</definedName>
    <definedName name="M12cbnc" localSheetId="7">#REF!</definedName>
    <definedName name="M12cbnc" localSheetId="2">#REF!</definedName>
    <definedName name="M12cbnc" localSheetId="4">#REF!</definedName>
    <definedName name="M12cbnc" localSheetId="5">#REF!</definedName>
    <definedName name="M12cbnc" localSheetId="33">#REF!</definedName>
    <definedName name="M12cbnc" localSheetId="19">#REF!</definedName>
    <definedName name="M12cbnc" localSheetId="25">#REF!</definedName>
    <definedName name="M12cbnc">#REF!</definedName>
    <definedName name="M12cbvl" localSheetId="28">#REF!</definedName>
    <definedName name="M12cbvl" localSheetId="1">#REF!</definedName>
    <definedName name="M12cbvl" localSheetId="0">#REF!</definedName>
    <definedName name="M12cbvl" localSheetId="6">#REF!</definedName>
    <definedName name="M12cbvl" localSheetId="7">#REF!</definedName>
    <definedName name="M12cbvl" localSheetId="2">#REF!</definedName>
    <definedName name="M12cbvl" localSheetId="4">#REF!</definedName>
    <definedName name="M12cbvl" localSheetId="5">#REF!</definedName>
    <definedName name="M12cbvl" localSheetId="33">#REF!</definedName>
    <definedName name="M12cbvl" localSheetId="19">#REF!</definedName>
    <definedName name="M12cbvl" localSheetId="25">#REF!</definedName>
    <definedName name="M12cbvl">#REF!</definedName>
    <definedName name="M14bb1p" localSheetId="28">#REF!</definedName>
    <definedName name="M14bb1p" localSheetId="1">#REF!</definedName>
    <definedName name="M14bb1p" localSheetId="0">#REF!</definedName>
    <definedName name="M14bb1p" localSheetId="6">#REF!</definedName>
    <definedName name="M14bb1p" localSheetId="7">#REF!</definedName>
    <definedName name="M14bb1p" localSheetId="2">#REF!</definedName>
    <definedName name="M14bb1p" localSheetId="4">#REF!</definedName>
    <definedName name="M14bb1p" localSheetId="5">#REF!</definedName>
    <definedName name="M14bb1p" localSheetId="33">#REF!</definedName>
    <definedName name="M14bb1p" localSheetId="19">#REF!</definedName>
    <definedName name="M14bb1p" localSheetId="25">#REF!</definedName>
    <definedName name="M14bb1p">#REF!</definedName>
    <definedName name="m8aanc" localSheetId="28">#REF!</definedName>
    <definedName name="m8aanc" localSheetId="1">#REF!</definedName>
    <definedName name="m8aanc" localSheetId="0">#REF!</definedName>
    <definedName name="m8aanc" localSheetId="6">#REF!</definedName>
    <definedName name="m8aanc" localSheetId="7">#REF!</definedName>
    <definedName name="m8aanc" localSheetId="2">#REF!</definedName>
    <definedName name="m8aanc" localSheetId="4">#REF!</definedName>
    <definedName name="m8aanc" localSheetId="5">#REF!</definedName>
    <definedName name="m8aanc" localSheetId="33">#REF!</definedName>
    <definedName name="m8aanc" localSheetId="19">#REF!</definedName>
    <definedName name="m8aanc" localSheetId="25">#REF!</definedName>
    <definedName name="m8aanc">#REF!</definedName>
    <definedName name="m8aavl" localSheetId="28">#REF!</definedName>
    <definedName name="m8aavl" localSheetId="1">#REF!</definedName>
    <definedName name="m8aavl" localSheetId="0">#REF!</definedName>
    <definedName name="m8aavl" localSheetId="6">#REF!</definedName>
    <definedName name="m8aavl" localSheetId="7">#REF!</definedName>
    <definedName name="m8aavl" localSheetId="2">#REF!</definedName>
    <definedName name="m8aavl" localSheetId="4">#REF!</definedName>
    <definedName name="m8aavl" localSheetId="5">#REF!</definedName>
    <definedName name="m8aavl" localSheetId="33">#REF!</definedName>
    <definedName name="m8aavl" localSheetId="19">#REF!</definedName>
    <definedName name="m8aavl" localSheetId="25">#REF!</definedName>
    <definedName name="m8aavl">#REF!</definedName>
    <definedName name="MA" localSheetId="0">#N/A</definedName>
    <definedName name="MA" localSheetId="6">#N/A</definedName>
    <definedName name="MA" localSheetId="7">#N/A</definedName>
    <definedName name="MA" localSheetId="2">#N/A</definedName>
    <definedName name="Ma3pnc" localSheetId="28">#REF!</definedName>
    <definedName name="Ma3pnc" localSheetId="1">#REF!</definedName>
    <definedName name="Ma3pnc" localSheetId="0">#REF!</definedName>
    <definedName name="Ma3pnc" localSheetId="6">#REF!</definedName>
    <definedName name="Ma3pnc" localSheetId="7">#REF!</definedName>
    <definedName name="Ma3pnc" localSheetId="2">#REF!</definedName>
    <definedName name="Ma3pnc" localSheetId="4">#REF!</definedName>
    <definedName name="Ma3pnc" localSheetId="5">#REF!</definedName>
    <definedName name="Ma3pnc" localSheetId="33">#REF!</definedName>
    <definedName name="Ma3pnc" localSheetId="19">#REF!</definedName>
    <definedName name="Ma3pnc" localSheetId="25">#REF!</definedName>
    <definedName name="Ma3pnc">#REF!</definedName>
    <definedName name="Ma3pvl" localSheetId="28">#REF!</definedName>
    <definedName name="Ma3pvl" localSheetId="1">#REF!</definedName>
    <definedName name="Ma3pvl" localSheetId="0">#REF!</definedName>
    <definedName name="Ma3pvl" localSheetId="6">#REF!</definedName>
    <definedName name="Ma3pvl" localSheetId="7">#REF!</definedName>
    <definedName name="Ma3pvl" localSheetId="2">#REF!</definedName>
    <definedName name="Ma3pvl" localSheetId="4">#REF!</definedName>
    <definedName name="Ma3pvl" localSheetId="5">#REF!</definedName>
    <definedName name="Ma3pvl" localSheetId="33">#REF!</definedName>
    <definedName name="Ma3pvl" localSheetId="19">#REF!</definedName>
    <definedName name="Ma3pvl" localSheetId="25">#REF!</definedName>
    <definedName name="Ma3pvl">#REF!</definedName>
    <definedName name="Maa3pnc" localSheetId="28">#REF!</definedName>
    <definedName name="Maa3pnc" localSheetId="1">#REF!</definedName>
    <definedName name="Maa3pnc" localSheetId="0">#REF!</definedName>
    <definedName name="Maa3pnc" localSheetId="6">#REF!</definedName>
    <definedName name="Maa3pnc" localSheetId="7">#REF!</definedName>
    <definedName name="Maa3pnc" localSheetId="2">#REF!</definedName>
    <definedName name="Maa3pnc" localSheetId="4">#REF!</definedName>
    <definedName name="Maa3pnc" localSheetId="5">#REF!</definedName>
    <definedName name="Maa3pnc" localSheetId="33">#REF!</definedName>
    <definedName name="Maa3pnc" localSheetId="19">#REF!</definedName>
    <definedName name="Maa3pnc" localSheetId="25">#REF!</definedName>
    <definedName name="Maa3pnc">#REF!</definedName>
    <definedName name="Maa3pvl" localSheetId="28">#REF!</definedName>
    <definedName name="Maa3pvl" localSheetId="1">#REF!</definedName>
    <definedName name="Maa3pvl" localSheetId="0">#REF!</definedName>
    <definedName name="Maa3pvl" localSheetId="6">#REF!</definedName>
    <definedName name="Maa3pvl" localSheetId="7">#REF!</definedName>
    <definedName name="Maa3pvl" localSheetId="2">#REF!</definedName>
    <definedName name="Maa3pvl" localSheetId="4">#REF!</definedName>
    <definedName name="Maa3pvl" localSheetId="5">#REF!</definedName>
    <definedName name="Maa3pvl" localSheetId="33">#REF!</definedName>
    <definedName name="Maa3pvl" localSheetId="19">#REF!</definedName>
    <definedName name="Maa3pvl" localSheetId="25">#REF!</definedName>
    <definedName name="Maa3pvl">#REF!</definedName>
    <definedName name="MACRO">#REF!</definedName>
    <definedName name="MACTANG_BD">#REF!</definedName>
    <definedName name="MACTANG_HT_BD">#REF!</definedName>
    <definedName name="MACTANG_HT_KT">#REF!</definedName>
    <definedName name="MACTANG_KT">#REF!</definedName>
    <definedName name="MAHANG" localSheetId="2">#REF!</definedName>
    <definedName name="MAHANG">#REF!</definedName>
    <definedName name="mahang_k_n">#REF!</definedName>
    <definedName name="mahang_th">#REF!</definedName>
    <definedName name="mahang_tondk">#REF!</definedName>
    <definedName name="mahieu">#REF!</definedName>
    <definedName name="MAJ_CON_EQP" localSheetId="28">#REF!</definedName>
    <definedName name="MAJ_CON_EQP" localSheetId="0">#REF!</definedName>
    <definedName name="MAJ_CON_EQP" localSheetId="6">#REF!</definedName>
    <definedName name="MAJ_CON_EQP" localSheetId="7">#REF!</definedName>
    <definedName name="MAJ_CON_EQP" localSheetId="2">#REF!</definedName>
    <definedName name="MAJ_CON_EQP" localSheetId="33">#REF!</definedName>
    <definedName name="MAJ_CON_EQP" localSheetId="26">#REF!</definedName>
    <definedName name="MAJ_CON_EQP" localSheetId="19">#REF!</definedName>
    <definedName name="MAJ_CON_EQP" localSheetId="25">#REF!</definedName>
    <definedName name="MAJ_CON_EQP" localSheetId="27">#REF!</definedName>
    <definedName name="MAJ_CON_EQP">#REF!</definedName>
    <definedName name="MaMay_Q">#REF!</definedName>
    <definedName name="MANPP" localSheetId="2">#REF!</definedName>
    <definedName name="MANPP">#REF!</definedName>
    <definedName name="MAÕCOÙ" localSheetId="2">#REF!</definedName>
    <definedName name="MAÕCOÙ">#REF!</definedName>
    <definedName name="MAÕNÔÏ" localSheetId="2">#REF!</definedName>
    <definedName name="MAÕNÔÏ">#REF!</definedName>
    <definedName name="Mat_cau">#REF!</definedName>
    <definedName name="MATK_M">#REF!</definedName>
    <definedName name="MATP_GT" localSheetId="2">#REF!</definedName>
    <definedName name="MATP_GT">#REF!</definedName>
    <definedName name="Mau">#REF!</definedName>
    <definedName name="MAVLV">#REF!</definedName>
    <definedName name="MAVT">#REF!</definedName>
    <definedName name="may" localSheetId="2">#REF!</definedName>
    <definedName name="may">#REF!</definedName>
    <definedName name="MAYPC" localSheetId="0">{"Thuxm2.xls","Sheet1"}</definedName>
    <definedName name="MAYPC" localSheetId="34">{"Thuxm2.xls","Sheet1"}</definedName>
    <definedName name="MAYPC" localSheetId="9">{"Thuxm2.xls","Sheet1"}</definedName>
    <definedName name="MAYPC" localSheetId="6">{"Thuxm2.xls","Sheet1"}</definedName>
    <definedName name="MAYPC" localSheetId="7">{"Thuxm2.xls","Sheet1"}</definedName>
    <definedName name="MAYPC" localSheetId="2">{"Thuxm2.xls","Sheet1"}</definedName>
    <definedName name="MAYPC" localSheetId="4">{"Thuxm2.xls","Sheet1"}</definedName>
    <definedName name="MAYPC" localSheetId="5">{"Thuxm2.xls","Sheet1"}</definedName>
    <definedName name="MAYPC" localSheetId="3">{"Thuxm2.xls","Sheet1"}</definedName>
    <definedName name="MAYPC" localSheetId="16">{"Thuxm2.xls","Sheet1"}</definedName>
    <definedName name="MAYPC" localSheetId="20">{"Thuxm2.xls","Sheet1"}</definedName>
    <definedName name="MAYPC" localSheetId="24">{"Thuxm2.xls","Sheet1"}</definedName>
    <definedName name="MAYPC">{"Thuxm2.xls","Sheet1"}</definedName>
    <definedName name="Mba1p" localSheetId="28">#REF!</definedName>
    <definedName name="Mba1p" localSheetId="1">#REF!</definedName>
    <definedName name="Mba1p" localSheetId="0">#REF!</definedName>
    <definedName name="Mba1p" localSheetId="6">#REF!</definedName>
    <definedName name="Mba1p" localSheetId="7">#REF!</definedName>
    <definedName name="Mba1p" localSheetId="2">#REF!</definedName>
    <definedName name="Mba1p" localSheetId="4">#REF!</definedName>
    <definedName name="Mba1p" localSheetId="5">#REF!</definedName>
    <definedName name="Mba1p" localSheetId="33">#REF!</definedName>
    <definedName name="Mba1p" localSheetId="19">#REF!</definedName>
    <definedName name="Mba1p" localSheetId="25">#REF!</definedName>
    <definedName name="Mba1p">#REF!</definedName>
    <definedName name="Mba3p" localSheetId="28">#REF!</definedName>
    <definedName name="Mba3p" localSheetId="1">#REF!</definedName>
    <definedName name="Mba3p" localSheetId="0">#REF!</definedName>
    <definedName name="Mba3p" localSheetId="6">#REF!</definedName>
    <definedName name="Mba3p" localSheetId="7">#REF!</definedName>
    <definedName name="Mba3p" localSheetId="2">#REF!</definedName>
    <definedName name="Mba3p" localSheetId="4">#REF!</definedName>
    <definedName name="Mba3p" localSheetId="5">#REF!</definedName>
    <definedName name="Mba3p" localSheetId="33">#REF!</definedName>
    <definedName name="Mba3p" localSheetId="19">#REF!</definedName>
    <definedName name="Mba3p" localSheetId="25">#REF!</definedName>
    <definedName name="Mba3p">#REF!</definedName>
    <definedName name="Mbb3p" localSheetId="28">#REF!</definedName>
    <definedName name="Mbb3p" localSheetId="1">#REF!</definedName>
    <definedName name="Mbb3p" localSheetId="0">#REF!</definedName>
    <definedName name="Mbb3p" localSheetId="6">#REF!</definedName>
    <definedName name="Mbb3p" localSheetId="7">#REF!</definedName>
    <definedName name="Mbb3p" localSheetId="2">#REF!</definedName>
    <definedName name="Mbb3p" localSheetId="4">#REF!</definedName>
    <definedName name="Mbb3p" localSheetId="5">#REF!</definedName>
    <definedName name="Mbb3p" localSheetId="33">#REF!</definedName>
    <definedName name="Mbb3p" localSheetId="19">#REF!</definedName>
    <definedName name="Mbb3p" localSheetId="25">#REF!</definedName>
    <definedName name="Mbb3p">#REF!</definedName>
    <definedName name="mbm" localSheetId="0" hidden="1">{"'Sheet1'!$L$16"}</definedName>
    <definedName name="mbm" localSheetId="34" hidden="1">{"'Sheet1'!$L$16"}</definedName>
    <definedName name="mbm" localSheetId="9" hidden="1">{"'Sheet1'!$L$16"}</definedName>
    <definedName name="mbm" localSheetId="6" hidden="1">{"'Sheet1'!$L$16"}</definedName>
    <definedName name="mbm" localSheetId="7" hidden="1">{"'Sheet1'!$L$16"}</definedName>
    <definedName name="mbm" localSheetId="2" hidden="1">{"'Sheet1'!$L$16"}</definedName>
    <definedName name="mbm" localSheetId="4" hidden="1">{"'Sheet1'!$L$16"}</definedName>
    <definedName name="mbm" localSheetId="5" hidden="1">{"'Sheet1'!$L$16"}</definedName>
    <definedName name="mbm" localSheetId="3" hidden="1">{"'Sheet1'!$L$16"}</definedName>
    <definedName name="mbm" localSheetId="16" hidden="1">{"'Sheet1'!$L$16"}</definedName>
    <definedName name="mbm" localSheetId="20" hidden="1">{"'Sheet1'!$L$16"}</definedName>
    <definedName name="mbm" localSheetId="24" hidden="1">{"'Sheet1'!$L$16"}</definedName>
    <definedName name="mbm" hidden="1">{"'Sheet1'!$L$16"}</definedName>
    <definedName name="Mbn1p" localSheetId="28">#REF!</definedName>
    <definedName name="Mbn1p" localSheetId="1">#REF!</definedName>
    <definedName name="Mbn1p" localSheetId="0">#REF!</definedName>
    <definedName name="Mbn1p" localSheetId="6">#REF!</definedName>
    <definedName name="Mbn1p" localSheetId="7">#REF!</definedName>
    <definedName name="Mbn1p" localSheetId="2">#REF!</definedName>
    <definedName name="Mbn1p" localSheetId="4">#REF!</definedName>
    <definedName name="Mbn1p" localSheetId="5">#REF!</definedName>
    <definedName name="Mbn1p" localSheetId="33">#REF!</definedName>
    <definedName name="Mbn1p" localSheetId="19">#REF!</definedName>
    <definedName name="Mbn1p" localSheetId="25">#REF!</definedName>
    <definedName name="Mbn1p">#REF!</definedName>
    <definedName name="mc" localSheetId="28">#REF!</definedName>
    <definedName name="mc" localSheetId="0">#REF!</definedName>
    <definedName name="mc" localSheetId="6">#REF!</definedName>
    <definedName name="mc" localSheetId="7">#REF!</definedName>
    <definedName name="mc" localSheetId="2">#REF!</definedName>
    <definedName name="mc" localSheetId="33">#REF!</definedName>
    <definedName name="mc" localSheetId="19">#REF!</definedName>
    <definedName name="mc" localSheetId="25">#REF!</definedName>
    <definedName name="mc">#REF!</definedName>
    <definedName name="me">#REF!</definedName>
    <definedName name="Mè_A1" localSheetId="0">#REF!</definedName>
    <definedName name="Mè_A1" localSheetId="6">#REF!</definedName>
    <definedName name="Mè_A1" localSheetId="7">#REF!</definedName>
    <definedName name="Mè_A1" localSheetId="2">#REF!</definedName>
    <definedName name="Mè_A1" localSheetId="33">#REF!</definedName>
    <definedName name="Mè_A1">#REF!</definedName>
    <definedName name="Mè_A2" localSheetId="0">#REF!</definedName>
    <definedName name="Mè_A2" localSheetId="6">#REF!</definedName>
    <definedName name="Mè_A2" localSheetId="7">#REF!</definedName>
    <definedName name="Mè_A2" localSheetId="2">#REF!</definedName>
    <definedName name="Mè_A2" localSheetId="33">#REF!</definedName>
    <definedName name="Mè_A2">#REF!</definedName>
    <definedName name="MENU1">#REF!</definedName>
    <definedName name="MENUVIEW">#REF!</definedName>
    <definedName name="MESSAGE">#REF!</definedName>
    <definedName name="MESSAGE1">#REF!</definedName>
    <definedName name="MESSAGE2">#REF!</definedName>
    <definedName name="metresongda">#N/A</definedName>
    <definedName name="MG_A" localSheetId="28">#REF!</definedName>
    <definedName name="MG_A" localSheetId="0">#REF!</definedName>
    <definedName name="MG_A" localSheetId="6">#REF!</definedName>
    <definedName name="MG_A" localSheetId="7">#REF!</definedName>
    <definedName name="MG_A" localSheetId="2">#REF!</definedName>
    <definedName name="MG_A" localSheetId="33">#REF!</definedName>
    <definedName name="MG_A" localSheetId="19">#REF!</definedName>
    <definedName name="MG_A" localSheetId="25">#REF!</definedName>
    <definedName name="MG_A">#REF!</definedName>
    <definedName name="MHM" localSheetId="2">#REF!</definedName>
    <definedName name="MHM">#REF!</definedName>
    <definedName name="mi">#REF!</definedName>
    <definedName name="MN" localSheetId="0">#REF!</definedName>
    <definedName name="MN" localSheetId="6">#REF!</definedName>
    <definedName name="MN" localSheetId="7">#REF!</definedName>
    <definedName name="MN" localSheetId="2">#REF!</definedName>
    <definedName name="MN" localSheetId="33">#REF!</definedName>
    <definedName name="MN">#REF!</definedName>
    <definedName name="MNPP" localSheetId="2">#REF!</definedName>
    <definedName name="MNPP">#REF!</definedName>
    <definedName name="MODIFY">#REF!</definedName>
    <definedName name="moi" localSheetId="28" hidden="1">{"'Sheet1'!$L$16"}</definedName>
    <definedName name="moi" localSheetId="1" hidden="1">{"'Sheet1'!$L$16"}</definedName>
    <definedName name="moi" localSheetId="0" hidden="1">{"'Sheet1'!$L$16"}</definedName>
    <definedName name="moi" localSheetId="34" hidden="1">{"'Sheet1'!$L$16"}</definedName>
    <definedName name="moi" localSheetId="9" hidden="1">{"'Sheet1'!$L$16"}</definedName>
    <definedName name="moi" localSheetId="6" hidden="1">{"'Sheet1'!$L$16"}</definedName>
    <definedName name="moi" localSheetId="7" hidden="1">{"'Sheet1'!$L$16"}</definedName>
    <definedName name="moi" localSheetId="4" hidden="1">{"'Sheet1'!$L$16"}</definedName>
    <definedName name="moi" localSheetId="5" hidden="1">{"'Sheet1'!$L$16"}</definedName>
    <definedName name="moi" localSheetId="3" hidden="1">{"'Sheet1'!$L$16"}</definedName>
    <definedName name="moi" localSheetId="33" hidden="1">{"'Sheet1'!$L$16"}</definedName>
    <definedName name="moi" localSheetId="10" hidden="1">{"'Sheet1'!$L$16"}</definedName>
    <definedName name="moi" localSheetId="11" hidden="1">{"'Sheet1'!$L$16"}</definedName>
    <definedName name="moi" localSheetId="16" hidden="1">{"'Sheet1'!$L$16"}</definedName>
    <definedName name="moi" localSheetId="20" hidden="1">{"'Sheet1'!$L$16"}</definedName>
    <definedName name="moi" localSheetId="23" hidden="1">{"'Sheet1'!$L$16"}</definedName>
    <definedName name="moi" localSheetId="19" hidden="1">{"'Sheet1'!$L$16"}</definedName>
    <definedName name="moi" localSheetId="24" hidden="1">{"'Sheet1'!$L$16"}</definedName>
    <definedName name="moi" localSheetId="25" hidden="1">{"'Sheet1'!$L$16"}</definedName>
    <definedName name="moi" hidden="1">{"'Sheet1'!$L$16"}</definedName>
    <definedName name="mongbang" localSheetId="0">#REF!</definedName>
    <definedName name="mongbang" localSheetId="6">#REF!</definedName>
    <definedName name="mongbang" localSheetId="7">#REF!</definedName>
    <definedName name="mongbang" localSheetId="2">#REF!</definedName>
    <definedName name="mongbang">#REF!</definedName>
    <definedName name="mongdon" localSheetId="0">#REF!</definedName>
    <definedName name="mongdon" localSheetId="6">#REF!</definedName>
    <definedName name="mongdon" localSheetId="7">#REF!</definedName>
    <definedName name="mongdon" localSheetId="2">#REF!</definedName>
    <definedName name="mongdon">#REF!</definedName>
    <definedName name="Morong">#REF!</definedName>
    <definedName name="Morong4054_85" localSheetId="0">#REF!</definedName>
    <definedName name="Morong4054_85" localSheetId="6">#REF!</definedName>
    <definedName name="Morong4054_85" localSheetId="7">#REF!</definedName>
    <definedName name="Morong4054_85" localSheetId="2">#REF!</definedName>
    <definedName name="Morong4054_85">#REF!</definedName>
    <definedName name="morong4054_98">#REF!</definedName>
    <definedName name="mR">#REF!</definedName>
    <definedName name="MST" localSheetId="2">#REF!</definedName>
    <definedName name="MST">#REF!</definedName>
    <definedName name="MTCMB" localSheetId="33">#REF!</definedName>
    <definedName name="MTCMB">#REF!</definedName>
    <definedName name="MTMAC12" localSheetId="28">#REF!</definedName>
    <definedName name="MTMAC12" localSheetId="1">#REF!</definedName>
    <definedName name="MTMAC12" localSheetId="0">#REF!</definedName>
    <definedName name="MTMAC12" localSheetId="6">#REF!</definedName>
    <definedName name="MTMAC12" localSheetId="7">#REF!</definedName>
    <definedName name="MTMAC12" localSheetId="2">#REF!</definedName>
    <definedName name="MTMAC12" localSheetId="4">#REF!</definedName>
    <definedName name="MTMAC12" localSheetId="5">#REF!</definedName>
    <definedName name="MTMAC12" localSheetId="33">#REF!</definedName>
    <definedName name="MTMAC12" localSheetId="19">#REF!</definedName>
    <definedName name="MTMAC12" localSheetId="25">#REF!</definedName>
    <definedName name="MTMAC12">#REF!</definedName>
    <definedName name="mtram" localSheetId="28">#REF!</definedName>
    <definedName name="mtram" localSheetId="1">#REF!</definedName>
    <definedName name="mtram" localSheetId="0">#REF!</definedName>
    <definedName name="mtram" localSheetId="6">#REF!</definedName>
    <definedName name="mtram" localSheetId="7">#REF!</definedName>
    <definedName name="mtram" localSheetId="2">#REF!</definedName>
    <definedName name="mtram" localSheetId="4">#REF!</definedName>
    <definedName name="mtram" localSheetId="5">#REF!</definedName>
    <definedName name="mtram" localSheetId="33">#REF!</definedName>
    <definedName name="mtram" localSheetId="19">#REF!</definedName>
    <definedName name="mtram" localSheetId="25">#REF!</definedName>
    <definedName name="mtram">#REF!</definedName>
    <definedName name="MUA" localSheetId="2">#REF!</definedName>
    <definedName name="MUA">#REF!</definedName>
    <definedName name="muoi" localSheetId="0" hidden="1">{"'Sheet1'!$L$16"}</definedName>
    <definedName name="muoi" localSheetId="34" hidden="1">{"'Sheet1'!$L$16"}</definedName>
    <definedName name="muoi" localSheetId="9" hidden="1">{"'Sheet1'!$L$16"}</definedName>
    <definedName name="muoi" localSheetId="6" hidden="1">{"'Sheet1'!$L$16"}</definedName>
    <definedName name="muoi" localSheetId="7" hidden="1">{"'Sheet1'!$L$16"}</definedName>
    <definedName name="muoi" localSheetId="2" hidden="1">{"'Sheet1'!$L$16"}</definedName>
    <definedName name="muoi" localSheetId="4" hidden="1">{"'Sheet1'!$L$16"}</definedName>
    <definedName name="muoi" localSheetId="5" hidden="1">{"'Sheet1'!$L$16"}</definedName>
    <definedName name="muoi" localSheetId="3" hidden="1">{"'Sheet1'!$L$16"}</definedName>
    <definedName name="muoi" localSheetId="16" hidden="1">{"'Sheet1'!$L$16"}</definedName>
    <definedName name="muoi" localSheetId="20" hidden="1">{"'Sheet1'!$L$16"}</definedName>
    <definedName name="muoi" localSheetId="24" hidden="1">{"'Sheet1'!$L$16"}</definedName>
    <definedName name="muoi" hidden="1">{"'Sheet1'!$L$16"}</definedName>
    <definedName name="MVT" localSheetId="2">#REF!</definedName>
    <definedName name="MVT">#REF!</definedName>
    <definedName name="n" localSheetId="28">#REF!</definedName>
    <definedName name="n" localSheetId="1">#REF!</definedName>
    <definedName name="n" localSheetId="0">#REF!</definedName>
    <definedName name="N" localSheetId="34" hidden="1">{"'Sheet1'!$L$16"}</definedName>
    <definedName name="N" localSheetId="9" hidden="1">{"'Sheet1'!$L$16"}</definedName>
    <definedName name="n" localSheetId="6">#REF!</definedName>
    <definedName name="n" localSheetId="7">#REF!</definedName>
    <definedName name="n" localSheetId="4">#REF!</definedName>
    <definedName name="n" localSheetId="5">#REF!</definedName>
    <definedName name="N" localSheetId="3" hidden="1">{"'Sheet1'!$L$16"}</definedName>
    <definedName name="N" localSheetId="33" hidden="1">{"'Sheet1'!$L$16"}</definedName>
    <definedName name="N" localSheetId="10" hidden="1">{"'Sheet1'!$L$16"}</definedName>
    <definedName name="N" localSheetId="11" hidden="1">{"'Sheet1'!$L$16"}</definedName>
    <definedName name="N" localSheetId="16" hidden="1">{"'Sheet1'!$L$16"}</definedName>
    <definedName name="N" localSheetId="20" hidden="1">{"'Sheet1'!$L$16"}</definedName>
    <definedName name="N" localSheetId="23" hidden="1">{"'Sheet1'!$L$16"}</definedName>
    <definedName name="n" localSheetId="19">#REF!</definedName>
    <definedName name="N" localSheetId="24" hidden="1">{"'Sheet1'!$L$16"}</definedName>
    <definedName name="n" localSheetId="25">#REF!</definedName>
    <definedName name="N" hidden="1">{"'Sheet1'!$L$16"}</definedName>
    <definedName name="N.THAÙNG" localSheetId="2">#REF!</definedName>
    <definedName name="N.THAÙNG">#REF!</definedName>
    <definedName name="n_1">#REF!</definedName>
    <definedName name="n_2">#REF!</definedName>
    <definedName name="n_3">#REF!</definedName>
    <definedName name="n1pig" localSheetId="28">#REF!</definedName>
    <definedName name="n1pig" localSheetId="1">#REF!</definedName>
    <definedName name="n1pig" localSheetId="0">#REF!</definedName>
    <definedName name="n1pig" localSheetId="6">#REF!</definedName>
    <definedName name="n1pig" localSheetId="7">#REF!</definedName>
    <definedName name="n1pig" localSheetId="2">#REF!</definedName>
    <definedName name="n1pig" localSheetId="4">#REF!</definedName>
    <definedName name="n1pig" localSheetId="5">#REF!</definedName>
    <definedName name="n1pig" localSheetId="33">#REF!</definedName>
    <definedName name="n1pig" localSheetId="19">#REF!</definedName>
    <definedName name="n1pig" localSheetId="25">#REF!</definedName>
    <definedName name="n1pig">#REF!</definedName>
    <definedName name="n1pind" localSheetId="28">#REF!</definedName>
    <definedName name="n1pind" localSheetId="1">#REF!</definedName>
    <definedName name="n1pind" localSheetId="0">#REF!</definedName>
    <definedName name="n1pind" localSheetId="6">#REF!</definedName>
    <definedName name="n1pind" localSheetId="7">#REF!</definedName>
    <definedName name="n1pind" localSheetId="2">#REF!</definedName>
    <definedName name="n1pind" localSheetId="4">#REF!</definedName>
    <definedName name="n1pind" localSheetId="5">#REF!</definedName>
    <definedName name="n1pind" localSheetId="33">#REF!</definedName>
    <definedName name="n1pind" localSheetId="19">#REF!</definedName>
    <definedName name="n1pind" localSheetId="25">#REF!</definedName>
    <definedName name="n1pind">#REF!</definedName>
    <definedName name="n1ping" localSheetId="28">#REF!</definedName>
    <definedName name="n1ping" localSheetId="1">#REF!</definedName>
    <definedName name="n1ping" localSheetId="0">#REF!</definedName>
    <definedName name="n1ping" localSheetId="6">#REF!</definedName>
    <definedName name="n1ping" localSheetId="7">#REF!</definedName>
    <definedName name="n1ping" localSheetId="2">#REF!</definedName>
    <definedName name="n1ping" localSheetId="4">#REF!</definedName>
    <definedName name="n1ping" localSheetId="5">#REF!</definedName>
    <definedName name="n1ping" localSheetId="33">#REF!</definedName>
    <definedName name="n1ping" localSheetId="19">#REF!</definedName>
    <definedName name="n1ping" localSheetId="25">#REF!</definedName>
    <definedName name="n1ping">#REF!</definedName>
    <definedName name="n1pint" localSheetId="28">#REF!</definedName>
    <definedName name="n1pint" localSheetId="1">#REF!</definedName>
    <definedName name="n1pint" localSheetId="0">#REF!</definedName>
    <definedName name="n1pint" localSheetId="6">#REF!</definedName>
    <definedName name="n1pint" localSheetId="7">#REF!</definedName>
    <definedName name="n1pint" localSheetId="2">#REF!</definedName>
    <definedName name="n1pint" localSheetId="4">#REF!</definedName>
    <definedName name="n1pint" localSheetId="5">#REF!</definedName>
    <definedName name="n1pint" localSheetId="33">#REF!</definedName>
    <definedName name="n1pint" localSheetId="19">#REF!</definedName>
    <definedName name="n1pint" localSheetId="25">#REF!</definedName>
    <definedName name="n1pint">#REF!</definedName>
    <definedName name="na">#REF!</definedName>
    <definedName name="nam" localSheetId="0">{"Book1"}</definedName>
    <definedName name="nam" localSheetId="34">{"Book1"}</definedName>
    <definedName name="nam" localSheetId="9">{"Book1"}</definedName>
    <definedName name="nam" localSheetId="6">{"Book1"}</definedName>
    <definedName name="nam" localSheetId="7">{"Book1"}</definedName>
    <definedName name="nam" localSheetId="2">{"Book1"}</definedName>
    <definedName name="nam" localSheetId="4">{"Book1"}</definedName>
    <definedName name="nam" localSheetId="5">{"Book1"}</definedName>
    <definedName name="nam" localSheetId="3">{"Book1"}</definedName>
    <definedName name="nam" localSheetId="16">{"Book1"}</definedName>
    <definedName name="nam" localSheetId="20">{"Book1"}</definedName>
    <definedName name="nam" localSheetId="24">{"Book1"}</definedName>
    <definedName name="nam">{"Book1"}</definedName>
    <definedName name="Name">#REF!</definedName>
    <definedName name="nammm.xls" localSheetId="1" hidden="1">{"'Sheet1'!$L$16"}</definedName>
    <definedName name="nammm.xls" localSheetId="0" hidden="1">{"'Sheet1'!$L$16"}</definedName>
    <definedName name="nammm.xls" localSheetId="34" hidden="1">{"'Sheet1'!$L$16"}</definedName>
    <definedName name="nammm.xls" localSheetId="9" hidden="1">{"'Sheet1'!$L$16"}</definedName>
    <definedName name="nammm.xls" localSheetId="6" hidden="1">{"'Sheet1'!$L$16"}</definedName>
    <definedName name="nammm.xls" localSheetId="7" hidden="1">{"'Sheet1'!$L$16"}</definedName>
    <definedName name="nammm.xls" localSheetId="2" hidden="1">{"'Sheet1'!$L$16"}</definedName>
    <definedName name="nammm.xls" localSheetId="4" hidden="1">{"'Sheet1'!$L$16"}</definedName>
    <definedName name="nammm.xls" localSheetId="5" hidden="1">{"'Sheet1'!$L$16"}</definedName>
    <definedName name="nammm.xls" localSheetId="3" hidden="1">{"'Sheet1'!$L$16"}</definedName>
    <definedName name="nammm.xls" localSheetId="16" hidden="1">{"'Sheet1'!$L$16"}</definedName>
    <definedName name="nammm.xls" localSheetId="20" hidden="1">{"'Sheet1'!$L$16"}</definedName>
    <definedName name="nammm.xls" localSheetId="24" hidden="1">{"'Sheet1'!$L$16"}</definedName>
    <definedName name="nammm.xls" hidden="1">{"'Sheet1'!$L$16"}</definedName>
    <definedName name="naovet">#REF!</definedName>
    <definedName name="naovetT3">#REF!</definedName>
    <definedName name="nbvbv.xls" localSheetId="1" hidden="1">{"'Sheet1'!$L$16"}</definedName>
    <definedName name="nbvbv.xls" localSheetId="0" hidden="1">{"'Sheet1'!$L$16"}</definedName>
    <definedName name="nbvbv.xls" localSheetId="34" hidden="1">{"'Sheet1'!$L$16"}</definedName>
    <definedName name="nbvbv.xls" localSheetId="9" hidden="1">{"'Sheet1'!$L$16"}</definedName>
    <definedName name="nbvbv.xls" localSheetId="6" hidden="1">{"'Sheet1'!$L$16"}</definedName>
    <definedName name="nbvbv.xls" localSheetId="7" hidden="1">{"'Sheet1'!$L$16"}</definedName>
    <definedName name="nbvbv.xls" localSheetId="2" hidden="1">{"'Sheet1'!$L$16"}</definedName>
    <definedName name="nbvbv.xls" localSheetId="4" hidden="1">{"'Sheet1'!$L$16"}</definedName>
    <definedName name="nbvbv.xls" localSheetId="5" hidden="1">{"'Sheet1'!$L$16"}</definedName>
    <definedName name="nbvbv.xls" localSheetId="3" hidden="1">{"'Sheet1'!$L$16"}</definedName>
    <definedName name="nbvbv.xls" localSheetId="16" hidden="1">{"'Sheet1'!$L$16"}</definedName>
    <definedName name="nbvbv.xls" localSheetId="20" hidden="1">{"'Sheet1'!$L$16"}</definedName>
    <definedName name="nbvbv.xls" localSheetId="24" hidden="1">{"'Sheet1'!$L$16"}</definedName>
    <definedName name="nbvbv.xls" hidden="1">{"'Sheet1'!$L$16"}</definedName>
    <definedName name="nbvxcb.xls" localSheetId="1" hidden="1">{"'Sheet1'!$L$16"}</definedName>
    <definedName name="nbvxcb.xls" localSheetId="0" hidden="1">{"'Sheet1'!$L$16"}</definedName>
    <definedName name="nbvxcb.xls" localSheetId="34" hidden="1">{"'Sheet1'!$L$16"}</definedName>
    <definedName name="nbvxcb.xls" localSheetId="9" hidden="1">{"'Sheet1'!$L$16"}</definedName>
    <definedName name="nbvxcb.xls" localSheetId="6" hidden="1">{"'Sheet1'!$L$16"}</definedName>
    <definedName name="nbvxcb.xls" localSheetId="7" hidden="1">{"'Sheet1'!$L$16"}</definedName>
    <definedName name="nbvxcb.xls" localSheetId="2" hidden="1">{"'Sheet1'!$L$16"}</definedName>
    <definedName name="nbvxcb.xls" localSheetId="4" hidden="1">{"'Sheet1'!$L$16"}</definedName>
    <definedName name="nbvxcb.xls" localSheetId="5" hidden="1">{"'Sheet1'!$L$16"}</definedName>
    <definedName name="nbvxcb.xls" localSheetId="3" hidden="1">{"'Sheet1'!$L$16"}</definedName>
    <definedName name="nbvxcb.xls" localSheetId="16" hidden="1">{"'Sheet1'!$L$16"}</definedName>
    <definedName name="nbvxcb.xls" localSheetId="20" hidden="1">{"'Sheet1'!$L$16"}</definedName>
    <definedName name="nbvxcb.xls" localSheetId="24" hidden="1">{"'Sheet1'!$L$16"}</definedName>
    <definedName name="nbvxcb.xls" hidden="1">{"'Sheet1'!$L$16"}</definedName>
    <definedName name="NC" localSheetId="0">#REF!</definedName>
    <definedName name="NC" localSheetId="6">#REF!</definedName>
    <definedName name="NC" localSheetId="7">#REF!</definedName>
    <definedName name="nc" localSheetId="2">#REF!</definedName>
    <definedName name="NC" localSheetId="33">#REF!</definedName>
    <definedName name="NC">#REF!</definedName>
    <definedName name="nc_btm10" localSheetId="0">#REF!</definedName>
    <definedName name="nc_btm10" localSheetId="6">#REF!</definedName>
    <definedName name="nc_btm10" localSheetId="7">#REF!</definedName>
    <definedName name="nc_btm10" localSheetId="2">#REF!</definedName>
    <definedName name="nc_btm10" localSheetId="33">#REF!</definedName>
    <definedName name="nc_btm10">#REF!</definedName>
    <definedName name="nc_btm100">#REF!</definedName>
    <definedName name="nc1p" localSheetId="28">#REF!</definedName>
    <definedName name="nc1p" localSheetId="1">#REF!</definedName>
    <definedName name="nc1p" localSheetId="0">#REF!</definedName>
    <definedName name="nc1p" localSheetId="6">#REF!</definedName>
    <definedName name="nc1p" localSheetId="7">#REF!</definedName>
    <definedName name="nc1p" localSheetId="2">#REF!</definedName>
    <definedName name="nc1p" localSheetId="4">#REF!</definedName>
    <definedName name="nc1p" localSheetId="5">#REF!</definedName>
    <definedName name="nc1p" localSheetId="33">#REF!</definedName>
    <definedName name="nc1p" localSheetId="19">#REF!</definedName>
    <definedName name="nc1p" localSheetId="25">#REF!</definedName>
    <definedName name="nc1p">#REF!</definedName>
    <definedName name="nc3p" localSheetId="28">#REF!</definedName>
    <definedName name="nc3p" localSheetId="1">#REF!</definedName>
    <definedName name="nc3p" localSheetId="0">#REF!</definedName>
    <definedName name="nc3p" localSheetId="6">#REF!</definedName>
    <definedName name="nc3p" localSheetId="7">#REF!</definedName>
    <definedName name="nc3p" localSheetId="2">#REF!</definedName>
    <definedName name="nc3p" localSheetId="4">#REF!</definedName>
    <definedName name="nc3p" localSheetId="5">#REF!</definedName>
    <definedName name="nc3p" localSheetId="33">#REF!</definedName>
    <definedName name="nc3p" localSheetId="19">#REF!</definedName>
    <definedName name="nc3p" localSheetId="25">#REF!</definedName>
    <definedName name="nc3p">#REF!</definedName>
    <definedName name="NCBD100" localSheetId="28">#REF!</definedName>
    <definedName name="NCBD100" localSheetId="1">#REF!</definedName>
    <definedName name="NCBD100" localSheetId="0">#REF!</definedName>
    <definedName name="NCBD100" localSheetId="6">#REF!</definedName>
    <definedName name="NCBD100" localSheetId="7">#REF!</definedName>
    <definedName name="NCBD100" localSheetId="2">#REF!</definedName>
    <definedName name="NCBD100" localSheetId="4">#REF!</definedName>
    <definedName name="NCBD100" localSheetId="5">#REF!</definedName>
    <definedName name="NCBD100" localSheetId="33">#REF!</definedName>
    <definedName name="NCBD100" localSheetId="19">#REF!</definedName>
    <definedName name="NCBD100" localSheetId="25">#REF!</definedName>
    <definedName name="NCBD100">#REF!</definedName>
    <definedName name="NCBD200" localSheetId="28">#REF!</definedName>
    <definedName name="NCBD200" localSheetId="1">#REF!</definedName>
    <definedName name="NCBD200" localSheetId="0">#REF!</definedName>
    <definedName name="NCBD200" localSheetId="6">#REF!</definedName>
    <definedName name="NCBD200" localSheetId="7">#REF!</definedName>
    <definedName name="NCBD200" localSheetId="2">#REF!</definedName>
    <definedName name="NCBD200" localSheetId="4">#REF!</definedName>
    <definedName name="NCBD200" localSheetId="5">#REF!</definedName>
    <definedName name="NCBD200" localSheetId="33">#REF!</definedName>
    <definedName name="NCBD200" localSheetId="19">#REF!</definedName>
    <definedName name="NCBD200" localSheetId="25">#REF!</definedName>
    <definedName name="NCBD200">#REF!</definedName>
    <definedName name="NCBD250" localSheetId="28">#REF!</definedName>
    <definedName name="NCBD250" localSheetId="1">#REF!</definedName>
    <definedName name="NCBD250" localSheetId="0">#REF!</definedName>
    <definedName name="NCBD250" localSheetId="6">#REF!</definedName>
    <definedName name="NCBD250" localSheetId="7">#REF!</definedName>
    <definedName name="NCBD250" localSheetId="2">#REF!</definedName>
    <definedName name="NCBD250" localSheetId="4">#REF!</definedName>
    <definedName name="NCBD250" localSheetId="5">#REF!</definedName>
    <definedName name="NCBD250" localSheetId="33">#REF!</definedName>
    <definedName name="NCBD250" localSheetId="19">#REF!</definedName>
    <definedName name="NCBD250" localSheetId="25">#REF!</definedName>
    <definedName name="NCBD250">#REF!</definedName>
    <definedName name="NCcap0.7" localSheetId="2">#REF!</definedName>
    <definedName name="NCcap0.7">#REF!</definedName>
    <definedName name="NCcap1" localSheetId="2">#REF!</definedName>
    <definedName name="NCcap1">#REF!</definedName>
    <definedName name="NCKT" localSheetId="0">#REF!</definedName>
    <definedName name="NCKT" localSheetId="6">#REF!</definedName>
    <definedName name="NCKT" localSheetId="7">#REF!</definedName>
    <definedName name="NCKT" localSheetId="2">#REF!</definedName>
    <definedName name="NCKT" localSheetId="33">#REF!</definedName>
    <definedName name="NCKT">#REF!</definedName>
    <definedName name="ncong" localSheetId="2">#REF!</definedName>
    <definedName name="ncong">#REF!</definedName>
    <definedName name="NCT_BKTC" localSheetId="2">#REF!</definedName>
    <definedName name="NCT_BKTC">#REF!</definedName>
    <definedName name="nctram" localSheetId="28">#REF!</definedName>
    <definedName name="nctram" localSheetId="1">#REF!</definedName>
    <definedName name="nctram" localSheetId="0">#REF!</definedName>
    <definedName name="nctram" localSheetId="6">#REF!</definedName>
    <definedName name="nctram" localSheetId="7">#REF!</definedName>
    <definedName name="nctram" localSheetId="2">#REF!</definedName>
    <definedName name="nctram" localSheetId="4">#REF!</definedName>
    <definedName name="nctram" localSheetId="5">#REF!</definedName>
    <definedName name="nctram" localSheetId="33">#REF!</definedName>
    <definedName name="nctram" localSheetId="19">#REF!</definedName>
    <definedName name="nctram" localSheetId="25">#REF!</definedName>
    <definedName name="nctram">#REF!</definedName>
    <definedName name="NCVC100" localSheetId="28">#REF!</definedName>
    <definedName name="NCVC100" localSheetId="1">#REF!</definedName>
    <definedName name="NCVC100" localSheetId="0">#REF!</definedName>
    <definedName name="NCVC100" localSheetId="6">#REF!</definedName>
    <definedName name="NCVC100" localSheetId="7">#REF!</definedName>
    <definedName name="NCVC100" localSheetId="2">#REF!</definedName>
    <definedName name="NCVC100" localSheetId="4">#REF!</definedName>
    <definedName name="NCVC100" localSheetId="5">#REF!</definedName>
    <definedName name="NCVC100" localSheetId="33">#REF!</definedName>
    <definedName name="NCVC100" localSheetId="19">#REF!</definedName>
    <definedName name="NCVC100" localSheetId="25">#REF!</definedName>
    <definedName name="NCVC100">#REF!</definedName>
    <definedName name="NCVC200" localSheetId="28">#REF!</definedName>
    <definedName name="NCVC200" localSheetId="1">#REF!</definedName>
    <definedName name="NCVC200" localSheetId="0">#REF!</definedName>
    <definedName name="NCVC200" localSheetId="6">#REF!</definedName>
    <definedName name="NCVC200" localSheetId="7">#REF!</definedName>
    <definedName name="NCVC200" localSheetId="2">#REF!</definedName>
    <definedName name="NCVC200" localSheetId="4">#REF!</definedName>
    <definedName name="NCVC200" localSheetId="5">#REF!</definedName>
    <definedName name="NCVC200" localSheetId="33">#REF!</definedName>
    <definedName name="NCVC200" localSheetId="19">#REF!</definedName>
    <definedName name="NCVC200" localSheetId="25">#REF!</definedName>
    <definedName name="NCVC200">#REF!</definedName>
    <definedName name="NCVC250" localSheetId="28">#REF!</definedName>
    <definedName name="NCVC250" localSheetId="1">#REF!</definedName>
    <definedName name="NCVC250" localSheetId="0">#REF!</definedName>
    <definedName name="NCVC250" localSheetId="6">#REF!</definedName>
    <definedName name="NCVC250" localSheetId="7">#REF!</definedName>
    <definedName name="NCVC250" localSheetId="2">#REF!</definedName>
    <definedName name="NCVC250" localSheetId="4">#REF!</definedName>
    <definedName name="NCVC250" localSheetId="5">#REF!</definedName>
    <definedName name="NCVC250" localSheetId="33">#REF!</definedName>
    <definedName name="NCVC250" localSheetId="19">#REF!</definedName>
    <definedName name="NCVC250" localSheetId="25">#REF!</definedName>
    <definedName name="NCVC250">#REF!</definedName>
    <definedName name="NCVC3P" localSheetId="28">#REF!</definedName>
    <definedName name="NCVC3P" localSheetId="1">#REF!</definedName>
    <definedName name="NCVC3P" localSheetId="0">#REF!</definedName>
    <definedName name="NCVC3P" localSheetId="6">#REF!</definedName>
    <definedName name="NCVC3P" localSheetId="7">#REF!</definedName>
    <definedName name="NCVC3P" localSheetId="2">#REF!</definedName>
    <definedName name="NCVC3P" localSheetId="4">#REF!</definedName>
    <definedName name="NCVC3P" localSheetId="5">#REF!</definedName>
    <definedName name="NCVC3P" localSheetId="33">#REF!</definedName>
    <definedName name="NCVC3P" localSheetId="19">#REF!</definedName>
    <definedName name="NCVC3P" localSheetId="25">#REF!</definedName>
    <definedName name="NCVC3P">#REF!</definedName>
    <definedName name="ncxlkcs" localSheetId="2">#REF!</definedName>
    <definedName name="ncxlkcs">#REF!</definedName>
    <definedName name="ncxlkd" localSheetId="2">#REF!</definedName>
    <definedName name="ncxlkd">#REF!</definedName>
    <definedName name="ncxlkh" localSheetId="2">#REF!</definedName>
    <definedName name="ncxlkh">#REF!</definedName>
    <definedName name="ncxlkt" localSheetId="2">#REF!</definedName>
    <definedName name="ncxlkt">#REF!</definedName>
    <definedName name="ncxlktnl" localSheetId="2">#REF!</definedName>
    <definedName name="ncxlktnl">#REF!</definedName>
    <definedName name="ncxlpxsx" localSheetId="2">#REF!</definedName>
    <definedName name="ncxlpxsx">#REF!</definedName>
    <definedName name="ncxltc" localSheetId="2">#REF!</definedName>
    <definedName name="ncxltc">#REF!</definedName>
    <definedName name="Ne" localSheetId="0" hidden="1">{"'Sheet1'!$L$16"}</definedName>
    <definedName name="Ne" localSheetId="34" hidden="1">{"'Sheet1'!$L$16"}</definedName>
    <definedName name="Ne" localSheetId="9" hidden="1">{"'Sheet1'!$L$16"}</definedName>
    <definedName name="Ne" localSheetId="6" hidden="1">{"'Sheet1'!$L$16"}</definedName>
    <definedName name="Ne" localSheetId="7" hidden="1">{"'Sheet1'!$L$16"}</definedName>
    <definedName name="Ne" localSheetId="2" hidden="1">{"'Sheet1'!$L$16"}</definedName>
    <definedName name="Ne" localSheetId="4" hidden="1">{"'Sheet1'!$L$16"}</definedName>
    <definedName name="Ne" localSheetId="5" hidden="1">{"'Sheet1'!$L$16"}</definedName>
    <definedName name="Ne" localSheetId="3" hidden="1">{"'Sheet1'!$L$16"}</definedName>
    <definedName name="Ne" localSheetId="16" hidden="1">{"'Sheet1'!$L$16"}</definedName>
    <definedName name="Ne" localSheetId="20" hidden="1">{"'Sheet1'!$L$16"}</definedName>
    <definedName name="Ne" localSheetId="24" hidden="1">{"'Sheet1'!$L$16"}</definedName>
    <definedName name="Ne" hidden="1">{"'Sheet1'!$L$16"}</definedName>
    <definedName name="NET" localSheetId="28">#REF!</definedName>
    <definedName name="NET" localSheetId="0">#REF!</definedName>
    <definedName name="NET" localSheetId="6">#REF!</definedName>
    <definedName name="NET" localSheetId="7">#REF!</definedName>
    <definedName name="NET" localSheetId="2">#REF!</definedName>
    <definedName name="NET" localSheetId="33">#REF!</definedName>
    <definedName name="NET" localSheetId="26">#REF!</definedName>
    <definedName name="NET" localSheetId="19">#REF!</definedName>
    <definedName name="NET" localSheetId="25">#REF!</definedName>
    <definedName name="NET" localSheetId="27">#REF!</definedName>
    <definedName name="NET">#REF!</definedName>
    <definedName name="NET_1" localSheetId="28">#REF!</definedName>
    <definedName name="NET_1" localSheetId="0">#REF!</definedName>
    <definedName name="NET_1" localSheetId="6">#REF!</definedName>
    <definedName name="NET_1" localSheetId="7">#REF!</definedName>
    <definedName name="NET_1" localSheetId="2">#REF!</definedName>
    <definedName name="NET_1" localSheetId="33">#REF!</definedName>
    <definedName name="NET_1" localSheetId="26">#REF!</definedName>
    <definedName name="NET_1" localSheetId="19">#REF!</definedName>
    <definedName name="NET_1" localSheetId="25">#REF!</definedName>
    <definedName name="NET_1" localSheetId="27">#REF!</definedName>
    <definedName name="NET_1">#REF!</definedName>
    <definedName name="NET_ANA" localSheetId="28">#REF!</definedName>
    <definedName name="NET_ANA" localSheetId="0">#REF!</definedName>
    <definedName name="NET_ANA" localSheetId="6">#REF!</definedName>
    <definedName name="NET_ANA" localSheetId="7">#REF!</definedName>
    <definedName name="NET_ANA" localSheetId="2">#REF!</definedName>
    <definedName name="NET_ANA" localSheetId="33">#REF!</definedName>
    <definedName name="NET_ANA" localSheetId="26">#REF!</definedName>
    <definedName name="NET_ANA" localSheetId="19">#REF!</definedName>
    <definedName name="NET_ANA" localSheetId="25">#REF!</definedName>
    <definedName name="NET_ANA" localSheetId="27">#REF!</definedName>
    <definedName name="NET_ANA">#REF!</definedName>
    <definedName name="NET_ANA_1" localSheetId="28">#REF!</definedName>
    <definedName name="NET_ANA_1" localSheetId="0">#REF!</definedName>
    <definedName name="NET_ANA_1" localSheetId="6">#REF!</definedName>
    <definedName name="NET_ANA_1" localSheetId="7">#REF!</definedName>
    <definedName name="NET_ANA_1" localSheetId="2">#REF!</definedName>
    <definedName name="NET_ANA_1" localSheetId="33">#REF!</definedName>
    <definedName name="NET_ANA_1" localSheetId="26">#REF!</definedName>
    <definedName name="NET_ANA_1" localSheetId="19">#REF!</definedName>
    <definedName name="NET_ANA_1" localSheetId="25">#REF!</definedName>
    <definedName name="NET_ANA_1" localSheetId="27">#REF!</definedName>
    <definedName name="NET_ANA_1">#REF!</definedName>
    <definedName name="NET_ANA_2" localSheetId="28">#REF!</definedName>
    <definedName name="NET_ANA_2" localSheetId="0">#REF!</definedName>
    <definedName name="NET_ANA_2" localSheetId="6">#REF!</definedName>
    <definedName name="NET_ANA_2" localSheetId="7">#REF!</definedName>
    <definedName name="NET_ANA_2" localSheetId="2">#REF!</definedName>
    <definedName name="NET_ANA_2" localSheetId="33">#REF!</definedName>
    <definedName name="NET_ANA_2" localSheetId="26">#REF!</definedName>
    <definedName name="NET_ANA_2" localSheetId="19">#REF!</definedName>
    <definedName name="NET_ANA_2" localSheetId="25">#REF!</definedName>
    <definedName name="NET_ANA_2" localSheetId="27">#REF!</definedName>
    <definedName name="NET_ANA_2">#REF!</definedName>
    <definedName name="NEXT">#REF!</definedName>
    <definedName name="NG_THANG" localSheetId="2">#REF!</definedName>
    <definedName name="NG_THANG">#REF!</definedName>
    <definedName name="Ng_y">#REF!</definedName>
    <definedName name="NGAØY" localSheetId="2">#REF!</definedName>
    <definedName name="NGAØY">#REF!</definedName>
    <definedName name="ngau">#REF!</definedName>
    <definedName name="Ngay">#REF!</definedName>
    <definedName name="ngochao" localSheetId="0">BlankMacro1</definedName>
    <definedName name="ngochao" localSheetId="34">BlankMacro1</definedName>
    <definedName name="ngochao" localSheetId="9">BlankMacro1</definedName>
    <definedName name="ngochao" localSheetId="6">BlankMacro1</definedName>
    <definedName name="ngochao" localSheetId="7">BlankMacro1</definedName>
    <definedName name="ngochao" localSheetId="2">BlankMacro1</definedName>
    <definedName name="ngochao" localSheetId="4">BlankMacro1</definedName>
    <definedName name="ngochao" localSheetId="5">BlankMacro1</definedName>
    <definedName name="ngochao" localSheetId="3">BlankMacro1</definedName>
    <definedName name="ngochao" localSheetId="16">BlankMacro1</definedName>
    <definedName name="ngochao" localSheetId="20">BlankMacro1</definedName>
    <definedName name="ngochao" localSheetId="24">BlankMacro1</definedName>
    <definedName name="ngochao">BlankMacro1</definedName>
    <definedName name="ngu" localSheetId="1" hidden="1">{"'Sheet1'!$L$16"}</definedName>
    <definedName name="ngu" localSheetId="0" hidden="1">{"'Sheet1'!$L$16"}</definedName>
    <definedName name="ngu" localSheetId="34" hidden="1">{"'Sheet1'!$L$16"}</definedName>
    <definedName name="ngu" localSheetId="9" hidden="1">{"'Sheet1'!$L$16"}</definedName>
    <definedName name="ngu" localSheetId="6" hidden="1">{"'Sheet1'!$L$16"}</definedName>
    <definedName name="ngu" localSheetId="7" hidden="1">{"'Sheet1'!$L$16"}</definedName>
    <definedName name="ngu" localSheetId="2" hidden="1">{"'Sheet1'!$L$16"}</definedName>
    <definedName name="ngu" localSheetId="4" hidden="1">{"'Sheet1'!$L$16"}</definedName>
    <definedName name="ngu" localSheetId="5" hidden="1">{"'Sheet1'!$L$16"}</definedName>
    <definedName name="ngu" localSheetId="3" hidden="1">{"'Sheet1'!$L$16"}</definedName>
    <definedName name="ngu" localSheetId="33" hidden="1">{"'Sheet1'!$L$16"}</definedName>
    <definedName name="ngu" localSheetId="16" hidden="1">{"'Sheet1'!$L$16"}</definedName>
    <definedName name="ngu" localSheetId="20" hidden="1">{"'Sheet1'!$L$16"}</definedName>
    <definedName name="ngu" localSheetId="24" hidden="1">{"'Sheet1'!$L$16"}</definedName>
    <definedName name="ngu" hidden="1">{"'Sheet1'!$L$16"}</definedName>
    <definedName name="NH" localSheetId="0">#REF!</definedName>
    <definedName name="NH" localSheetId="6">#REF!</definedName>
    <definedName name="NH" localSheetId="7">#REF!</definedName>
    <definedName name="NH" localSheetId="2">#REF!</definedName>
    <definedName name="NH" localSheetId="33">#REF!</definedName>
    <definedName name="NH">#REF!</definedName>
    <definedName name="Nh_n_cáng" localSheetId="2">#REF!</definedName>
    <definedName name="Nh_n_cáng">#REF!</definedName>
    <definedName name="NHAÄP" localSheetId="2">#REF!</definedName>
    <definedName name="NHAÄP">#REF!</definedName>
    <definedName name="nhn" localSheetId="28">#REF!</definedName>
    <definedName name="nhn" localSheetId="1">#REF!</definedName>
    <definedName name="nhn" localSheetId="0">#REF!</definedName>
    <definedName name="nhn" localSheetId="6">#REF!</definedName>
    <definedName name="nhn" localSheetId="7">#REF!</definedName>
    <definedName name="nhn" localSheetId="2">#REF!</definedName>
    <definedName name="nhn" localSheetId="4">#REF!</definedName>
    <definedName name="nhn" localSheetId="5">#REF!</definedName>
    <definedName name="nhn" localSheetId="33">#REF!</definedName>
    <definedName name="nhn" localSheetId="19">#REF!</definedName>
    <definedName name="nhn" localSheetId="25">#REF!</definedName>
    <definedName name="nhn">#REF!</definedName>
    <definedName name="NHot" localSheetId="0">#REF!</definedName>
    <definedName name="NHot" localSheetId="6">#REF!</definedName>
    <definedName name="NHot" localSheetId="7">#REF!</definedName>
    <definedName name="NHot" localSheetId="2">#REF!</definedName>
    <definedName name="NHot" localSheetId="33">#REF!</definedName>
    <definedName name="NHot">#REF!</definedName>
    <definedName name="nhua">#REF!</definedName>
    <definedName name="Nî_TK">#REF!</definedName>
    <definedName name="nig" localSheetId="28">#REF!</definedName>
    <definedName name="nig" localSheetId="1">#REF!</definedName>
    <definedName name="nig" localSheetId="0">#REF!</definedName>
    <definedName name="nig" localSheetId="6">#REF!</definedName>
    <definedName name="nig" localSheetId="7">#REF!</definedName>
    <definedName name="nig" localSheetId="2">#REF!</definedName>
    <definedName name="nig" localSheetId="4">#REF!</definedName>
    <definedName name="nig" localSheetId="5">#REF!</definedName>
    <definedName name="nig" localSheetId="33">#REF!</definedName>
    <definedName name="nig" localSheetId="19">#REF!</definedName>
    <definedName name="nig" localSheetId="25">#REF!</definedName>
    <definedName name="nig">#REF!</definedName>
    <definedName name="nig1p" localSheetId="28">#REF!</definedName>
    <definedName name="nig1p" localSheetId="1">#REF!</definedName>
    <definedName name="nig1p" localSheetId="0">#REF!</definedName>
    <definedName name="nig1p" localSheetId="6">#REF!</definedName>
    <definedName name="nig1p" localSheetId="7">#REF!</definedName>
    <definedName name="nig1p" localSheetId="2">#REF!</definedName>
    <definedName name="nig1p" localSheetId="4">#REF!</definedName>
    <definedName name="nig1p" localSheetId="5">#REF!</definedName>
    <definedName name="nig1p" localSheetId="33">#REF!</definedName>
    <definedName name="nig1p" localSheetId="19">#REF!</definedName>
    <definedName name="nig1p" localSheetId="25">#REF!</definedName>
    <definedName name="nig1p">#REF!</definedName>
    <definedName name="nig3p" localSheetId="28">#REF!</definedName>
    <definedName name="nig3p" localSheetId="1">#REF!</definedName>
    <definedName name="nig3p" localSheetId="0">#REF!</definedName>
    <definedName name="nig3p" localSheetId="6">#REF!</definedName>
    <definedName name="nig3p" localSheetId="7">#REF!</definedName>
    <definedName name="nig3p" localSheetId="2">#REF!</definedName>
    <definedName name="nig3p" localSheetId="4">#REF!</definedName>
    <definedName name="nig3p" localSheetId="5">#REF!</definedName>
    <definedName name="nig3p" localSheetId="33">#REF!</definedName>
    <definedName name="nig3p" localSheetId="19">#REF!</definedName>
    <definedName name="nig3p" localSheetId="25">#REF!</definedName>
    <definedName name="nig3p">#REF!</definedName>
    <definedName name="nignc1p" localSheetId="28">#REF!</definedName>
    <definedName name="nignc1p" localSheetId="1">#REF!</definedName>
    <definedName name="nignc1p" localSheetId="0">#REF!</definedName>
    <definedName name="nignc1p" localSheetId="6">#REF!</definedName>
    <definedName name="nignc1p" localSheetId="7">#REF!</definedName>
    <definedName name="nignc1p" localSheetId="2">#REF!</definedName>
    <definedName name="nignc1p" localSheetId="4">#REF!</definedName>
    <definedName name="nignc1p" localSheetId="5">#REF!</definedName>
    <definedName name="nignc1p" localSheetId="33">#REF!</definedName>
    <definedName name="nignc1p" localSheetId="19">#REF!</definedName>
    <definedName name="nignc1p" localSheetId="25">#REF!</definedName>
    <definedName name="nignc1p">#REF!</definedName>
    <definedName name="nigvl1p" localSheetId="28">#REF!</definedName>
    <definedName name="nigvl1p" localSheetId="1">#REF!</definedName>
    <definedName name="nigvl1p" localSheetId="0">#REF!</definedName>
    <definedName name="nigvl1p" localSheetId="6">#REF!</definedName>
    <definedName name="nigvl1p" localSheetId="7">#REF!</definedName>
    <definedName name="nigvl1p" localSheetId="2">#REF!</definedName>
    <definedName name="nigvl1p" localSheetId="4">#REF!</definedName>
    <definedName name="nigvl1p" localSheetId="5">#REF!</definedName>
    <definedName name="nigvl1p" localSheetId="33">#REF!</definedName>
    <definedName name="nigvl1p" localSheetId="19">#REF!</definedName>
    <definedName name="nigvl1p" localSheetId="25">#REF!</definedName>
    <definedName name="nigvl1p">#REF!</definedName>
    <definedName name="nin" localSheetId="28">#REF!</definedName>
    <definedName name="nin" localSheetId="1">#REF!</definedName>
    <definedName name="nin" localSheetId="0">#REF!</definedName>
    <definedName name="nin" localSheetId="6">#REF!</definedName>
    <definedName name="nin" localSheetId="7">#REF!</definedName>
    <definedName name="nin" localSheetId="2">#REF!</definedName>
    <definedName name="nin" localSheetId="4">#REF!</definedName>
    <definedName name="nin" localSheetId="5">#REF!</definedName>
    <definedName name="nin" localSheetId="33">#REF!</definedName>
    <definedName name="nin" localSheetId="19">#REF!</definedName>
    <definedName name="nin" localSheetId="25">#REF!</definedName>
    <definedName name="nin">#REF!</definedName>
    <definedName name="nin14nc3p" localSheetId="28">#REF!</definedName>
    <definedName name="nin14nc3p" localSheetId="1">#REF!</definedName>
    <definedName name="nin14nc3p" localSheetId="0">#REF!</definedName>
    <definedName name="nin14nc3p" localSheetId="6">#REF!</definedName>
    <definedName name="nin14nc3p" localSheetId="7">#REF!</definedName>
    <definedName name="nin14nc3p" localSheetId="2">#REF!</definedName>
    <definedName name="nin14nc3p" localSheetId="4">#REF!</definedName>
    <definedName name="nin14nc3p" localSheetId="5">#REF!</definedName>
    <definedName name="nin14nc3p" localSheetId="33">#REF!</definedName>
    <definedName name="nin14nc3p" localSheetId="19">#REF!</definedName>
    <definedName name="nin14nc3p" localSheetId="25">#REF!</definedName>
    <definedName name="nin14nc3p">#REF!</definedName>
    <definedName name="nin14vl3p" localSheetId="28">#REF!</definedName>
    <definedName name="nin14vl3p" localSheetId="1">#REF!</definedName>
    <definedName name="nin14vl3p" localSheetId="0">#REF!</definedName>
    <definedName name="nin14vl3p" localSheetId="6">#REF!</definedName>
    <definedName name="nin14vl3p" localSheetId="7">#REF!</definedName>
    <definedName name="nin14vl3p" localSheetId="2">#REF!</definedName>
    <definedName name="nin14vl3p" localSheetId="4">#REF!</definedName>
    <definedName name="nin14vl3p" localSheetId="5">#REF!</definedName>
    <definedName name="nin14vl3p" localSheetId="33">#REF!</definedName>
    <definedName name="nin14vl3p" localSheetId="19">#REF!</definedName>
    <definedName name="nin14vl3p" localSheetId="25">#REF!</definedName>
    <definedName name="nin14vl3p">#REF!</definedName>
    <definedName name="nin1903p" localSheetId="28">#REF!</definedName>
    <definedName name="nin1903p" localSheetId="1">#REF!</definedName>
    <definedName name="nin1903p" localSheetId="0">#REF!</definedName>
    <definedName name="nin1903p" localSheetId="6">#REF!</definedName>
    <definedName name="nin1903p" localSheetId="7">#REF!</definedName>
    <definedName name="nin1903p" localSheetId="2">#REF!</definedName>
    <definedName name="nin1903p" localSheetId="4">#REF!</definedName>
    <definedName name="nin1903p" localSheetId="5">#REF!</definedName>
    <definedName name="nin1903p" localSheetId="33">#REF!</definedName>
    <definedName name="nin1903p" localSheetId="19">#REF!</definedName>
    <definedName name="nin1903p" localSheetId="25">#REF!</definedName>
    <definedName name="nin1903p">#REF!</definedName>
    <definedName name="nin190nc3p" localSheetId="28">#REF!</definedName>
    <definedName name="nin190nc3p" localSheetId="1">#REF!</definedName>
    <definedName name="nin190nc3p" localSheetId="0">#REF!</definedName>
    <definedName name="nin190nc3p" localSheetId="6">#REF!</definedName>
    <definedName name="nin190nc3p" localSheetId="7">#REF!</definedName>
    <definedName name="nin190nc3p" localSheetId="2">#REF!</definedName>
    <definedName name="nin190nc3p" localSheetId="4">#REF!</definedName>
    <definedName name="nin190nc3p" localSheetId="5">#REF!</definedName>
    <definedName name="nin190nc3p" localSheetId="33">#REF!</definedName>
    <definedName name="nin190nc3p" localSheetId="19">#REF!</definedName>
    <definedName name="nin190nc3p" localSheetId="25">#REF!</definedName>
    <definedName name="nin190nc3p">#REF!</definedName>
    <definedName name="nin190vl3p" localSheetId="28">#REF!</definedName>
    <definedName name="nin190vl3p" localSheetId="1">#REF!</definedName>
    <definedName name="nin190vl3p" localSheetId="0">#REF!</definedName>
    <definedName name="nin190vl3p" localSheetId="6">#REF!</definedName>
    <definedName name="nin190vl3p" localSheetId="7">#REF!</definedName>
    <definedName name="nin190vl3p" localSheetId="2">#REF!</definedName>
    <definedName name="nin190vl3p" localSheetId="4">#REF!</definedName>
    <definedName name="nin190vl3p" localSheetId="5">#REF!</definedName>
    <definedName name="nin190vl3p" localSheetId="33">#REF!</definedName>
    <definedName name="nin190vl3p" localSheetId="19">#REF!</definedName>
    <definedName name="nin190vl3p" localSheetId="25">#REF!</definedName>
    <definedName name="nin190vl3p">#REF!</definedName>
    <definedName name="nin2903p" localSheetId="28">#REF!</definedName>
    <definedName name="nin2903p" localSheetId="1">#REF!</definedName>
    <definedName name="nin2903p" localSheetId="0">#REF!</definedName>
    <definedName name="nin2903p" localSheetId="6">#REF!</definedName>
    <definedName name="nin2903p" localSheetId="7">#REF!</definedName>
    <definedName name="nin2903p" localSheetId="2">#REF!</definedName>
    <definedName name="nin2903p" localSheetId="4">#REF!</definedName>
    <definedName name="nin2903p" localSheetId="5">#REF!</definedName>
    <definedName name="nin2903p" localSheetId="33">#REF!</definedName>
    <definedName name="nin2903p" localSheetId="19">#REF!</definedName>
    <definedName name="nin2903p" localSheetId="25">#REF!</definedName>
    <definedName name="nin2903p">#REF!</definedName>
    <definedName name="nin290nc3p" localSheetId="28">#REF!</definedName>
    <definedName name="nin290nc3p" localSheetId="1">#REF!</definedName>
    <definedName name="nin290nc3p" localSheetId="0">#REF!</definedName>
    <definedName name="nin290nc3p" localSheetId="6">#REF!</definedName>
    <definedName name="nin290nc3p" localSheetId="7">#REF!</definedName>
    <definedName name="nin290nc3p" localSheetId="2">#REF!</definedName>
    <definedName name="nin290nc3p" localSheetId="4">#REF!</definedName>
    <definedName name="nin290nc3p" localSheetId="5">#REF!</definedName>
    <definedName name="nin290nc3p" localSheetId="33">#REF!</definedName>
    <definedName name="nin290nc3p" localSheetId="19">#REF!</definedName>
    <definedName name="nin290nc3p" localSheetId="25">#REF!</definedName>
    <definedName name="nin290nc3p">#REF!</definedName>
    <definedName name="nin290vl3p" localSheetId="28">#REF!</definedName>
    <definedName name="nin290vl3p" localSheetId="1">#REF!</definedName>
    <definedName name="nin290vl3p" localSheetId="0">#REF!</definedName>
    <definedName name="nin290vl3p" localSheetId="6">#REF!</definedName>
    <definedName name="nin290vl3p" localSheetId="7">#REF!</definedName>
    <definedName name="nin290vl3p" localSheetId="2">#REF!</definedName>
    <definedName name="nin290vl3p" localSheetId="4">#REF!</definedName>
    <definedName name="nin290vl3p" localSheetId="5">#REF!</definedName>
    <definedName name="nin290vl3p" localSheetId="33">#REF!</definedName>
    <definedName name="nin290vl3p" localSheetId="19">#REF!</definedName>
    <definedName name="nin290vl3p" localSheetId="25">#REF!</definedName>
    <definedName name="nin290vl3p">#REF!</definedName>
    <definedName name="nin3p" localSheetId="28">#REF!</definedName>
    <definedName name="nin3p" localSheetId="1">#REF!</definedName>
    <definedName name="nin3p" localSheetId="0">#REF!</definedName>
    <definedName name="nin3p" localSheetId="6">#REF!</definedName>
    <definedName name="nin3p" localSheetId="7">#REF!</definedName>
    <definedName name="nin3p" localSheetId="2">#REF!</definedName>
    <definedName name="nin3p" localSheetId="4">#REF!</definedName>
    <definedName name="nin3p" localSheetId="5">#REF!</definedName>
    <definedName name="nin3p" localSheetId="33">#REF!</definedName>
    <definedName name="nin3p" localSheetId="19">#REF!</definedName>
    <definedName name="nin3p" localSheetId="25">#REF!</definedName>
    <definedName name="nin3p">#REF!</definedName>
    <definedName name="nind" localSheetId="28">#REF!</definedName>
    <definedName name="nind" localSheetId="1">#REF!</definedName>
    <definedName name="nind" localSheetId="0">#REF!</definedName>
    <definedName name="nind" localSheetId="6">#REF!</definedName>
    <definedName name="nind" localSheetId="7">#REF!</definedName>
    <definedName name="nind" localSheetId="2">#REF!</definedName>
    <definedName name="nind" localSheetId="4">#REF!</definedName>
    <definedName name="nind" localSheetId="5">#REF!</definedName>
    <definedName name="nind" localSheetId="33">#REF!</definedName>
    <definedName name="nind" localSheetId="19">#REF!</definedName>
    <definedName name="nind" localSheetId="25">#REF!</definedName>
    <definedName name="nind">#REF!</definedName>
    <definedName name="nind1p" localSheetId="28">#REF!</definedName>
    <definedName name="nind1p" localSheetId="1">#REF!</definedName>
    <definedName name="nind1p" localSheetId="0">#REF!</definedName>
    <definedName name="nind1p" localSheetId="6">#REF!</definedName>
    <definedName name="nind1p" localSheetId="7">#REF!</definedName>
    <definedName name="nind1p" localSheetId="2">#REF!</definedName>
    <definedName name="nind1p" localSheetId="4">#REF!</definedName>
    <definedName name="nind1p" localSheetId="5">#REF!</definedName>
    <definedName name="nind1p" localSheetId="33">#REF!</definedName>
    <definedName name="nind1p" localSheetId="19">#REF!</definedName>
    <definedName name="nind1p" localSheetId="25">#REF!</definedName>
    <definedName name="nind1p">#REF!</definedName>
    <definedName name="nind3p" localSheetId="28">#REF!</definedName>
    <definedName name="nind3p" localSheetId="1">#REF!</definedName>
    <definedName name="nind3p" localSheetId="0">#REF!</definedName>
    <definedName name="nind3p" localSheetId="6">#REF!</definedName>
    <definedName name="nind3p" localSheetId="7">#REF!</definedName>
    <definedName name="nind3p" localSheetId="2">#REF!</definedName>
    <definedName name="nind3p" localSheetId="4">#REF!</definedName>
    <definedName name="nind3p" localSheetId="5">#REF!</definedName>
    <definedName name="nind3p" localSheetId="33">#REF!</definedName>
    <definedName name="nind3p" localSheetId="19">#REF!</definedName>
    <definedName name="nind3p" localSheetId="25">#REF!</definedName>
    <definedName name="nind3p">#REF!</definedName>
    <definedName name="nindnc1p" localSheetId="28">#REF!</definedName>
    <definedName name="nindnc1p" localSheetId="1">#REF!</definedName>
    <definedName name="nindnc1p" localSheetId="0">#REF!</definedName>
    <definedName name="nindnc1p" localSheetId="6">#REF!</definedName>
    <definedName name="nindnc1p" localSheetId="7">#REF!</definedName>
    <definedName name="nindnc1p" localSheetId="2">#REF!</definedName>
    <definedName name="nindnc1p" localSheetId="4">#REF!</definedName>
    <definedName name="nindnc1p" localSheetId="5">#REF!</definedName>
    <definedName name="nindnc1p" localSheetId="33">#REF!</definedName>
    <definedName name="nindnc1p" localSheetId="19">#REF!</definedName>
    <definedName name="nindnc1p" localSheetId="25">#REF!</definedName>
    <definedName name="nindnc1p">#REF!</definedName>
    <definedName name="nindnc3p" localSheetId="28">#REF!</definedName>
    <definedName name="nindnc3p" localSheetId="1">#REF!</definedName>
    <definedName name="nindnc3p" localSheetId="0">#REF!</definedName>
    <definedName name="nindnc3p" localSheetId="6">#REF!</definedName>
    <definedName name="nindnc3p" localSheetId="7">#REF!</definedName>
    <definedName name="nindnc3p" localSheetId="2">#REF!</definedName>
    <definedName name="nindnc3p" localSheetId="4">#REF!</definedName>
    <definedName name="nindnc3p" localSheetId="5">#REF!</definedName>
    <definedName name="nindnc3p" localSheetId="33">#REF!</definedName>
    <definedName name="nindnc3p" localSheetId="19">#REF!</definedName>
    <definedName name="nindnc3p" localSheetId="25">#REF!</definedName>
    <definedName name="nindnc3p">#REF!</definedName>
    <definedName name="nindvl1p" localSheetId="28">#REF!</definedName>
    <definedName name="nindvl1p" localSheetId="1">#REF!</definedName>
    <definedName name="nindvl1p" localSheetId="0">#REF!</definedName>
    <definedName name="nindvl1p" localSheetId="6">#REF!</definedName>
    <definedName name="nindvl1p" localSheetId="7">#REF!</definedName>
    <definedName name="nindvl1p" localSheetId="2">#REF!</definedName>
    <definedName name="nindvl1p" localSheetId="4">#REF!</definedName>
    <definedName name="nindvl1p" localSheetId="5">#REF!</definedName>
    <definedName name="nindvl1p" localSheetId="33">#REF!</definedName>
    <definedName name="nindvl1p" localSheetId="19">#REF!</definedName>
    <definedName name="nindvl1p" localSheetId="25">#REF!</definedName>
    <definedName name="nindvl1p">#REF!</definedName>
    <definedName name="nindvl3p" localSheetId="28">#REF!</definedName>
    <definedName name="nindvl3p" localSheetId="1">#REF!</definedName>
    <definedName name="nindvl3p" localSheetId="0">#REF!</definedName>
    <definedName name="nindvl3p" localSheetId="6">#REF!</definedName>
    <definedName name="nindvl3p" localSheetId="7">#REF!</definedName>
    <definedName name="nindvl3p" localSheetId="2">#REF!</definedName>
    <definedName name="nindvl3p" localSheetId="4">#REF!</definedName>
    <definedName name="nindvl3p" localSheetId="5">#REF!</definedName>
    <definedName name="nindvl3p" localSheetId="33">#REF!</definedName>
    <definedName name="nindvl3p" localSheetId="19">#REF!</definedName>
    <definedName name="nindvl3p" localSheetId="25">#REF!</definedName>
    <definedName name="nindvl3p">#REF!</definedName>
    <definedName name="ning1p" localSheetId="28">#REF!</definedName>
    <definedName name="ning1p" localSheetId="1">#REF!</definedName>
    <definedName name="ning1p" localSheetId="0">#REF!</definedName>
    <definedName name="ning1p" localSheetId="6">#REF!</definedName>
    <definedName name="ning1p" localSheetId="7">#REF!</definedName>
    <definedName name="ning1p" localSheetId="2">#REF!</definedName>
    <definedName name="ning1p" localSheetId="4">#REF!</definedName>
    <definedName name="ning1p" localSheetId="5">#REF!</definedName>
    <definedName name="ning1p" localSheetId="33">#REF!</definedName>
    <definedName name="ning1p" localSheetId="19">#REF!</definedName>
    <definedName name="ning1p" localSheetId="25">#REF!</definedName>
    <definedName name="ning1p">#REF!</definedName>
    <definedName name="ningnc1p" localSheetId="28">#REF!</definedName>
    <definedName name="ningnc1p" localSheetId="1">#REF!</definedName>
    <definedName name="ningnc1p" localSheetId="0">#REF!</definedName>
    <definedName name="ningnc1p" localSheetId="6">#REF!</definedName>
    <definedName name="ningnc1p" localSheetId="7">#REF!</definedName>
    <definedName name="ningnc1p" localSheetId="2">#REF!</definedName>
    <definedName name="ningnc1p" localSheetId="4">#REF!</definedName>
    <definedName name="ningnc1p" localSheetId="5">#REF!</definedName>
    <definedName name="ningnc1p" localSheetId="33">#REF!</definedName>
    <definedName name="ningnc1p" localSheetId="19">#REF!</definedName>
    <definedName name="ningnc1p" localSheetId="25">#REF!</definedName>
    <definedName name="ningnc1p">#REF!</definedName>
    <definedName name="ningvl1p" localSheetId="28">#REF!</definedName>
    <definedName name="ningvl1p" localSheetId="1">#REF!</definedName>
    <definedName name="ningvl1p" localSheetId="0">#REF!</definedName>
    <definedName name="ningvl1p" localSheetId="6">#REF!</definedName>
    <definedName name="ningvl1p" localSheetId="7">#REF!</definedName>
    <definedName name="ningvl1p" localSheetId="2">#REF!</definedName>
    <definedName name="ningvl1p" localSheetId="4">#REF!</definedName>
    <definedName name="ningvl1p" localSheetId="5">#REF!</definedName>
    <definedName name="ningvl1p" localSheetId="33">#REF!</definedName>
    <definedName name="ningvl1p" localSheetId="19">#REF!</definedName>
    <definedName name="ningvl1p" localSheetId="25">#REF!</definedName>
    <definedName name="ningvl1p">#REF!</definedName>
    <definedName name="ninnc3p" localSheetId="28">#REF!</definedName>
    <definedName name="ninnc3p" localSheetId="1">#REF!</definedName>
    <definedName name="ninnc3p" localSheetId="0">#REF!</definedName>
    <definedName name="ninnc3p" localSheetId="6">#REF!</definedName>
    <definedName name="ninnc3p" localSheetId="7">#REF!</definedName>
    <definedName name="ninnc3p" localSheetId="2">#REF!</definedName>
    <definedName name="ninnc3p" localSheetId="4">#REF!</definedName>
    <definedName name="ninnc3p" localSheetId="5">#REF!</definedName>
    <definedName name="ninnc3p" localSheetId="33">#REF!</definedName>
    <definedName name="ninnc3p" localSheetId="19">#REF!</definedName>
    <definedName name="ninnc3p" localSheetId="25">#REF!</definedName>
    <definedName name="ninnc3p">#REF!</definedName>
    <definedName name="nint1p" localSheetId="28">#REF!</definedName>
    <definedName name="nint1p" localSheetId="1">#REF!</definedName>
    <definedName name="nint1p" localSheetId="0">#REF!</definedName>
    <definedName name="nint1p" localSheetId="6">#REF!</definedName>
    <definedName name="nint1p" localSheetId="7">#REF!</definedName>
    <definedName name="nint1p" localSheetId="2">#REF!</definedName>
    <definedName name="nint1p" localSheetId="4">#REF!</definedName>
    <definedName name="nint1p" localSheetId="5">#REF!</definedName>
    <definedName name="nint1p" localSheetId="33">#REF!</definedName>
    <definedName name="nint1p" localSheetId="19">#REF!</definedName>
    <definedName name="nint1p" localSheetId="25">#REF!</definedName>
    <definedName name="nint1p">#REF!</definedName>
    <definedName name="nintnc1p" localSheetId="28">#REF!</definedName>
    <definedName name="nintnc1p" localSheetId="1">#REF!</definedName>
    <definedName name="nintnc1p" localSheetId="0">#REF!</definedName>
    <definedName name="nintnc1p" localSheetId="6">#REF!</definedName>
    <definedName name="nintnc1p" localSheetId="7">#REF!</definedName>
    <definedName name="nintnc1p" localSheetId="2">#REF!</definedName>
    <definedName name="nintnc1p" localSheetId="4">#REF!</definedName>
    <definedName name="nintnc1p" localSheetId="5">#REF!</definedName>
    <definedName name="nintnc1p" localSheetId="33">#REF!</definedName>
    <definedName name="nintnc1p" localSheetId="19">#REF!</definedName>
    <definedName name="nintnc1p" localSheetId="25">#REF!</definedName>
    <definedName name="nintnc1p">#REF!</definedName>
    <definedName name="nintvl1p" localSheetId="28">#REF!</definedName>
    <definedName name="nintvl1p" localSheetId="1">#REF!</definedName>
    <definedName name="nintvl1p" localSheetId="0">#REF!</definedName>
    <definedName name="nintvl1p" localSheetId="6">#REF!</definedName>
    <definedName name="nintvl1p" localSheetId="7">#REF!</definedName>
    <definedName name="nintvl1p" localSheetId="2">#REF!</definedName>
    <definedName name="nintvl1p" localSheetId="4">#REF!</definedName>
    <definedName name="nintvl1p" localSheetId="5">#REF!</definedName>
    <definedName name="nintvl1p" localSheetId="33">#REF!</definedName>
    <definedName name="nintvl1p" localSheetId="19">#REF!</definedName>
    <definedName name="nintvl1p" localSheetId="25">#REF!</definedName>
    <definedName name="nintvl1p">#REF!</definedName>
    <definedName name="ninvl3p" localSheetId="28">#REF!</definedName>
    <definedName name="ninvl3p" localSheetId="1">#REF!</definedName>
    <definedName name="ninvl3p" localSheetId="0">#REF!</definedName>
    <definedName name="ninvl3p" localSheetId="6">#REF!</definedName>
    <definedName name="ninvl3p" localSheetId="7">#REF!</definedName>
    <definedName name="ninvl3p" localSheetId="2">#REF!</definedName>
    <definedName name="ninvl3p" localSheetId="4">#REF!</definedName>
    <definedName name="ninvl3p" localSheetId="5">#REF!</definedName>
    <definedName name="ninvl3p" localSheetId="33">#REF!</definedName>
    <definedName name="ninvl3p" localSheetId="19">#REF!</definedName>
    <definedName name="ninvl3p" localSheetId="25">#REF!</definedName>
    <definedName name="ninvl3p">#REF!</definedName>
    <definedName name="nl" localSheetId="28">#REF!</definedName>
    <definedName name="nl" localSheetId="1">#REF!</definedName>
    <definedName name="nl" localSheetId="0">#REF!</definedName>
    <definedName name="nl" localSheetId="6">#REF!</definedName>
    <definedName name="nl" localSheetId="7">#REF!</definedName>
    <definedName name="nl" localSheetId="2">#REF!</definedName>
    <definedName name="nl" localSheetId="4">#REF!</definedName>
    <definedName name="nl" localSheetId="5">#REF!</definedName>
    <definedName name="nl" localSheetId="33">#REF!</definedName>
    <definedName name="nl" localSheetId="19">#REF!</definedName>
    <definedName name="nl" localSheetId="25">#REF!</definedName>
    <definedName name="nl">#REF!</definedName>
    <definedName name="NL12nc" localSheetId="33">#REF!</definedName>
    <definedName name="NL12nc">#REF!</definedName>
    <definedName name="NL12vl" localSheetId="33">#REF!</definedName>
    <definedName name="NL12vl">#REF!</definedName>
    <definedName name="nl1p" localSheetId="28">#REF!</definedName>
    <definedName name="nl1p" localSheetId="1">#REF!</definedName>
    <definedName name="nl1p" localSheetId="0">#REF!</definedName>
    <definedName name="nl1p" localSheetId="6">#REF!</definedName>
    <definedName name="nl1p" localSheetId="7">#REF!</definedName>
    <definedName name="nl1p" localSheetId="2">#REF!</definedName>
    <definedName name="nl1p" localSheetId="4">#REF!</definedName>
    <definedName name="nl1p" localSheetId="5">#REF!</definedName>
    <definedName name="nl1p" localSheetId="33">#REF!</definedName>
    <definedName name="nl1p" localSheetId="19">#REF!</definedName>
    <definedName name="nl1p" localSheetId="25">#REF!</definedName>
    <definedName name="nl1p">#REF!</definedName>
    <definedName name="nl3p" localSheetId="28">#REF!</definedName>
    <definedName name="nl3p" localSheetId="1">#REF!</definedName>
    <definedName name="nl3p" localSheetId="0">#REF!</definedName>
    <definedName name="nl3p" localSheetId="6">#REF!</definedName>
    <definedName name="nl3p" localSheetId="7">#REF!</definedName>
    <definedName name="nl3p" localSheetId="2">#REF!</definedName>
    <definedName name="nl3p" localSheetId="4">#REF!</definedName>
    <definedName name="nl3p" localSheetId="5">#REF!</definedName>
    <definedName name="nl3p" localSheetId="33">#REF!</definedName>
    <definedName name="nl3p" localSheetId="19">#REF!</definedName>
    <definedName name="nl3p" localSheetId="25">#REF!</definedName>
    <definedName name="nl3p">#REF!</definedName>
    <definedName name="nlnc3p" localSheetId="28">#REF!</definedName>
    <definedName name="nlnc3p" localSheetId="1">#REF!</definedName>
    <definedName name="nlnc3p" localSheetId="0">#REF!</definedName>
    <definedName name="nlnc3p" localSheetId="6">#REF!</definedName>
    <definedName name="nlnc3p" localSheetId="7">#REF!</definedName>
    <definedName name="nlnc3p" localSheetId="2">#REF!</definedName>
    <definedName name="nlnc3p" localSheetId="4">#REF!</definedName>
    <definedName name="nlnc3p" localSheetId="5">#REF!</definedName>
    <definedName name="nlnc3p" localSheetId="33">#REF!</definedName>
    <definedName name="nlnc3p" localSheetId="19">#REF!</definedName>
    <definedName name="nlnc3p" localSheetId="25">#REF!</definedName>
    <definedName name="nlnc3p">#REF!</definedName>
    <definedName name="nlnc3pha" localSheetId="28">#REF!</definedName>
    <definedName name="nlnc3pha" localSheetId="1">#REF!</definedName>
    <definedName name="nlnc3pha" localSheetId="0">#REF!</definedName>
    <definedName name="nlnc3pha" localSheetId="6">#REF!</definedName>
    <definedName name="nlnc3pha" localSheetId="7">#REF!</definedName>
    <definedName name="nlnc3pha" localSheetId="2">#REF!</definedName>
    <definedName name="nlnc3pha" localSheetId="4">#REF!</definedName>
    <definedName name="nlnc3pha" localSheetId="5">#REF!</definedName>
    <definedName name="nlnc3pha" localSheetId="33">#REF!</definedName>
    <definedName name="nlnc3pha" localSheetId="19">#REF!</definedName>
    <definedName name="nlnc3pha" localSheetId="25">#REF!</definedName>
    <definedName name="nlnc3pha">#REF!</definedName>
    <definedName name="NLTK1p" localSheetId="28">#REF!</definedName>
    <definedName name="NLTK1p" localSheetId="1">#REF!</definedName>
    <definedName name="NLTK1p" localSheetId="0">#REF!</definedName>
    <definedName name="NLTK1p" localSheetId="6">#REF!</definedName>
    <definedName name="NLTK1p" localSheetId="7">#REF!</definedName>
    <definedName name="NLTK1p" localSheetId="2">#REF!</definedName>
    <definedName name="NLTK1p" localSheetId="4">#REF!</definedName>
    <definedName name="NLTK1p" localSheetId="5">#REF!</definedName>
    <definedName name="NLTK1p" localSheetId="33">#REF!</definedName>
    <definedName name="NLTK1p" localSheetId="19">#REF!</definedName>
    <definedName name="NLTK1p" localSheetId="25">#REF!</definedName>
    <definedName name="NLTK1p">#REF!</definedName>
    <definedName name="nlvl3p" localSheetId="28">#REF!</definedName>
    <definedName name="nlvl3p" localSheetId="1">#REF!</definedName>
    <definedName name="nlvl3p" localSheetId="0">#REF!</definedName>
    <definedName name="nlvl3p" localSheetId="6">#REF!</definedName>
    <definedName name="nlvl3p" localSheetId="7">#REF!</definedName>
    <definedName name="nlvl3p" localSheetId="2">#REF!</definedName>
    <definedName name="nlvl3p" localSheetId="4">#REF!</definedName>
    <definedName name="nlvl3p" localSheetId="5">#REF!</definedName>
    <definedName name="nlvl3p" localSheetId="33">#REF!</definedName>
    <definedName name="nlvl3p" localSheetId="19">#REF!</definedName>
    <definedName name="nlvl3p" localSheetId="25">#REF!</definedName>
    <definedName name="nlvl3p">#REF!</definedName>
    <definedName name="NMTPSGQUY3">#REF!</definedName>
    <definedName name="nn" localSheetId="28">#REF!</definedName>
    <definedName name="nn" localSheetId="1">#REF!</definedName>
    <definedName name="nn" localSheetId="0">#REF!</definedName>
    <definedName name="nn" localSheetId="6">#REF!</definedName>
    <definedName name="nn" localSheetId="7">#REF!</definedName>
    <definedName name="nn" localSheetId="2">#REF!</definedName>
    <definedName name="nn" localSheetId="4">#REF!</definedName>
    <definedName name="nn" localSheetId="5">#REF!</definedName>
    <definedName name="nn" localSheetId="33">#REF!</definedName>
    <definedName name="nn" localSheetId="19">#REF!</definedName>
    <definedName name="nn" localSheetId="25">#REF!</definedName>
    <definedName name="nn">#REF!</definedName>
    <definedName name="nn1p" localSheetId="28">#REF!</definedName>
    <definedName name="nn1p" localSheetId="1">#REF!</definedName>
    <definedName name="nn1p" localSheetId="0">#REF!</definedName>
    <definedName name="nn1p" localSheetId="6">#REF!</definedName>
    <definedName name="nn1p" localSheetId="7">#REF!</definedName>
    <definedName name="nn1p" localSheetId="2">#REF!</definedName>
    <definedName name="nn1p" localSheetId="4">#REF!</definedName>
    <definedName name="nn1p" localSheetId="5">#REF!</definedName>
    <definedName name="nn1p" localSheetId="33">#REF!</definedName>
    <definedName name="nn1p" localSheetId="19">#REF!</definedName>
    <definedName name="nn1p" localSheetId="25">#REF!</definedName>
    <definedName name="nn1p">#REF!</definedName>
    <definedName name="nn3p" localSheetId="28">#REF!</definedName>
    <definedName name="nn3p" localSheetId="1">#REF!</definedName>
    <definedName name="nn3p" localSheetId="0">#REF!</definedName>
    <definedName name="nn3p" localSheetId="6">#REF!</definedName>
    <definedName name="nn3p" localSheetId="7">#REF!</definedName>
    <definedName name="nn3p" localSheetId="2">#REF!</definedName>
    <definedName name="nn3p" localSheetId="4">#REF!</definedName>
    <definedName name="nn3p" localSheetId="5">#REF!</definedName>
    <definedName name="nn3p" localSheetId="33">#REF!</definedName>
    <definedName name="nn3p" localSheetId="19">#REF!</definedName>
    <definedName name="nn3p" localSheetId="25">#REF!</definedName>
    <definedName name="nn3p">#REF!</definedName>
    <definedName name="nnn" localSheetId="0" hidden="1">{"'Sheet1'!$L$16"}</definedName>
    <definedName name="nnn" localSheetId="34" hidden="1">{"'Sheet1'!$L$16"}</definedName>
    <definedName name="nnn" localSheetId="9" hidden="1">{"'Sheet1'!$L$16"}</definedName>
    <definedName name="nnn" localSheetId="6" hidden="1">{"'Sheet1'!$L$16"}</definedName>
    <definedName name="nnn" localSheetId="7" hidden="1">{"'Sheet1'!$L$16"}</definedName>
    <definedName name="nnn" localSheetId="2" hidden="1">{"'Sheet1'!$L$16"}</definedName>
    <definedName name="nnn" localSheetId="4" hidden="1">{"'Sheet1'!$L$16"}</definedName>
    <definedName name="nnn" localSheetId="5" hidden="1">{"'Sheet1'!$L$16"}</definedName>
    <definedName name="nnn" localSheetId="3" hidden="1">{"'Sheet1'!$L$16"}</definedName>
    <definedName name="nnn" localSheetId="16" hidden="1">{"'Sheet1'!$L$16"}</definedName>
    <definedName name="nnn" localSheetId="20" hidden="1">{"'Sheet1'!$L$16"}</definedName>
    <definedName name="nnn" localSheetId="24" hidden="1">{"'Sheet1'!$L$16"}</definedName>
    <definedName name="nnn" hidden="1">{"'Sheet1'!$L$16"}</definedName>
    <definedName name="nnnc3p" localSheetId="28">#REF!</definedName>
    <definedName name="nnnc3p" localSheetId="1">#REF!</definedName>
    <definedName name="nnnc3p" localSheetId="0">#REF!</definedName>
    <definedName name="nnnc3p" localSheetId="6">#REF!</definedName>
    <definedName name="nnnc3p" localSheetId="7">#REF!</definedName>
    <definedName name="nnnc3p" localSheetId="2">#REF!</definedName>
    <definedName name="nnnc3p" localSheetId="4">#REF!</definedName>
    <definedName name="nnnc3p" localSheetId="5">#REF!</definedName>
    <definedName name="nnnc3p" localSheetId="33">#REF!</definedName>
    <definedName name="nnnc3p" localSheetId="19">#REF!</definedName>
    <definedName name="nnnc3p" localSheetId="25">#REF!</definedName>
    <definedName name="nnnc3p">#REF!</definedName>
    <definedName name="nnnn">#REF!</definedName>
    <definedName name="NNNNN" localSheetId="0" hidden="1">{"'Sheet1'!$L$16"}</definedName>
    <definedName name="NNNNN" localSheetId="34" hidden="1">{"'Sheet1'!$L$16"}</definedName>
    <definedName name="NNNNN" localSheetId="9" hidden="1">{"'Sheet1'!$L$16"}</definedName>
    <definedName name="NNNNN" localSheetId="6" hidden="1">{"'Sheet1'!$L$16"}</definedName>
    <definedName name="NNNNN" localSheetId="7" hidden="1">{"'Sheet1'!$L$16"}</definedName>
    <definedName name="NNNNN" localSheetId="2" hidden="1">{"'Sheet1'!$L$16"}</definedName>
    <definedName name="NNNNN" localSheetId="4" hidden="1">{"'Sheet1'!$L$16"}</definedName>
    <definedName name="NNNNN" localSheetId="5" hidden="1">{"'Sheet1'!$L$16"}</definedName>
    <definedName name="NNNNN" localSheetId="3" hidden="1">{"'Sheet1'!$L$16"}</definedName>
    <definedName name="NNNNN" localSheetId="16" hidden="1">{"'Sheet1'!$L$16"}</definedName>
    <definedName name="NNNNN" localSheetId="20" hidden="1">{"'Sheet1'!$L$16"}</definedName>
    <definedName name="NNNNN" localSheetId="24" hidden="1">{"'Sheet1'!$L$16"}</definedName>
    <definedName name="NNNNN" hidden="1">{"'Sheet1'!$L$16"}</definedName>
    <definedName name="nnvl3p" localSheetId="28">#REF!</definedName>
    <definedName name="nnvl3p" localSheetId="1">#REF!</definedName>
    <definedName name="nnvl3p" localSheetId="0">#REF!</definedName>
    <definedName name="nnvl3p" localSheetId="6">#REF!</definedName>
    <definedName name="nnvl3p" localSheetId="7">#REF!</definedName>
    <definedName name="nnvl3p" localSheetId="2">#REF!</definedName>
    <definedName name="nnvl3p" localSheetId="4">#REF!</definedName>
    <definedName name="nnvl3p" localSheetId="5">#REF!</definedName>
    <definedName name="nnvl3p" localSheetId="33">#REF!</definedName>
    <definedName name="nnvl3p" localSheetId="19">#REF!</definedName>
    <definedName name="nnvl3p" localSheetId="25">#REF!</definedName>
    <definedName name="nnvl3p">#REF!</definedName>
    <definedName name="no" localSheetId="1" hidden="1">{"'Sheet1'!$L$16"}</definedName>
    <definedName name="no" localSheetId="0" hidden="1">{"'Sheet1'!$L$16"}</definedName>
    <definedName name="no" localSheetId="6" hidden="1">{"'Sheet1'!$L$16"}</definedName>
    <definedName name="no" localSheetId="7" hidden="1">{"'Sheet1'!$L$16"}</definedName>
    <definedName name="no" localSheetId="2">#REF!</definedName>
    <definedName name="no" localSheetId="4" hidden="1">{"'Sheet1'!$L$16"}</definedName>
    <definedName name="no" localSheetId="5" hidden="1">{"'Sheet1'!$L$16"}</definedName>
    <definedName name="No" localSheetId="33">#REF!</definedName>
    <definedName name="No">#REF!</definedName>
    <definedName name="NOÄI_DUNG" localSheetId="2">#REF!</definedName>
    <definedName name="NOÄI_DUNG">#REF!</definedName>
    <definedName name="Nop" localSheetId="0" hidden="1">{"'Sheet1'!$L$16"}</definedName>
    <definedName name="Nop" localSheetId="34" hidden="1">{"'Sheet1'!$L$16"}</definedName>
    <definedName name="Nop" localSheetId="9" hidden="1">{"'Sheet1'!$L$16"}</definedName>
    <definedName name="Nop" localSheetId="6" hidden="1">{"'Sheet1'!$L$16"}</definedName>
    <definedName name="Nop" localSheetId="7" hidden="1">{"'Sheet1'!$L$16"}</definedName>
    <definedName name="Nop" localSheetId="2" hidden="1">{"'Sheet1'!$L$16"}</definedName>
    <definedName name="Nop" localSheetId="4" hidden="1">{"'Sheet1'!$L$16"}</definedName>
    <definedName name="Nop" localSheetId="5" hidden="1">{"'Sheet1'!$L$16"}</definedName>
    <definedName name="Nop" localSheetId="3" hidden="1">{"'Sheet1'!$L$16"}</definedName>
    <definedName name="Nop" localSheetId="33" hidden="1">{"'Sheet1'!$L$16"}</definedName>
    <definedName name="Nop" localSheetId="16" hidden="1">{"'Sheet1'!$L$16"}</definedName>
    <definedName name="Nop" localSheetId="20" hidden="1">{"'Sheet1'!$L$16"}</definedName>
    <definedName name="Nop" localSheetId="24" hidden="1">{"'Sheet1'!$L$16"}</definedName>
    <definedName name="Nop" hidden="1">{"'Sheet1'!$L$16"}</definedName>
    <definedName name="Np">#REF!</definedName>
    <definedName name="NPP" localSheetId="2">#REF!</definedName>
    <definedName name="NPP">#REF!</definedName>
    <definedName name="Nq">#REF!</definedName>
    <definedName name="NU" localSheetId="2">#REF!</definedName>
    <definedName name="NU">#REF!</definedName>
    <definedName name="NXT" localSheetId="2">#REF!</definedName>
    <definedName name="NXT">#REF!</definedName>
    <definedName name="o" localSheetId="28" hidden="1">{"'Sheet1'!$L$16"}</definedName>
    <definedName name="o" localSheetId="1" hidden="1">{"'Sheet1'!$L$16"}</definedName>
    <definedName name="o" localSheetId="0" hidden="1">{"'Sheet1'!$L$16"}</definedName>
    <definedName name="o" localSheetId="34" hidden="1">{"'Sheet1'!$L$16"}</definedName>
    <definedName name="o" localSheetId="9" hidden="1">{"'Sheet1'!$L$16"}</definedName>
    <definedName name="o" localSheetId="6" hidden="1">{"'Sheet1'!$L$16"}</definedName>
    <definedName name="o" localSheetId="7" hidden="1">{"'Sheet1'!$L$16"}</definedName>
    <definedName name="o" localSheetId="2">#REF!</definedName>
    <definedName name="o" localSheetId="4" hidden="1">{"'Sheet1'!$L$16"}</definedName>
    <definedName name="o" localSheetId="5" hidden="1">{"'Sheet1'!$L$16"}</definedName>
    <definedName name="o" localSheetId="3" hidden="1">{"'Sheet1'!$L$16"}</definedName>
    <definedName name="o" localSheetId="33" hidden="1">{"'Sheet1'!$L$16"}</definedName>
    <definedName name="o" localSheetId="10" hidden="1">{"'Sheet1'!$L$16"}</definedName>
    <definedName name="o" localSheetId="11" hidden="1">{"'Sheet1'!$L$16"}</definedName>
    <definedName name="o" localSheetId="16" hidden="1">{"'Sheet1'!$L$16"}</definedName>
    <definedName name="o" localSheetId="20" hidden="1">{"'Sheet1'!$L$16"}</definedName>
    <definedName name="o" localSheetId="23" hidden="1">{"'Sheet1'!$L$16"}</definedName>
    <definedName name="o" localSheetId="19" hidden="1">{"'Sheet1'!$L$16"}</definedName>
    <definedName name="o" localSheetId="24" hidden="1">{"'Sheet1'!$L$16"}</definedName>
    <definedName name="o" localSheetId="25" hidden="1">{"'Sheet1'!$L$16"}</definedName>
    <definedName name="o" hidden="1">{"'Sheet1'!$L$16"}</definedName>
    <definedName name="Ö135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PVC">#REF!</definedName>
    <definedName name="oü0" localSheetId="2">#REF!</definedName>
    <definedName name="oü0">#REF!</definedName>
    <definedName name="PA">#REF!</definedName>
    <definedName name="panen" localSheetId="0">#REF!</definedName>
    <definedName name="panen" localSheetId="6">#REF!</definedName>
    <definedName name="panen" localSheetId="7">#REF!</definedName>
    <definedName name="panen" localSheetId="2">#REF!</definedName>
    <definedName name="panen">#REF!</definedName>
    <definedName name="PChe" localSheetId="2">#REF!</definedName>
    <definedName name="PChe">#REF!</definedName>
    <definedName name="Pd">#REF!</definedName>
    <definedName name="PG">#REF!</definedName>
    <definedName name="pgia">#REF!</definedName>
    <definedName name="PGV" hidden="1">#REF!</definedName>
    <definedName name="Pheuhopgang">#REF!</definedName>
    <definedName name="phñto2" localSheetId="0" hidden="1">{"'Sheet1'!$L$16"}</definedName>
    <definedName name="phñto2" localSheetId="34" hidden="1">{"'Sheet1'!$L$16"}</definedName>
    <definedName name="phñto2" localSheetId="9" hidden="1">{"'Sheet1'!$L$16"}</definedName>
    <definedName name="phñto2" localSheetId="6" hidden="1">{"'Sheet1'!$L$16"}</definedName>
    <definedName name="phñto2" localSheetId="7" hidden="1">{"'Sheet1'!$L$16"}</definedName>
    <definedName name="phñto2" localSheetId="2" hidden="1">{"'Sheet1'!$L$16"}</definedName>
    <definedName name="phñto2" localSheetId="4" hidden="1">{"'Sheet1'!$L$16"}</definedName>
    <definedName name="phñto2" localSheetId="5" hidden="1">{"'Sheet1'!$L$16"}</definedName>
    <definedName name="phñto2" localSheetId="3" hidden="1">{"'Sheet1'!$L$16"}</definedName>
    <definedName name="phñto2" localSheetId="16" hidden="1">{"'Sheet1'!$L$16"}</definedName>
    <definedName name="phñto2" localSheetId="20" hidden="1">{"'Sheet1'!$L$16"}</definedName>
    <definedName name="phñto2" localSheetId="24" hidden="1">{"'Sheet1'!$L$16"}</definedName>
    <definedName name="phñto2" hidden="1">{"'Sheet1'!$L$16"}</definedName>
    <definedName name="Phô_lôc_tæng_khèi_l_îng_l_p__Æt_ho_n_th_nh">#REF!</definedName>
    <definedName name="phtuyen">#REF!</definedName>
    <definedName name="phu_luc_vua" localSheetId="0">#REF!</definedName>
    <definedName name="phu_luc_vua" localSheetId="6">#REF!</definedName>
    <definedName name="phu_luc_vua" localSheetId="7">#REF!</definedName>
    <definedName name="phu_luc_vua" localSheetId="2">#REF!</definedName>
    <definedName name="phu_luc_vua" localSheetId="33">#REF!</definedName>
    <definedName name="phu_luc_vua">#REF!</definedName>
    <definedName name="Phukienduongday">#REF!</definedName>
    <definedName name="PHUNHUAN" localSheetId="2">#REF!</definedName>
    <definedName name="PHUNHUAN">#REF!</definedName>
    <definedName name="Phuphi" localSheetId="28" hidden="1">{"'Sheet1'!$L$16"}</definedName>
    <definedName name="Phuphi" localSheetId="1" hidden="1">{"'Sheet1'!$L$16"}</definedName>
    <definedName name="Phuphi" localSheetId="0" hidden="1">{"'Sheet1'!$L$16"}</definedName>
    <definedName name="Phuphi" localSheetId="34" hidden="1">{"'Sheet1'!$L$16"}</definedName>
    <definedName name="Phuphi" localSheetId="9" hidden="1">{"'Sheet1'!$L$16"}</definedName>
    <definedName name="Phuphi" localSheetId="6" hidden="1">{"'Sheet1'!$L$16"}</definedName>
    <definedName name="Phuphi" localSheetId="7" hidden="1">{"'Sheet1'!$L$16"}</definedName>
    <definedName name="Phuphi" localSheetId="2" hidden="1">{"'Sheet1'!$L$16"}</definedName>
    <definedName name="Phuphi" localSheetId="4" hidden="1">{"'Sheet1'!$L$16"}</definedName>
    <definedName name="Phuphi" localSheetId="5" hidden="1">{"'Sheet1'!$L$16"}</definedName>
    <definedName name="Phuphi" localSheetId="3" hidden="1">{"'Sheet1'!$L$16"}</definedName>
    <definedName name="Phuphi" localSheetId="33" hidden="1">{"'Sheet1'!$L$16"}</definedName>
    <definedName name="Phuphi" localSheetId="10" hidden="1">{"'Sheet1'!$L$16"}</definedName>
    <definedName name="Phuphi" localSheetId="11" hidden="1">{"'Sheet1'!$L$16"}</definedName>
    <definedName name="Phuphi" localSheetId="16" hidden="1">{"'Sheet1'!$L$16"}</definedName>
    <definedName name="Phuphi" localSheetId="20" hidden="1">{"'Sheet1'!$L$16"}</definedName>
    <definedName name="Phuphi" localSheetId="23" hidden="1">{"'Sheet1'!$L$16"}</definedName>
    <definedName name="Phuphi" localSheetId="19" hidden="1">{"'Sheet1'!$L$16"}</definedName>
    <definedName name="Phuphi" localSheetId="24" hidden="1">{"'Sheet1'!$L$16"}</definedName>
    <definedName name="Phuphi" localSheetId="25" hidden="1">{"'Sheet1'!$L$16"}</definedName>
    <definedName name="Phuphi" hidden="1">{"'Sheet1'!$L$16"}</definedName>
    <definedName name="PileSize">#REF!</definedName>
    <definedName name="PileType">#REF!</definedName>
    <definedName name="PIP" localSheetId="0">BlankMacro1</definedName>
    <definedName name="PIP" localSheetId="34">BlankMacro1</definedName>
    <definedName name="PIP" localSheetId="9">BlankMacro1</definedName>
    <definedName name="PIP" localSheetId="6">BlankMacro1</definedName>
    <definedName name="PIP" localSheetId="7">BlankMacro1</definedName>
    <definedName name="PIP" localSheetId="2">BlankMacro1</definedName>
    <definedName name="PIP" localSheetId="4">BlankMacro1</definedName>
    <definedName name="PIP" localSheetId="5">BlankMacro1</definedName>
    <definedName name="PIP" localSheetId="3">BlankMacro1</definedName>
    <definedName name="PIP" localSheetId="16">BlankMacro1</definedName>
    <definedName name="PIP" localSheetId="20">BlankMacro1</definedName>
    <definedName name="PIP" localSheetId="24">BlankMacro1</definedName>
    <definedName name="PIP">BlankMacro1</definedName>
    <definedName name="PIPE2" localSheetId="0">BlankMacro1</definedName>
    <definedName name="PIPE2" localSheetId="34">BlankMacro1</definedName>
    <definedName name="PIPE2" localSheetId="9">BlankMacro1</definedName>
    <definedName name="PIPE2" localSheetId="6">BlankMacro1</definedName>
    <definedName name="PIPE2" localSheetId="7">BlankMacro1</definedName>
    <definedName name="PIPE2" localSheetId="2">BlankMacro1</definedName>
    <definedName name="PIPE2" localSheetId="4">BlankMacro1</definedName>
    <definedName name="PIPE2" localSheetId="5">BlankMacro1</definedName>
    <definedName name="PIPE2" localSheetId="3">BlankMacro1</definedName>
    <definedName name="PIPE2" localSheetId="16">BlankMacro1</definedName>
    <definedName name="PIPE2" localSheetId="20">BlankMacro1</definedName>
    <definedName name="PIPE2" localSheetId="24">BlankMacro1</definedName>
    <definedName name="PIPE2">BlankMacro1</definedName>
    <definedName name="PK">#REF!</definedName>
    <definedName name="PL" localSheetId="0" hidden="1">{"'Sheet1'!$L$16"}</definedName>
    <definedName name="PL" localSheetId="34" hidden="1">{"'Sheet1'!$L$16"}</definedName>
    <definedName name="PL" localSheetId="9" hidden="1">{"'Sheet1'!$L$16"}</definedName>
    <definedName name="PL" localSheetId="6" hidden="1">{"'Sheet1'!$L$16"}</definedName>
    <definedName name="PL" localSheetId="7" hidden="1">{"'Sheet1'!$L$16"}</definedName>
    <definedName name="PL" localSheetId="2" hidden="1">{"'Sheet1'!$L$16"}</definedName>
    <definedName name="PL" localSheetId="4" hidden="1">{"'Sheet1'!$L$16"}</definedName>
    <definedName name="PL" localSheetId="5" hidden="1">{"'Sheet1'!$L$16"}</definedName>
    <definedName name="PL" localSheetId="3" hidden="1">{"'Sheet1'!$L$16"}</definedName>
    <definedName name="PL" localSheetId="16" hidden="1">{"'Sheet1'!$L$16"}</definedName>
    <definedName name="PL" localSheetId="20" hidden="1">{"'Sheet1'!$L$16"}</definedName>
    <definedName name="PL" localSheetId="24" hidden="1">{"'Sheet1'!$L$16"}</definedName>
    <definedName name="PL" hidden="1">{"'Sheet1'!$L$16"}</definedName>
    <definedName name="PLOT">#REF!</definedName>
    <definedName name="PPP" localSheetId="0">BlankMacro1</definedName>
    <definedName name="PPP" localSheetId="34">BlankMacro1</definedName>
    <definedName name="PPP" localSheetId="9">BlankMacro1</definedName>
    <definedName name="PPP" localSheetId="6">BlankMacro1</definedName>
    <definedName name="PPP" localSheetId="7">BlankMacro1</definedName>
    <definedName name="PPP" localSheetId="2">BlankMacro1</definedName>
    <definedName name="PPP" localSheetId="4">BlankMacro1</definedName>
    <definedName name="PPP" localSheetId="5">BlankMacro1</definedName>
    <definedName name="PPP" localSheetId="3">BlankMacro1</definedName>
    <definedName name="PPP" localSheetId="16">BlankMacro1</definedName>
    <definedName name="PPP" localSheetId="20">BlankMacro1</definedName>
    <definedName name="PPP" localSheetId="24">BlankMacro1</definedName>
    <definedName name="PPP">BlankMacro1</definedName>
    <definedName name="PRICE" localSheetId="28">#REF!</definedName>
    <definedName name="PRICE" localSheetId="0">#REF!</definedName>
    <definedName name="PRICE" localSheetId="6">#REF!</definedName>
    <definedName name="PRICE" localSheetId="7">#REF!</definedName>
    <definedName name="PRICE" localSheetId="2">#REF!</definedName>
    <definedName name="PRICE" localSheetId="33">#REF!</definedName>
    <definedName name="PRICE" localSheetId="19">#REF!</definedName>
    <definedName name="PRICE" localSheetId="25">#REF!</definedName>
    <definedName name="PRICE">#REF!</definedName>
    <definedName name="PRICE1" localSheetId="28">#REF!</definedName>
    <definedName name="PRICE1" localSheetId="0">#REF!</definedName>
    <definedName name="PRICE1" localSheetId="6">#REF!</definedName>
    <definedName name="PRICE1" localSheetId="7">#REF!</definedName>
    <definedName name="PRICE1" localSheetId="2">#REF!</definedName>
    <definedName name="PRICE1" localSheetId="33">#REF!</definedName>
    <definedName name="PRICE1" localSheetId="19">#REF!</definedName>
    <definedName name="PRICE1" localSheetId="25">#REF!</definedName>
    <definedName name="PRICE1">#REF!</definedName>
    <definedName name="Prin1">#REF!</definedName>
    <definedName name="Prin2">#REF!</definedName>
    <definedName name="_xlnm.Print_Area" localSheetId="28">#REF!</definedName>
    <definedName name="_xlnm.Print_Area" localSheetId="32">#REF!</definedName>
    <definedName name="_xlnm.Print_Area" localSheetId="0">#REF!</definedName>
    <definedName name="_xlnm.Print_Area" localSheetId="6">#REF!</definedName>
    <definedName name="_xlnm.Print_Area" localSheetId="7">#REF!</definedName>
    <definedName name="_xlnm.Print_Area" localSheetId="2">'LCTT TG'!$A$1:$L$49</definedName>
    <definedName name="_xlnm.Print_Area" localSheetId="4">#REF!</definedName>
    <definedName name="_xlnm.Print_Area" localSheetId="5">#REF!</definedName>
    <definedName name="_xlnm.Print_Area" localSheetId="33">#REF!</definedName>
    <definedName name="_xlnm.Print_Area" localSheetId="26">#REF!</definedName>
    <definedName name="_xlnm.Print_Area" localSheetId="12">#REF!</definedName>
    <definedName name="_xlnm.Print_Area" localSheetId="13">#REF!</definedName>
    <definedName name="_xlnm.Print_Area" localSheetId="14">#REF!</definedName>
    <definedName name="_xlnm.Print_Area" localSheetId="19">#REF!</definedName>
    <definedName name="_xlnm.Print_Area" localSheetId="22">#REF!</definedName>
    <definedName name="_xlnm.Print_Area" localSheetId="24">#REF!</definedName>
    <definedName name="_xlnm.Print_Area" localSheetId="25">#REF!</definedName>
    <definedName name="_xlnm.Print_Area" localSheetId="27">#REF!</definedName>
    <definedName name="_xlnm.Print_Area">#REF!</definedName>
    <definedName name="_xlnm.Print_Titles" localSheetId="28">'335'!$7:$8</definedName>
    <definedName name="_xlnm.Print_Titles" localSheetId="31">'3388'!$9:$9</definedName>
    <definedName name="_xlnm.Print_Titles" localSheetId="32">#N/A</definedName>
    <definedName name="_xlnm.Print_Titles" localSheetId="30">'BHXH, BHYT, KPCD'!$6:$7</definedName>
    <definedName name="_xlnm.Print_Titles" localSheetId="0">'CDKT TG'!$75:$76</definedName>
    <definedName name="_xlnm.Print_Titles" localSheetId="34">'Chi phi quan ly 2014'!$8:$11</definedName>
    <definedName name="_xlnm.Print_Titles" localSheetId="8">'KQKD quy'!$8:$9</definedName>
    <definedName name="_xlnm.Print_Titles" localSheetId="6">'KQKD TG nam'!$9:$9</definedName>
    <definedName name="_xlnm.Print_Titles" localSheetId="7">'KQKD TG quy '!$9:$9</definedName>
    <definedName name="_xlnm.Print_Titles" localSheetId="2">#N/A</definedName>
    <definedName name="_xlnm.Print_Titles" localSheetId="4">#REF!</definedName>
    <definedName name="_xlnm.Print_Titles" localSheetId="5">#REF!</definedName>
    <definedName name="_xlnm.Print_Titles" localSheetId="33">'TH SD Quy DN'!$6:$8</definedName>
    <definedName name="_xlnm.Print_Titles" localSheetId="15">'TK 1311 '!$7:$8</definedName>
    <definedName name="_xlnm.Print_Titles" localSheetId="16">'TK 1312'!$9:$10</definedName>
    <definedName name="_xlnm.Print_Titles" localSheetId="20">'TK 154'!$9:$10</definedName>
    <definedName name="_xlnm.Print_Titles" localSheetId="26">'TK 3311 '!$9:$10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7">'TK1388 '!$8:$9</definedName>
    <definedName name="_xlnm.Print_Titles" localSheetId="18">'TK141'!$7:$8</definedName>
    <definedName name="_xlnm.Print_Titles" localSheetId="19">'TK142 '!$6:$7</definedName>
    <definedName name="_xlnm.Print_Titles" localSheetId="22">#N/A</definedName>
    <definedName name="_xlnm.Print_Titles" localSheetId="24">#N/A</definedName>
    <definedName name="_xlnm.Print_Titles" localSheetId="25">'TK242 '!$6:$7</definedName>
    <definedName name="_xlnm.Print_Titles" localSheetId="27">'TK3312'!$7:$8</definedName>
    <definedName name="_xlnm.Print_Titles">#REF!</definedName>
    <definedName name="Print_Titles_MI" localSheetId="28">#REF!</definedName>
    <definedName name="Print_Titles_MI" localSheetId="0">#REF!</definedName>
    <definedName name="Print_Titles_MI" localSheetId="6">#REF!</definedName>
    <definedName name="Print_Titles_MI" localSheetId="7">#REF!</definedName>
    <definedName name="PRINT_TITLES_MI" localSheetId="2">#REF!</definedName>
    <definedName name="PRINT_TITLES_MI" localSheetId="33">#REF!</definedName>
    <definedName name="Print_Titles_MI" localSheetId="26">#REF!</definedName>
    <definedName name="Print_Titles_MI" localSheetId="19">#REF!</definedName>
    <definedName name="Print_Titles_MI" localSheetId="25">#REF!</definedName>
    <definedName name="Print_Titles_MI" localSheetId="27">#REF!</definedName>
    <definedName name="PRINT_TITLES_MI">#REF!</definedName>
    <definedName name="PRINTA" localSheetId="28">#REF!</definedName>
    <definedName name="PRINTA" localSheetId="0">#REF!</definedName>
    <definedName name="PRINTA" localSheetId="6">#REF!</definedName>
    <definedName name="PRINTA" localSheetId="7">#REF!</definedName>
    <definedName name="PRINTA" localSheetId="2">#REF!</definedName>
    <definedName name="PRINTA" localSheetId="4">#REF!</definedName>
    <definedName name="PRINTA" localSheetId="5">#REF!</definedName>
    <definedName name="PRINTA" localSheetId="33">#REF!</definedName>
    <definedName name="PRINTA" localSheetId="26">#REF!</definedName>
    <definedName name="PRINTA" localSheetId="19">#REF!</definedName>
    <definedName name="PRINTA" localSheetId="25">#REF!</definedName>
    <definedName name="PRINTA" localSheetId="27">#REF!</definedName>
    <definedName name="PRINTA">#REF!</definedName>
    <definedName name="PRINTB" localSheetId="28">#REF!</definedName>
    <definedName name="PRINTB" localSheetId="0">#REF!</definedName>
    <definedName name="PRINTB" localSheetId="6">#REF!</definedName>
    <definedName name="PRINTB" localSheetId="7">#REF!</definedName>
    <definedName name="PRINTB" localSheetId="2">#REF!</definedName>
    <definedName name="PRINTB" localSheetId="4">#REF!</definedName>
    <definedName name="PRINTB" localSheetId="5">#REF!</definedName>
    <definedName name="PRINTB" localSheetId="33">#REF!</definedName>
    <definedName name="PRINTB" localSheetId="26">#REF!</definedName>
    <definedName name="PRINTB" localSheetId="19">#REF!</definedName>
    <definedName name="PRINTB" localSheetId="25">#REF!</definedName>
    <definedName name="PRINTB" localSheetId="27">#REF!</definedName>
    <definedName name="PRINTB">#REF!</definedName>
    <definedName name="PRINTC" localSheetId="28">#REF!</definedName>
    <definedName name="PRINTC" localSheetId="0">#REF!</definedName>
    <definedName name="PRINTC" localSheetId="6">#REF!</definedName>
    <definedName name="PRINTC" localSheetId="7">#REF!</definedName>
    <definedName name="PRINTC" localSheetId="2">#REF!</definedName>
    <definedName name="PRINTC" localSheetId="4">#REF!</definedName>
    <definedName name="PRINTC" localSheetId="5">#REF!</definedName>
    <definedName name="PRINTC" localSheetId="33">#REF!</definedName>
    <definedName name="PRINTC" localSheetId="26">#REF!</definedName>
    <definedName name="PRINTC" localSheetId="19">#REF!</definedName>
    <definedName name="PRINTC" localSheetId="25">#REF!</definedName>
    <definedName name="PRINTC" localSheetId="27">#REF!</definedName>
    <definedName name="PRINTC">#REF!</definedName>
    <definedName name="prjName">#REF!</definedName>
    <definedName name="prjNo">#REF!</definedName>
    <definedName name="Pro_Soil">#REF!</definedName>
    <definedName name="PROPOSAL" localSheetId="28">#REF!</definedName>
    <definedName name="PROPOSAL" localSheetId="0">#REF!</definedName>
    <definedName name="PROPOSAL" localSheetId="6">#REF!</definedName>
    <definedName name="PROPOSAL" localSheetId="7">#REF!</definedName>
    <definedName name="PROPOSAL" localSheetId="2">#REF!</definedName>
    <definedName name="PROPOSAL" localSheetId="33">#REF!</definedName>
    <definedName name="PROPOSAL" localSheetId="19">#REF!</definedName>
    <definedName name="PROPOSAL" localSheetId="25">#REF!</definedName>
    <definedName name="PROPOSAL">#REF!</definedName>
    <definedName name="Ps_CO">#REF!</definedName>
    <definedName name="PT" localSheetId="32">#REF!</definedName>
    <definedName name="PT" localSheetId="12">#REF!</definedName>
    <definedName name="PT" localSheetId="13">#REF!</definedName>
    <definedName name="PT" localSheetId="14">#REF!</definedName>
    <definedName name="PT" localSheetId="22">#REF!</definedName>
    <definedName name="PT" localSheetId="24">#REF!</definedName>
    <definedName name="pt">#REF!</definedName>
    <definedName name="PT_A1">#REF!</definedName>
    <definedName name="PT_Duong" localSheetId="0">#REF!</definedName>
    <definedName name="PT_Duong" localSheetId="6">#REF!</definedName>
    <definedName name="PT_Duong" localSheetId="7">#REF!</definedName>
    <definedName name="PT_Duong" localSheetId="2">#REF!</definedName>
    <definedName name="PT_Duong" localSheetId="33">#REF!</definedName>
    <definedName name="PT_Duong">#REF!</definedName>
    <definedName name="ptbc">#REF!</definedName>
    <definedName name="PTC">#REF!</definedName>
    <definedName name="ptdg" localSheetId="0">#REF!</definedName>
    <definedName name="ptdg" localSheetId="6">#REF!</definedName>
    <definedName name="ptdg" localSheetId="7">#REF!</definedName>
    <definedName name="ptdg" localSheetId="2">#REF!</definedName>
    <definedName name="ptdg" localSheetId="33">#REF!</definedName>
    <definedName name="ptdg">#REF!</definedName>
    <definedName name="PTDG_cau" localSheetId="0">#REF!</definedName>
    <definedName name="PTDG_cau" localSheetId="6">#REF!</definedName>
    <definedName name="PTDG_cau" localSheetId="7">#REF!</definedName>
    <definedName name="PTDG_cau" localSheetId="2">#REF!</definedName>
    <definedName name="PTDG_cau" localSheetId="33">#REF!</definedName>
    <definedName name="PTDG_cau">#REF!</definedName>
    <definedName name="ptdg_cong">#REF!</definedName>
    <definedName name="ptdg_duong">#REF!</definedName>
    <definedName name="PTH" localSheetId="2">#REF!</definedName>
    <definedName name="PTH">#REF!</definedName>
    <definedName name="PTL" localSheetId="2">#REF!</definedName>
    <definedName name="PTL">#REF!</definedName>
    <definedName name="PTVT_B">#REF!</definedName>
    <definedName name="pvd" localSheetId="28">#REF!</definedName>
    <definedName name="pvd" localSheetId="0">#REF!</definedName>
    <definedName name="pvd" localSheetId="6">#REF!</definedName>
    <definedName name="pvd" localSheetId="7">#REF!</definedName>
    <definedName name="pvd" localSheetId="2">#REF!</definedName>
    <definedName name="pvd" localSheetId="33">#REF!</definedName>
    <definedName name="pvd" localSheetId="19">#REF!</definedName>
    <definedName name="pvd" localSheetId="25">#REF!</definedName>
    <definedName name="pvd">#REF!</definedName>
    <definedName name="qc" localSheetId="0">#REF!</definedName>
    <definedName name="qc" localSheetId="6">#REF!</definedName>
    <definedName name="qc" localSheetId="7">#REF!</definedName>
    <definedName name="qc" localSheetId="2">#REF!</definedName>
    <definedName name="qc">#REF!</definedName>
    <definedName name="qewewe" localSheetId="0" hidden="1">{"'Sheet1'!$L$16"}</definedName>
    <definedName name="qewewe" localSheetId="34" hidden="1">{"'Sheet1'!$L$16"}</definedName>
    <definedName name="qewewe" localSheetId="9" hidden="1">{"'Sheet1'!$L$16"}</definedName>
    <definedName name="qewewe" localSheetId="6" hidden="1">{"'Sheet1'!$L$16"}</definedName>
    <definedName name="qewewe" localSheetId="7" hidden="1">{"'Sheet1'!$L$16"}</definedName>
    <definedName name="qewewe" localSheetId="2" hidden="1">{"'Sheet1'!$L$16"}</definedName>
    <definedName name="qewewe" localSheetId="4" hidden="1">{"'Sheet1'!$L$16"}</definedName>
    <definedName name="qewewe" localSheetId="5" hidden="1">{"'Sheet1'!$L$16"}</definedName>
    <definedName name="qewewe" localSheetId="3" hidden="1">{"'Sheet1'!$L$16"}</definedName>
    <definedName name="qewewe" localSheetId="16" hidden="1">{"'Sheet1'!$L$16"}</definedName>
    <definedName name="qewewe" localSheetId="20" hidden="1">{"'Sheet1'!$L$16"}</definedName>
    <definedName name="qewewe" localSheetId="24" hidden="1">{"'Sheet1'!$L$16"}</definedName>
    <definedName name="qewewe" hidden="1">{"'Sheet1'!$L$16"}</definedName>
    <definedName name="QL" localSheetId="32">#REF!</definedName>
    <definedName name="QL" localSheetId="12">#REF!</definedName>
    <definedName name="QL" localSheetId="13">#REF!</definedName>
    <definedName name="QL" localSheetId="14">#REF!</definedName>
    <definedName name="QL" localSheetId="22">#REF!</definedName>
    <definedName name="QL" localSheetId="24">#REF!</definedName>
    <definedName name="qty" localSheetId="0" hidden="1">{"'Sheet1'!$L$16"}</definedName>
    <definedName name="qty" localSheetId="34" hidden="1">{"'Sheet1'!$L$16"}</definedName>
    <definedName name="qty" localSheetId="9" hidden="1">{"'Sheet1'!$L$16"}</definedName>
    <definedName name="qty" localSheetId="6" hidden="1">{"'Sheet1'!$L$16"}</definedName>
    <definedName name="qty" localSheetId="7" hidden="1">{"'Sheet1'!$L$16"}</definedName>
    <definedName name="qty" localSheetId="2" hidden="1">{"'Sheet1'!$L$16"}</definedName>
    <definedName name="qty" localSheetId="4" hidden="1">{"'Sheet1'!$L$16"}</definedName>
    <definedName name="qty" localSheetId="5" hidden="1">{"'Sheet1'!$L$16"}</definedName>
    <definedName name="qty" localSheetId="3" hidden="1">{"'Sheet1'!$L$16"}</definedName>
    <definedName name="qty" localSheetId="16" hidden="1">{"'Sheet1'!$L$16"}</definedName>
    <definedName name="qty" localSheetId="20" hidden="1">{"'Sheet1'!$L$16"}</definedName>
    <definedName name="qty" localSheetId="24" hidden="1">{"'Sheet1'!$L$16"}</definedName>
    <definedName name="qty" hidden="1">{"'Sheet1'!$L$16"}</definedName>
    <definedName name="qu">#REF!</definedName>
    <definedName name="QUAN1" localSheetId="2">#REF!</definedName>
    <definedName name="QUAN1">#REF!</definedName>
    <definedName name="QUAN10" localSheetId="2">#REF!</definedName>
    <definedName name="QUAN10">#REF!</definedName>
    <definedName name="QUAN11" localSheetId="2">#REF!</definedName>
    <definedName name="QUAN11">#REF!</definedName>
    <definedName name="QUAN12" localSheetId="2">#REF!</definedName>
    <definedName name="QUAN12">#REF!</definedName>
    <definedName name="QUAN2" localSheetId="2">#REF!</definedName>
    <definedName name="QUAN2">#REF!</definedName>
    <definedName name="QUAN4" localSheetId="2">#REF!</definedName>
    <definedName name="QUAN4">#REF!</definedName>
    <definedName name="QUAN7" localSheetId="2">#REF!</definedName>
    <definedName name="QUAN7">#REF!</definedName>
    <definedName name="QUAN8B" localSheetId="2">#REF!</definedName>
    <definedName name="QUAN8B">#REF!</definedName>
    <definedName name="QUANGTIEN2" localSheetId="2">#REF!</definedName>
    <definedName name="QUANGTIEN2">#REF!</definedName>
    <definedName name="qvnbm.xls" localSheetId="1" hidden="1">{"'Sheet1'!$L$16"}</definedName>
    <definedName name="qvnbm.xls" localSheetId="0" hidden="1">{"'Sheet1'!$L$16"}</definedName>
    <definedName name="qvnbm.xls" localSheetId="34" hidden="1">{"'Sheet1'!$L$16"}</definedName>
    <definedName name="qvnbm.xls" localSheetId="9" hidden="1">{"'Sheet1'!$L$16"}</definedName>
    <definedName name="qvnbm.xls" localSheetId="6" hidden="1">{"'Sheet1'!$L$16"}</definedName>
    <definedName name="qvnbm.xls" localSheetId="7" hidden="1">{"'Sheet1'!$L$16"}</definedName>
    <definedName name="qvnbm.xls" localSheetId="2" hidden="1">{"'Sheet1'!$L$16"}</definedName>
    <definedName name="qvnbm.xls" localSheetId="4" hidden="1">{"'Sheet1'!$L$16"}</definedName>
    <definedName name="qvnbm.xls" localSheetId="5" hidden="1">{"'Sheet1'!$L$16"}</definedName>
    <definedName name="qvnbm.xls" localSheetId="3" hidden="1">{"'Sheet1'!$L$16"}</definedName>
    <definedName name="qvnbm.xls" localSheetId="16" hidden="1">{"'Sheet1'!$L$16"}</definedName>
    <definedName name="qvnbm.xls" localSheetId="20" hidden="1">{"'Sheet1'!$L$16"}</definedName>
    <definedName name="qvnbm.xls" localSheetId="24" hidden="1">{"'Sheet1'!$L$16"}</definedName>
    <definedName name="qvnbm.xls" hidden="1">{"'Sheet1'!$L$16"}</definedName>
    <definedName name="ra11p" localSheetId="28">#REF!</definedName>
    <definedName name="ra11p" localSheetId="1">#REF!</definedName>
    <definedName name="ra11p" localSheetId="0">#REF!</definedName>
    <definedName name="ra11p" localSheetId="6">#REF!</definedName>
    <definedName name="ra11p" localSheetId="7">#REF!</definedName>
    <definedName name="ra11p" localSheetId="2">#REF!</definedName>
    <definedName name="ra11p" localSheetId="4">#REF!</definedName>
    <definedName name="ra11p" localSheetId="5">#REF!</definedName>
    <definedName name="ra11p" localSheetId="33">#REF!</definedName>
    <definedName name="ra11p" localSheetId="19">#REF!</definedName>
    <definedName name="ra11p" localSheetId="25">#REF!</definedName>
    <definedName name="ra11p">#REF!</definedName>
    <definedName name="ra13p" localSheetId="28">#REF!</definedName>
    <definedName name="ra13p" localSheetId="1">#REF!</definedName>
    <definedName name="ra13p" localSheetId="0">#REF!</definedName>
    <definedName name="ra13p" localSheetId="6">#REF!</definedName>
    <definedName name="ra13p" localSheetId="7">#REF!</definedName>
    <definedName name="ra13p" localSheetId="2">#REF!</definedName>
    <definedName name="ra13p" localSheetId="4">#REF!</definedName>
    <definedName name="ra13p" localSheetId="5">#REF!</definedName>
    <definedName name="ra13p" localSheetId="33">#REF!</definedName>
    <definedName name="ra13p" localSheetId="19">#REF!</definedName>
    <definedName name="ra13p" localSheetId="25">#REF!</definedName>
    <definedName name="ra13p">#REF!</definedName>
    <definedName name="radaT3">#REF!</definedName>
    <definedName name="raidaQ1">#REF!</definedName>
    <definedName name="rate">14000</definedName>
    <definedName name="Rcc">#REF!</definedName>
    <definedName name="Rctpt" localSheetId="2">#REF!</definedName>
    <definedName name="Rctpt">#REF!</definedName>
    <definedName name="_xlnm.Recorder">#REF!</definedName>
    <definedName name="RECOUT" localSheetId="26">#N/A</definedName>
    <definedName name="RECOUT" localSheetId="27">#N/A</definedName>
    <definedName name="RECOUT">#N/A</definedName>
    <definedName name="RFNZ3" localSheetId="2">#REF!</definedName>
    <definedName name="RFNZ3">#REF!</definedName>
    <definedName name="RFP003A" localSheetId="28">#REF!</definedName>
    <definedName name="RFP003A" localSheetId="0">#REF!</definedName>
    <definedName name="RFP003A" localSheetId="6">#REF!</definedName>
    <definedName name="RFP003A" localSheetId="7">#REF!</definedName>
    <definedName name="RFP003A" localSheetId="2">#REF!</definedName>
    <definedName name="RFP003A" localSheetId="33">#REF!</definedName>
    <definedName name="RFP003A" localSheetId="19">#REF!</definedName>
    <definedName name="RFP003A" localSheetId="25">#REF!</definedName>
    <definedName name="RFP003A">#REF!</definedName>
    <definedName name="RFP003B" localSheetId="28">#REF!</definedName>
    <definedName name="RFP003B" localSheetId="0">#REF!</definedName>
    <definedName name="RFP003B" localSheetId="6">#REF!</definedName>
    <definedName name="RFP003B" localSheetId="7">#REF!</definedName>
    <definedName name="RFP003B" localSheetId="2">#REF!</definedName>
    <definedName name="RFP003B" localSheetId="33">#REF!</definedName>
    <definedName name="RFP003B" localSheetId="19">#REF!</definedName>
    <definedName name="RFP003B" localSheetId="25">#REF!</definedName>
    <definedName name="RFP003B">#REF!</definedName>
    <definedName name="RFP003C" localSheetId="28">#REF!</definedName>
    <definedName name="RFP003C" localSheetId="0">#REF!</definedName>
    <definedName name="RFP003C" localSheetId="6">#REF!</definedName>
    <definedName name="RFP003C" localSheetId="7">#REF!</definedName>
    <definedName name="RFP003C" localSheetId="2">#REF!</definedName>
    <definedName name="RFP003C" localSheetId="33">#REF!</definedName>
    <definedName name="RFP003C" localSheetId="19">#REF!</definedName>
    <definedName name="RFP003C" localSheetId="25">#REF!</definedName>
    <definedName name="RFP003C">#REF!</definedName>
    <definedName name="RFP003D" localSheetId="28">#REF!</definedName>
    <definedName name="RFP003D" localSheetId="0">#REF!</definedName>
    <definedName name="RFP003D" localSheetId="6">#REF!</definedName>
    <definedName name="RFP003D" localSheetId="7">#REF!</definedName>
    <definedName name="RFP003D" localSheetId="2">#REF!</definedName>
    <definedName name="RFP003D" localSheetId="33">#REF!</definedName>
    <definedName name="RFP003D" localSheetId="19">#REF!</definedName>
    <definedName name="RFP003D" localSheetId="25">#REF!</definedName>
    <definedName name="RFP003D">#REF!</definedName>
    <definedName name="RFP003E" localSheetId="28">#REF!</definedName>
    <definedName name="RFP003E" localSheetId="0">#REF!</definedName>
    <definedName name="RFP003E" localSheetId="6">#REF!</definedName>
    <definedName name="RFP003E" localSheetId="7">#REF!</definedName>
    <definedName name="RFP003E" localSheetId="2">#REF!</definedName>
    <definedName name="RFP003E" localSheetId="33">#REF!</definedName>
    <definedName name="RFP003E" localSheetId="19">#REF!</definedName>
    <definedName name="RFP003E" localSheetId="25">#REF!</definedName>
    <definedName name="RFP003E">#REF!</definedName>
    <definedName name="RFP003F" localSheetId="28">#REF!</definedName>
    <definedName name="RFP003F" localSheetId="0">#REF!</definedName>
    <definedName name="RFP003F" localSheetId="6">#REF!</definedName>
    <definedName name="RFP003F" localSheetId="7">#REF!</definedName>
    <definedName name="RFP003F" localSheetId="2">#REF!</definedName>
    <definedName name="RFP003F" localSheetId="33">#REF!</definedName>
    <definedName name="RFP003F" localSheetId="19">#REF!</definedName>
    <definedName name="RFP003F" localSheetId="25">#REF!</definedName>
    <definedName name="RFP003F">#REF!</definedName>
    <definedName name="RLd" localSheetId="2">#REF!</definedName>
    <definedName name="RLd">#REF!</definedName>
    <definedName name="ro0" localSheetId="2">#REF!</definedName>
    <definedName name="ro0">#REF!</definedName>
    <definedName name="rong1" localSheetId="0">#REF!</definedName>
    <definedName name="rong1" localSheetId="6">#REF!</definedName>
    <definedName name="rong1" localSheetId="7">#REF!</definedName>
    <definedName name="rong1" localSheetId="2">#REF!</definedName>
    <definedName name="rong1">#REF!</definedName>
    <definedName name="rong2" localSheetId="0">#REF!</definedName>
    <definedName name="rong2" localSheetId="6">#REF!</definedName>
    <definedName name="rong2" localSheetId="7">#REF!</definedName>
    <definedName name="rong2" localSheetId="2">#REF!</definedName>
    <definedName name="rong2">#REF!</definedName>
    <definedName name="rong3" localSheetId="0">#REF!</definedName>
    <definedName name="rong3" localSheetId="6">#REF!</definedName>
    <definedName name="rong3" localSheetId="7">#REF!</definedName>
    <definedName name="rong3" localSheetId="2">#REF!</definedName>
    <definedName name="rong3">#REF!</definedName>
    <definedName name="rong4" localSheetId="0">#REF!</definedName>
    <definedName name="rong4" localSheetId="6">#REF!</definedName>
    <definedName name="rong4" localSheetId="7">#REF!</definedName>
    <definedName name="rong4" localSheetId="2">#REF!</definedName>
    <definedName name="rong4">#REF!</definedName>
    <definedName name="rong5" localSheetId="0">#REF!</definedName>
    <definedName name="rong5" localSheetId="6">#REF!</definedName>
    <definedName name="rong5" localSheetId="7">#REF!</definedName>
    <definedName name="rong5" localSheetId="2">#REF!</definedName>
    <definedName name="rong5">#REF!</definedName>
    <definedName name="rong6" localSheetId="0">#REF!</definedName>
    <definedName name="rong6" localSheetId="6">#REF!</definedName>
    <definedName name="rong6" localSheetId="7">#REF!</definedName>
    <definedName name="rong6" localSheetId="2">#REF!</definedName>
    <definedName name="rong6">#REF!</definedName>
    <definedName name="S_2_Bï_v_nh" localSheetId="2">#REF!</definedName>
    <definedName name="S_2_Bï_v_nh">#REF!</definedName>
    <definedName name="san" localSheetId="0">#REF!</definedName>
    <definedName name="san" localSheetId="6">#REF!</definedName>
    <definedName name="san" localSheetId="7">#REF!</definedName>
    <definedName name="san" localSheetId="2">#REF!</definedName>
    <definedName name="san">#REF!</definedName>
    <definedName name="sand" localSheetId="28">#REF!</definedName>
    <definedName name="sand" localSheetId="0">#REF!</definedName>
    <definedName name="sand" localSheetId="6">#REF!</definedName>
    <definedName name="sand" localSheetId="7">#REF!</definedName>
    <definedName name="sand" localSheetId="2">#REF!</definedName>
    <definedName name="sand" localSheetId="33">#REF!</definedName>
    <definedName name="sand" localSheetId="19">#REF!</definedName>
    <definedName name="sand" localSheetId="25">#REF!</definedName>
    <definedName name="sand">#REF!</definedName>
    <definedName name="SBBK">#REF!</definedName>
    <definedName name="Sc">#REF!</definedName>
    <definedName name="scao98">#REF!</definedName>
    <definedName name="SCCR" localSheetId="2">#REF!</definedName>
    <definedName name="SCCR">#REF!</definedName>
    <definedName name="SCDT" localSheetId="2">#REF!</definedName>
    <definedName name="SCDT">#REF!</definedName>
    <definedName name="SCH" localSheetId="28">#REF!</definedName>
    <definedName name="SCH" localSheetId="0">#REF!</definedName>
    <definedName name="SCH" localSheetId="6">#REF!</definedName>
    <definedName name="SCH" localSheetId="7">#REF!</definedName>
    <definedName name="SCH" localSheetId="2">#REF!</definedName>
    <definedName name="SCH" localSheetId="33">#REF!</definedName>
    <definedName name="SCH" localSheetId="19">#REF!</definedName>
    <definedName name="SCH" localSheetId="25">#REF!</definedName>
    <definedName name="SCH">#REF!</definedName>
    <definedName name="SCT">#REF!</definedName>
    <definedName name="SCT_BKTC" localSheetId="2">#REF!</definedName>
    <definedName name="SCT_BKTC">#REF!</definedName>
    <definedName name="SD" localSheetId="2" hidden="1">{"'Sheet1'!$L$16"}</definedName>
    <definedName name="sdlfj.xls" localSheetId="1" hidden="1">{"'Sheet1'!$L$16"}</definedName>
    <definedName name="sdlfj.xls" localSheetId="0" hidden="1">{"'Sheet1'!$L$16"}</definedName>
    <definedName name="sdlfj.xls" localSheetId="34" hidden="1">{"'Sheet1'!$L$16"}</definedName>
    <definedName name="sdlfj.xls" localSheetId="9" hidden="1">{"'Sheet1'!$L$16"}</definedName>
    <definedName name="sdlfj.xls" localSheetId="6" hidden="1">{"'Sheet1'!$L$16"}</definedName>
    <definedName name="sdlfj.xls" localSheetId="7" hidden="1">{"'Sheet1'!$L$16"}</definedName>
    <definedName name="sdlfj.xls" localSheetId="2" hidden="1">{"'Sheet1'!$L$16"}</definedName>
    <definedName name="sdlfj.xls" localSheetId="4" hidden="1">{"'Sheet1'!$L$16"}</definedName>
    <definedName name="sdlfj.xls" localSheetId="5" hidden="1">{"'Sheet1'!$L$16"}</definedName>
    <definedName name="sdlfj.xls" localSheetId="3" hidden="1">{"'Sheet1'!$L$16"}</definedName>
    <definedName name="sdlfj.xls" localSheetId="16" hidden="1">{"'Sheet1'!$L$16"}</definedName>
    <definedName name="sdlfj.xls" localSheetId="20" hidden="1">{"'Sheet1'!$L$16"}</definedName>
    <definedName name="sdlfj.xls" localSheetId="24" hidden="1">{"'Sheet1'!$L$16"}</definedName>
    <definedName name="sdlfj.xls" hidden="1">{"'Sheet1'!$L$16"}</definedName>
    <definedName name="SDMONG" localSheetId="28">#REF!</definedName>
    <definedName name="SDMONG" localSheetId="1">#REF!</definedName>
    <definedName name="SDMONG" localSheetId="0">#REF!</definedName>
    <definedName name="SDMONG" localSheetId="6">#REF!</definedName>
    <definedName name="SDMONG" localSheetId="7">#REF!</definedName>
    <definedName name="SDMONG" localSheetId="2">#REF!</definedName>
    <definedName name="SDMONG" localSheetId="4">#REF!</definedName>
    <definedName name="SDMONG" localSheetId="5">#REF!</definedName>
    <definedName name="SDMONG" localSheetId="33">#REF!</definedName>
    <definedName name="SDMONG" localSheetId="19">#REF!</definedName>
    <definedName name="SDMONG" localSheetId="25">#REF!</definedName>
    <definedName name="SDMONG">#REF!</definedName>
    <definedName name="Sè_hiÖu_Tk">#REF!</definedName>
    <definedName name="Sè_tiÒn">#REF!</definedName>
    <definedName name="SEDI" localSheetId="2">#REF!</definedName>
    <definedName name="SEDI">#REF!</definedName>
    <definedName name="sen" localSheetId="0" hidden="1">{"'Sheet1'!$L$16"}</definedName>
    <definedName name="sen" localSheetId="34" hidden="1">{"'Sheet1'!$L$16"}</definedName>
    <definedName name="sen" localSheetId="9" hidden="1">{"'Sheet1'!$L$16"}</definedName>
    <definedName name="sen" localSheetId="6" hidden="1">{"'Sheet1'!$L$16"}</definedName>
    <definedName name="sen" localSheetId="7" hidden="1">{"'Sheet1'!$L$16"}</definedName>
    <definedName name="sen" localSheetId="2" hidden="1">{"'Sheet1'!$L$16"}</definedName>
    <definedName name="sen" localSheetId="4" hidden="1">{"'Sheet1'!$L$16"}</definedName>
    <definedName name="sen" localSheetId="5" hidden="1">{"'Sheet1'!$L$16"}</definedName>
    <definedName name="sen" localSheetId="3" hidden="1">{"'Sheet1'!$L$16"}</definedName>
    <definedName name="sen" localSheetId="16" hidden="1">{"'Sheet1'!$L$16"}</definedName>
    <definedName name="sen" localSheetId="20" hidden="1">{"'Sheet1'!$L$16"}</definedName>
    <definedName name="sen" localSheetId="24" hidden="1">{"'Sheet1'!$L$16"}</definedName>
    <definedName name="sen" hidden="1">{"'Sheet1'!$L$16"}</definedName>
    <definedName name="sencount" hidden="1">2</definedName>
    <definedName name="Sheet1" localSheetId="0">#REF!</definedName>
    <definedName name="Sheet1" localSheetId="6">#REF!</definedName>
    <definedName name="Sheet1" localSheetId="7">#REF!</definedName>
    <definedName name="Sheet1" localSheetId="2">#REF!</definedName>
    <definedName name="Sheet1" localSheetId="33">#REF!</definedName>
    <definedName name="Sheet1">#REF!</definedName>
    <definedName name="sheet4" localSheetId="0" hidden="1">{#N/A,#N/A,FALSE,"Chi tiÆt"}</definedName>
    <definedName name="sheet4" localSheetId="34" hidden="1">{#N/A,#N/A,FALSE,"Chi tiÆt"}</definedName>
    <definedName name="sheet4" localSheetId="9" hidden="1">{#N/A,#N/A,FALSE,"Chi tiÆt"}</definedName>
    <definedName name="sheet4" localSheetId="6" hidden="1">{#N/A,#N/A,FALSE,"Chi tiÆt"}</definedName>
    <definedName name="sheet4" localSheetId="7" hidden="1">{#N/A,#N/A,FALSE,"Chi tiÆt"}</definedName>
    <definedName name="sheet4" localSheetId="2" hidden="1">{#N/A,#N/A,FALSE,"Chi tiÆt"}</definedName>
    <definedName name="sheet4" localSheetId="4" hidden="1">{#N/A,#N/A,FALSE,"Chi tiÆt"}</definedName>
    <definedName name="sheet4" localSheetId="5" hidden="1">{#N/A,#N/A,FALSE,"Chi tiÆt"}</definedName>
    <definedName name="sheet4" localSheetId="3" hidden="1">{#N/A,#N/A,FALSE,"Chi tiÆt"}</definedName>
    <definedName name="sheet4" localSheetId="16" hidden="1">{#N/A,#N/A,FALSE,"Chi tiÆt"}</definedName>
    <definedName name="sheet4" localSheetId="20" hidden="1">{#N/A,#N/A,FALSE,"Chi tiÆt"}</definedName>
    <definedName name="sheet4" localSheetId="24" hidden="1">{#N/A,#N/A,FALSE,"Chi tiÆt"}</definedName>
    <definedName name="sheet4" hidden="1">{#N/A,#N/A,FALSE,"Chi tiÆt"}</definedName>
    <definedName name="sieucao" localSheetId="0">#REF!</definedName>
    <definedName name="sieucao" localSheetId="6">#REF!</definedName>
    <definedName name="sieucao" localSheetId="7">#REF!</definedName>
    <definedName name="sieucao" localSheetId="2">#REF!</definedName>
    <definedName name="sieucao">#REF!</definedName>
    <definedName name="SIGN">#REF!</definedName>
    <definedName name="SIZE" localSheetId="28">#REF!</definedName>
    <definedName name="SIZE" localSheetId="0">#REF!</definedName>
    <definedName name="SIZE" localSheetId="6">#REF!</definedName>
    <definedName name="SIZE" localSheetId="7">#REF!</definedName>
    <definedName name="SIZE" localSheetId="2">#REF!</definedName>
    <definedName name="SIZE" localSheetId="33">#REF!</definedName>
    <definedName name="SIZE" localSheetId="19">#REF!</definedName>
    <definedName name="SIZE" localSheetId="25">#REF!</definedName>
    <definedName name="SIZE">#REF!</definedName>
    <definedName name="SL">#REF!</definedName>
    <definedName name="SL_CRD" localSheetId="28">#REF!</definedName>
    <definedName name="SL_CRD" localSheetId="1">#REF!</definedName>
    <definedName name="SL_CRD" localSheetId="0">#REF!</definedName>
    <definedName name="SL_CRD" localSheetId="6">#REF!</definedName>
    <definedName name="SL_CRD" localSheetId="7">#REF!</definedName>
    <definedName name="SL_CRD" localSheetId="2">#REF!</definedName>
    <definedName name="SL_CRD" localSheetId="4">#REF!</definedName>
    <definedName name="SL_CRD" localSheetId="5">#REF!</definedName>
    <definedName name="SL_CRD" localSheetId="33">#REF!</definedName>
    <definedName name="SL_CRD" localSheetId="19">#REF!</definedName>
    <definedName name="SL_CRD" localSheetId="25">#REF!</definedName>
    <definedName name="SL_CRD">#REF!</definedName>
    <definedName name="SL_CRS" localSheetId="28">#REF!</definedName>
    <definedName name="SL_CRS" localSheetId="1">#REF!</definedName>
    <definedName name="SL_CRS" localSheetId="0">#REF!</definedName>
    <definedName name="SL_CRS" localSheetId="6">#REF!</definedName>
    <definedName name="SL_CRS" localSheetId="7">#REF!</definedName>
    <definedName name="SL_CRS" localSheetId="2">#REF!</definedName>
    <definedName name="SL_CRS" localSheetId="4">#REF!</definedName>
    <definedName name="SL_CRS" localSheetId="5">#REF!</definedName>
    <definedName name="SL_CRS" localSheetId="33">#REF!</definedName>
    <definedName name="SL_CRS" localSheetId="19">#REF!</definedName>
    <definedName name="SL_CRS" localSheetId="25">#REF!</definedName>
    <definedName name="SL_CRS">#REF!</definedName>
    <definedName name="SL_CS" localSheetId="28">#REF!</definedName>
    <definedName name="SL_CS" localSheetId="1">#REF!</definedName>
    <definedName name="SL_CS" localSheetId="0">#REF!</definedName>
    <definedName name="SL_CS" localSheetId="6">#REF!</definedName>
    <definedName name="SL_CS" localSheetId="7">#REF!</definedName>
    <definedName name="SL_CS" localSheetId="2">#REF!</definedName>
    <definedName name="SL_CS" localSheetId="4">#REF!</definedName>
    <definedName name="SL_CS" localSheetId="5">#REF!</definedName>
    <definedName name="SL_CS" localSheetId="33">#REF!</definedName>
    <definedName name="SL_CS" localSheetId="19">#REF!</definedName>
    <definedName name="SL_CS" localSheetId="25">#REF!</definedName>
    <definedName name="SL_CS">#REF!</definedName>
    <definedName name="SL_DD" localSheetId="28">#REF!</definedName>
    <definedName name="SL_DD" localSheetId="1">#REF!</definedName>
    <definedName name="SL_DD" localSheetId="0">#REF!</definedName>
    <definedName name="SL_DD" localSheetId="6">#REF!</definedName>
    <definedName name="SL_DD" localSheetId="7">#REF!</definedName>
    <definedName name="SL_DD" localSheetId="2">#REF!</definedName>
    <definedName name="SL_DD" localSheetId="4">#REF!</definedName>
    <definedName name="SL_DD" localSheetId="5">#REF!</definedName>
    <definedName name="SL_DD" localSheetId="33">#REF!</definedName>
    <definedName name="SL_DD" localSheetId="19">#REF!</definedName>
    <definedName name="SL_DD" localSheetId="25">#REF!</definedName>
    <definedName name="SL_DD">#REF!</definedName>
    <definedName name="slg" localSheetId="0">#REF!</definedName>
    <definedName name="slg" localSheetId="6">#REF!</definedName>
    <definedName name="slg" localSheetId="7">#REF!</definedName>
    <definedName name="slg" localSheetId="2">#REF!</definedName>
    <definedName name="slg">#REF!</definedName>
    <definedName name="slg10r">#REF!</definedName>
    <definedName name="slg10x">#REF!</definedName>
    <definedName name="slg12r">#REF!</definedName>
    <definedName name="slg12x">#REF!</definedName>
    <definedName name="slg15r">#REF!</definedName>
    <definedName name="slg15x">#REF!</definedName>
    <definedName name="slg20r">#REF!</definedName>
    <definedName name="slg20x">#REF!</definedName>
    <definedName name="slg4r">#REF!</definedName>
    <definedName name="slg4x">#REF!</definedName>
    <definedName name="slg6r">#REF!</definedName>
    <definedName name="slg6x">#REF!</definedName>
    <definedName name="slg8r">#REF!</definedName>
    <definedName name="slg8x">#REF!</definedName>
    <definedName name="slh10r">#REF!</definedName>
    <definedName name="slh10x">#REF!</definedName>
    <definedName name="slh12r">#REF!</definedName>
    <definedName name="slh12x">#REF!</definedName>
    <definedName name="slh15r">#REF!</definedName>
    <definedName name="slh15x">#REF!</definedName>
    <definedName name="slh20r">#REF!</definedName>
    <definedName name="slh20x">#REF!</definedName>
    <definedName name="slh42n">#REF!</definedName>
    <definedName name="slh4n1">#REF!</definedName>
    <definedName name="slh4n19">#REF!</definedName>
    <definedName name="slh4n20">#REF!</definedName>
    <definedName name="slh4n21">#REF!</definedName>
    <definedName name="slh4n22">#REF!</definedName>
    <definedName name="slh4n3">#REF!</definedName>
    <definedName name="slh4n4">#REF!</definedName>
    <definedName name="slh4n8">#REF!</definedName>
    <definedName name="slh4nr">#REF!</definedName>
    <definedName name="slh4r">#REF!</definedName>
    <definedName name="slh4x">#REF!</definedName>
    <definedName name="slh6r">#REF!</definedName>
    <definedName name="slh6x">#REF!</definedName>
    <definedName name="slh8r">#REF!</definedName>
    <definedName name="slh8x">#REF!</definedName>
    <definedName name="slk">#REF!</definedName>
    <definedName name="sll">#REF!</definedName>
    <definedName name="SNV12Q2">#REF!</definedName>
    <definedName name="SNV12T4">#REF!</definedName>
    <definedName name="soc3p" localSheetId="28">#REF!</definedName>
    <definedName name="soc3p" localSheetId="1">#REF!</definedName>
    <definedName name="soc3p" localSheetId="0">#REF!</definedName>
    <definedName name="soc3p" localSheetId="6">#REF!</definedName>
    <definedName name="soc3p" localSheetId="7">#REF!</definedName>
    <definedName name="soc3p" localSheetId="2">#REF!</definedName>
    <definedName name="soc3p" localSheetId="4">#REF!</definedName>
    <definedName name="soc3p" localSheetId="5">#REF!</definedName>
    <definedName name="soc3p" localSheetId="33">#REF!</definedName>
    <definedName name="soc3p" localSheetId="19">#REF!</definedName>
    <definedName name="soc3p" localSheetId="25">#REF!</definedName>
    <definedName name="soc3p">#REF!</definedName>
    <definedName name="Soi" localSheetId="0">#REF!</definedName>
    <definedName name="Soi" localSheetId="6">#REF!</definedName>
    <definedName name="Soi" localSheetId="7">#REF!</definedName>
    <definedName name="Soi" localSheetId="2">#REF!</definedName>
    <definedName name="Soi" localSheetId="33">#REF!</definedName>
    <definedName name="Soi">#REF!</definedName>
    <definedName name="soichon12" localSheetId="0">#REF!</definedName>
    <definedName name="soichon12" localSheetId="6">#REF!</definedName>
    <definedName name="soichon12" localSheetId="7">#REF!</definedName>
    <definedName name="soichon12" localSheetId="2">#REF!</definedName>
    <definedName name="soichon12" localSheetId="33">#REF!</definedName>
    <definedName name="soichon12">#REF!</definedName>
    <definedName name="soichon24" localSheetId="0">#REF!</definedName>
    <definedName name="soichon24" localSheetId="6">#REF!</definedName>
    <definedName name="soichon24" localSheetId="7">#REF!</definedName>
    <definedName name="soichon24" localSheetId="2">#REF!</definedName>
    <definedName name="soichon24" localSheetId="33">#REF!</definedName>
    <definedName name="soichon24">#REF!</definedName>
    <definedName name="soichon46" localSheetId="0">#REF!</definedName>
    <definedName name="soichon46" localSheetId="6">#REF!</definedName>
    <definedName name="soichon46" localSheetId="7">#REF!</definedName>
    <definedName name="soichon46" localSheetId="2">#REF!</definedName>
    <definedName name="soichon46" localSheetId="33">#REF!</definedName>
    <definedName name="soichon46">#REF!</definedName>
    <definedName name="SoilType">#REF!</definedName>
    <definedName name="son" localSheetId="2">#REF!</definedName>
    <definedName name="son">#REF!</definedName>
    <definedName name="SORT" localSheetId="28">#REF!</definedName>
    <definedName name="SORT" localSheetId="0">#REF!</definedName>
    <definedName name="SORT" localSheetId="6">#REF!</definedName>
    <definedName name="SORT" localSheetId="7">#REF!</definedName>
    <definedName name="SORT" localSheetId="2">#REF!</definedName>
    <definedName name="SORT" localSheetId="33">#REF!</definedName>
    <definedName name="SORT" localSheetId="19">#REF!</definedName>
    <definedName name="SORT" localSheetId="25">#REF!</definedName>
    <definedName name="SORT">#REF!</definedName>
    <definedName name="Sothutu" localSheetId="2">#REF!</definedName>
    <definedName name="Sothutu">#REF!</definedName>
    <definedName name="SOTIEN_BKTC" localSheetId="2">#REF!</definedName>
    <definedName name="SOTIEN_BKTC">#REF!</definedName>
    <definedName name="Spanner_Auto_File">"C:\My Documents\tinh cdo.x2a"</definedName>
    <definedName name="SPEC" localSheetId="28">#REF!</definedName>
    <definedName name="SPEC" localSheetId="0">#REF!</definedName>
    <definedName name="SPEC" localSheetId="6">#REF!</definedName>
    <definedName name="SPEC" localSheetId="7">#REF!</definedName>
    <definedName name="SPEC" localSheetId="2">#REF!</definedName>
    <definedName name="SPEC" localSheetId="33">#REF!</definedName>
    <definedName name="SPEC" localSheetId="19">#REF!</definedName>
    <definedName name="SPEC" localSheetId="25">#REF!</definedName>
    <definedName name="SPEC">#REF!</definedName>
    <definedName name="SPECSUMMARY" localSheetId="28">#REF!</definedName>
    <definedName name="SPECSUMMARY" localSheetId="0">#REF!</definedName>
    <definedName name="SPECSUMMARY" localSheetId="6">#REF!</definedName>
    <definedName name="SPECSUMMARY" localSheetId="7">#REF!</definedName>
    <definedName name="SPECSUMMARY" localSheetId="2">#REF!</definedName>
    <definedName name="SPECSUMMARY" localSheetId="33">#REF!</definedName>
    <definedName name="SPECSUMMARY" localSheetId="19">#REF!</definedName>
    <definedName name="SPECSUMMARY" localSheetId="25">#REF!</definedName>
    <definedName name="SPECSUMMARY">#REF!</definedName>
    <definedName name="spk1p" localSheetId="33">#REF!</definedName>
    <definedName name="spk1p">#REF!</definedName>
    <definedName name="srtg" localSheetId="28">#REF!</definedName>
    <definedName name="srtg" localSheetId="1">#REF!</definedName>
    <definedName name="srtg" localSheetId="0">#REF!</definedName>
    <definedName name="srtg" localSheetId="6">#REF!</definedName>
    <definedName name="srtg" localSheetId="7">#REF!</definedName>
    <definedName name="srtg" localSheetId="2">#REF!</definedName>
    <definedName name="srtg" localSheetId="4">#REF!</definedName>
    <definedName name="srtg" localSheetId="5">#REF!</definedName>
    <definedName name="srtg" localSheetId="33">#REF!</definedName>
    <definedName name="srtg" localSheetId="19">#REF!</definedName>
    <definedName name="srtg" localSheetId="25">#REF!</definedName>
    <definedName name="srtg">#REF!</definedName>
    <definedName name="ss">#REF!</definedName>
    <definedName name="ST_TH2_131">3</definedName>
    <definedName name="start" localSheetId="0">#REF!</definedName>
    <definedName name="start" localSheetId="6">#REF!</definedName>
    <definedName name="start" localSheetId="7">#REF!</definedName>
    <definedName name="START" localSheetId="2">#REF!</definedName>
    <definedName name="start" localSheetId="33">#REF!</definedName>
    <definedName name="start">#REF!</definedName>
    <definedName name="Start_1" localSheetId="28">#REF!</definedName>
    <definedName name="Start_1" localSheetId="0">#REF!</definedName>
    <definedName name="Start_1" localSheetId="6">#REF!</definedName>
    <definedName name="Start_1" localSheetId="7">#REF!</definedName>
    <definedName name="Start_1" localSheetId="2">#REF!</definedName>
    <definedName name="Start_1" localSheetId="33">#REF!</definedName>
    <definedName name="Start_1" localSheetId="19">#REF!</definedName>
    <definedName name="Start_1" localSheetId="25">#REF!</definedName>
    <definedName name="Start_1">#REF!</definedName>
    <definedName name="Start_10" localSheetId="28">#REF!</definedName>
    <definedName name="Start_10" localSheetId="0">#REF!</definedName>
    <definedName name="Start_10" localSheetId="6">#REF!</definedName>
    <definedName name="Start_10" localSheetId="7">#REF!</definedName>
    <definedName name="Start_10" localSheetId="2">#REF!</definedName>
    <definedName name="Start_10" localSheetId="33">#REF!</definedName>
    <definedName name="Start_10" localSheetId="19">#REF!</definedName>
    <definedName name="Start_10" localSheetId="25">#REF!</definedName>
    <definedName name="Start_10">#REF!</definedName>
    <definedName name="Start_11" localSheetId="28">#REF!</definedName>
    <definedName name="Start_11" localSheetId="0">#REF!</definedName>
    <definedName name="Start_11" localSheetId="6">#REF!</definedName>
    <definedName name="Start_11" localSheetId="7">#REF!</definedName>
    <definedName name="Start_11" localSheetId="2">#REF!</definedName>
    <definedName name="Start_11" localSheetId="33">#REF!</definedName>
    <definedName name="Start_11" localSheetId="19">#REF!</definedName>
    <definedName name="Start_11" localSheetId="25">#REF!</definedName>
    <definedName name="Start_11">#REF!</definedName>
    <definedName name="Start_12" localSheetId="28">#REF!</definedName>
    <definedName name="Start_12" localSheetId="0">#REF!</definedName>
    <definedName name="Start_12" localSheetId="6">#REF!</definedName>
    <definedName name="Start_12" localSheetId="7">#REF!</definedName>
    <definedName name="Start_12" localSheetId="2">#REF!</definedName>
    <definedName name="Start_12" localSheetId="33">#REF!</definedName>
    <definedName name="Start_12" localSheetId="19">#REF!</definedName>
    <definedName name="Start_12" localSheetId="25">#REF!</definedName>
    <definedName name="Start_12">#REF!</definedName>
    <definedName name="Start_13" localSheetId="28">#REF!</definedName>
    <definedName name="Start_13" localSheetId="0">#REF!</definedName>
    <definedName name="Start_13" localSheetId="6">#REF!</definedName>
    <definedName name="Start_13" localSheetId="7">#REF!</definedName>
    <definedName name="Start_13" localSheetId="2">#REF!</definedName>
    <definedName name="Start_13" localSheetId="33">#REF!</definedName>
    <definedName name="Start_13" localSheetId="19">#REF!</definedName>
    <definedName name="Start_13" localSheetId="25">#REF!</definedName>
    <definedName name="Start_13">#REF!</definedName>
    <definedName name="Start_2" localSheetId="28">#REF!</definedName>
    <definedName name="Start_2" localSheetId="0">#REF!</definedName>
    <definedName name="Start_2" localSheetId="6">#REF!</definedName>
    <definedName name="Start_2" localSheetId="7">#REF!</definedName>
    <definedName name="Start_2" localSheetId="2">#REF!</definedName>
    <definedName name="Start_2" localSheetId="33">#REF!</definedName>
    <definedName name="Start_2" localSheetId="19">#REF!</definedName>
    <definedName name="Start_2" localSheetId="25">#REF!</definedName>
    <definedName name="Start_2">#REF!</definedName>
    <definedName name="Start_3" localSheetId="28">#REF!</definedName>
    <definedName name="Start_3" localSheetId="0">#REF!</definedName>
    <definedName name="Start_3" localSheetId="6">#REF!</definedName>
    <definedName name="Start_3" localSheetId="7">#REF!</definedName>
    <definedName name="Start_3" localSheetId="2">#REF!</definedName>
    <definedName name="Start_3" localSheetId="33">#REF!</definedName>
    <definedName name="Start_3" localSheetId="19">#REF!</definedName>
    <definedName name="Start_3" localSheetId="25">#REF!</definedName>
    <definedName name="Start_3">#REF!</definedName>
    <definedName name="Start_4" localSheetId="28">#REF!</definedName>
    <definedName name="Start_4" localSheetId="0">#REF!</definedName>
    <definedName name="Start_4" localSheetId="6">#REF!</definedName>
    <definedName name="Start_4" localSheetId="7">#REF!</definedName>
    <definedName name="Start_4" localSheetId="2">#REF!</definedName>
    <definedName name="Start_4" localSheetId="33">#REF!</definedName>
    <definedName name="Start_4" localSheetId="19">#REF!</definedName>
    <definedName name="Start_4" localSheetId="25">#REF!</definedName>
    <definedName name="Start_4">#REF!</definedName>
    <definedName name="Start_5" localSheetId="28">#REF!</definedName>
    <definedName name="Start_5" localSheetId="0">#REF!</definedName>
    <definedName name="Start_5" localSheetId="6">#REF!</definedName>
    <definedName name="Start_5" localSheetId="7">#REF!</definedName>
    <definedName name="Start_5" localSheetId="2">#REF!</definedName>
    <definedName name="Start_5" localSheetId="33">#REF!</definedName>
    <definedName name="Start_5" localSheetId="19">#REF!</definedName>
    <definedName name="Start_5" localSheetId="25">#REF!</definedName>
    <definedName name="Start_5">#REF!</definedName>
    <definedName name="Start_6" localSheetId="28">#REF!</definedName>
    <definedName name="Start_6" localSheetId="0">#REF!</definedName>
    <definedName name="Start_6" localSheetId="6">#REF!</definedName>
    <definedName name="Start_6" localSheetId="7">#REF!</definedName>
    <definedName name="Start_6" localSheetId="2">#REF!</definedName>
    <definedName name="Start_6" localSheetId="33">#REF!</definedName>
    <definedName name="Start_6" localSheetId="19">#REF!</definedName>
    <definedName name="Start_6" localSheetId="25">#REF!</definedName>
    <definedName name="Start_6">#REF!</definedName>
    <definedName name="Start_7" localSheetId="28">#REF!</definedName>
    <definedName name="Start_7" localSheetId="0">#REF!</definedName>
    <definedName name="Start_7" localSheetId="6">#REF!</definedName>
    <definedName name="Start_7" localSheetId="7">#REF!</definedName>
    <definedName name="Start_7" localSheetId="2">#REF!</definedName>
    <definedName name="Start_7" localSheetId="33">#REF!</definedName>
    <definedName name="Start_7" localSheetId="19">#REF!</definedName>
    <definedName name="Start_7" localSheetId="25">#REF!</definedName>
    <definedName name="Start_7">#REF!</definedName>
    <definedName name="Start_8" localSheetId="28">#REF!</definedName>
    <definedName name="Start_8" localSheetId="0">#REF!</definedName>
    <definedName name="Start_8" localSheetId="6">#REF!</definedName>
    <definedName name="Start_8" localSheetId="7">#REF!</definedName>
    <definedName name="Start_8" localSheetId="2">#REF!</definedName>
    <definedName name="Start_8" localSheetId="33">#REF!</definedName>
    <definedName name="Start_8" localSheetId="19">#REF!</definedName>
    <definedName name="Start_8" localSheetId="25">#REF!</definedName>
    <definedName name="Start_8">#REF!</definedName>
    <definedName name="Start_9" localSheetId="28">#REF!</definedName>
    <definedName name="Start_9" localSheetId="0">#REF!</definedName>
    <definedName name="Start_9" localSheetId="6">#REF!</definedName>
    <definedName name="Start_9" localSheetId="7">#REF!</definedName>
    <definedName name="Start_9" localSheetId="2">#REF!</definedName>
    <definedName name="Start_9" localSheetId="33">#REF!</definedName>
    <definedName name="Start_9" localSheetId="19">#REF!</definedName>
    <definedName name="Start_9" localSheetId="25">#REF!</definedName>
    <definedName name="Start_9">#REF!</definedName>
    <definedName name="Stt" localSheetId="2">#REF!</definedName>
    <definedName name="Stt">#REF!</definedName>
    <definedName name="SU" localSheetId="0">#REF!</definedName>
    <definedName name="SU" localSheetId="6">#REF!</definedName>
    <definedName name="SU" localSheetId="7">#REF!</definedName>
    <definedName name="SU" localSheetId="2">#REF!</definedName>
    <definedName name="su" localSheetId="33">#REF!</definedName>
    <definedName name="SU">#REF!</definedName>
    <definedName name="sub" localSheetId="28">#REF!</definedName>
    <definedName name="sub" localSheetId="0">#REF!</definedName>
    <definedName name="sub" localSheetId="6">#REF!</definedName>
    <definedName name="sub" localSheetId="7">#REF!</definedName>
    <definedName name="sub" localSheetId="2">#REF!</definedName>
    <definedName name="sub" localSheetId="33">#REF!</definedName>
    <definedName name="sub" localSheetId="19">#REF!</definedName>
    <definedName name="sub" localSheetId="25">#REF!</definedName>
    <definedName name="sub">#REF!</definedName>
    <definedName name="SUM">#REF!,#REF!</definedName>
    <definedName name="SUMITOMO" localSheetId="0">#REF!</definedName>
    <definedName name="SUMITOMO" localSheetId="6">#REF!</definedName>
    <definedName name="SUMITOMO" localSheetId="7">#REF!</definedName>
    <definedName name="SUMITOMO" localSheetId="2">#REF!</definedName>
    <definedName name="SUMITOMO" localSheetId="33">#REF!</definedName>
    <definedName name="SUMITOMO">#REF!</definedName>
    <definedName name="SUMITOMO_GT" localSheetId="0">#REF!</definedName>
    <definedName name="SUMITOMO_GT" localSheetId="6">#REF!</definedName>
    <definedName name="SUMITOMO_GT" localSheetId="7">#REF!</definedName>
    <definedName name="SUMITOMO_GT" localSheetId="2">#REF!</definedName>
    <definedName name="SUMITOMO_GT" localSheetId="33">#REF!</definedName>
    <definedName name="SUMITOMO_GT">#REF!</definedName>
    <definedName name="SUMMARY" localSheetId="28">#REF!</definedName>
    <definedName name="SUMMARY" localSheetId="0">#REF!</definedName>
    <definedName name="SUMMARY" localSheetId="6">#REF!</definedName>
    <definedName name="SUMMARY" localSheetId="7">#REF!</definedName>
    <definedName name="SUMMARY" localSheetId="2">#REF!</definedName>
    <definedName name="SUMMARY" localSheetId="4">#REF!</definedName>
    <definedName name="SUMMARY" localSheetId="5">#REF!</definedName>
    <definedName name="SUMMARY" localSheetId="33">#REF!</definedName>
    <definedName name="SUMMARY" localSheetId="26">#REF!</definedName>
    <definedName name="SUMMARY" localSheetId="19">#REF!</definedName>
    <definedName name="SUMMARY" localSheetId="25">#REF!</definedName>
    <definedName name="SUMMARY" localSheetId="27">#REF!</definedName>
    <definedName name="SUMMARY">#REF!</definedName>
    <definedName name="sumTB" localSheetId="2">#REF!</definedName>
    <definedName name="sumTB">#REF!</definedName>
    <definedName name="sur" localSheetId="28">#REF!</definedName>
    <definedName name="sur" localSheetId="0">#REF!</definedName>
    <definedName name="sur" localSheetId="6">#REF!</definedName>
    <definedName name="sur" localSheetId="7">#REF!</definedName>
    <definedName name="sur" localSheetId="2">#REF!</definedName>
    <definedName name="sur" localSheetId="33">#REF!</definedName>
    <definedName name="sur" localSheetId="19">#REF!</definedName>
    <definedName name="sur" localSheetId="25">#REF!</definedName>
    <definedName name="sur">#REF!</definedName>
    <definedName name="SX_Lapthao_khungV_Sdao">#REF!</definedName>
    <definedName name="T" localSheetId="2">#REF!</definedName>
    <definedName name="T" localSheetId="33">#REF!</definedName>
    <definedName name="T">#REF!</definedName>
    <definedName name="T_n_vËt_liÖu">#REF!</definedName>
    <definedName name="t101p" localSheetId="28">#REF!</definedName>
    <definedName name="t101p" localSheetId="1">#REF!</definedName>
    <definedName name="t101p" localSheetId="0">#REF!</definedName>
    <definedName name="t101p" localSheetId="6">#REF!</definedName>
    <definedName name="t101p" localSheetId="7">#REF!</definedName>
    <definedName name="t101p" localSheetId="2">#REF!</definedName>
    <definedName name="t101p" localSheetId="4">#REF!</definedName>
    <definedName name="t101p" localSheetId="5">#REF!</definedName>
    <definedName name="t101p" localSheetId="33">#REF!</definedName>
    <definedName name="t101p" localSheetId="19">#REF!</definedName>
    <definedName name="t101p" localSheetId="25">#REF!</definedName>
    <definedName name="t101p">#REF!</definedName>
    <definedName name="t103p" localSheetId="28">#REF!</definedName>
    <definedName name="t103p" localSheetId="1">#REF!</definedName>
    <definedName name="t103p" localSheetId="0">#REF!</definedName>
    <definedName name="t103p" localSheetId="6">#REF!</definedName>
    <definedName name="t103p" localSheetId="7">#REF!</definedName>
    <definedName name="t103p" localSheetId="2">#REF!</definedName>
    <definedName name="t103p" localSheetId="4">#REF!</definedName>
    <definedName name="t103p" localSheetId="5">#REF!</definedName>
    <definedName name="t103p" localSheetId="33">#REF!</definedName>
    <definedName name="t103p" localSheetId="19">#REF!</definedName>
    <definedName name="t103p" localSheetId="25">#REF!</definedName>
    <definedName name="t103p">#REF!</definedName>
    <definedName name="t10nc1p" localSheetId="28">#REF!</definedName>
    <definedName name="t10nc1p" localSheetId="1">#REF!</definedName>
    <definedName name="t10nc1p" localSheetId="0">#REF!</definedName>
    <definedName name="t10nc1p" localSheetId="6">#REF!</definedName>
    <definedName name="t10nc1p" localSheetId="7">#REF!</definedName>
    <definedName name="t10nc1p" localSheetId="2">#REF!</definedName>
    <definedName name="t10nc1p" localSheetId="4">#REF!</definedName>
    <definedName name="t10nc1p" localSheetId="5">#REF!</definedName>
    <definedName name="t10nc1p" localSheetId="33">#REF!</definedName>
    <definedName name="t10nc1p" localSheetId="19">#REF!</definedName>
    <definedName name="t10nc1p" localSheetId="25">#REF!</definedName>
    <definedName name="t10nc1p">#REF!</definedName>
    <definedName name="t10vl1p" localSheetId="28">#REF!</definedName>
    <definedName name="t10vl1p" localSheetId="1">#REF!</definedName>
    <definedName name="t10vl1p" localSheetId="0">#REF!</definedName>
    <definedName name="t10vl1p" localSheetId="6">#REF!</definedName>
    <definedName name="t10vl1p" localSheetId="7">#REF!</definedName>
    <definedName name="t10vl1p" localSheetId="2">#REF!</definedName>
    <definedName name="t10vl1p" localSheetId="4">#REF!</definedName>
    <definedName name="t10vl1p" localSheetId="5">#REF!</definedName>
    <definedName name="t10vl1p" localSheetId="33">#REF!</definedName>
    <definedName name="t10vl1p" localSheetId="19">#REF!</definedName>
    <definedName name="t10vl1p" localSheetId="25">#REF!</definedName>
    <definedName name="t10vl1p">#REF!</definedName>
    <definedName name="T11_2001" localSheetId="2">#REF!</definedName>
    <definedName name="T11_2001">#REF!</definedName>
    <definedName name="t121p" localSheetId="28">#REF!</definedName>
    <definedName name="t121p" localSheetId="1">#REF!</definedName>
    <definedName name="t121p" localSheetId="0">#REF!</definedName>
    <definedName name="t121p" localSheetId="6">#REF!</definedName>
    <definedName name="t121p" localSheetId="7">#REF!</definedName>
    <definedName name="t121p" localSheetId="2">#REF!</definedName>
    <definedName name="t121p" localSheetId="4">#REF!</definedName>
    <definedName name="t121p" localSheetId="5">#REF!</definedName>
    <definedName name="t121p" localSheetId="33">#REF!</definedName>
    <definedName name="t121p" localSheetId="19">#REF!</definedName>
    <definedName name="t121p" localSheetId="25">#REF!</definedName>
    <definedName name="t121p">#REF!</definedName>
    <definedName name="t123p" localSheetId="28">#REF!</definedName>
    <definedName name="t123p" localSheetId="1">#REF!</definedName>
    <definedName name="t123p" localSheetId="0">#REF!</definedName>
    <definedName name="t123p" localSheetId="6">#REF!</definedName>
    <definedName name="t123p" localSheetId="7">#REF!</definedName>
    <definedName name="t123p" localSheetId="2">#REF!</definedName>
    <definedName name="t123p" localSheetId="4">#REF!</definedName>
    <definedName name="t123p" localSheetId="5">#REF!</definedName>
    <definedName name="t123p" localSheetId="33">#REF!</definedName>
    <definedName name="t123p" localSheetId="19">#REF!</definedName>
    <definedName name="t123p" localSheetId="25">#REF!</definedName>
    <definedName name="t123p">#REF!</definedName>
    <definedName name="t141p" localSheetId="28">#REF!</definedName>
    <definedName name="t141p" localSheetId="1">#REF!</definedName>
    <definedName name="t141p" localSheetId="0">#REF!</definedName>
    <definedName name="t141p" localSheetId="6">#REF!</definedName>
    <definedName name="t141p" localSheetId="7">#REF!</definedName>
    <definedName name="t141p" localSheetId="2">#REF!</definedName>
    <definedName name="t141p" localSheetId="4">#REF!</definedName>
    <definedName name="t141p" localSheetId="5">#REF!</definedName>
    <definedName name="t141p" localSheetId="33">#REF!</definedName>
    <definedName name="t141p" localSheetId="19">#REF!</definedName>
    <definedName name="t141p" localSheetId="25">#REF!</definedName>
    <definedName name="t141p">#REF!</definedName>
    <definedName name="t143p" localSheetId="28">#REF!</definedName>
    <definedName name="t143p" localSheetId="1">#REF!</definedName>
    <definedName name="t143p" localSheetId="0">#REF!</definedName>
    <definedName name="t143p" localSheetId="6">#REF!</definedName>
    <definedName name="t143p" localSheetId="7">#REF!</definedName>
    <definedName name="t143p" localSheetId="2">#REF!</definedName>
    <definedName name="t143p" localSheetId="4">#REF!</definedName>
    <definedName name="t143p" localSheetId="5">#REF!</definedName>
    <definedName name="t143p" localSheetId="33">#REF!</definedName>
    <definedName name="t143p" localSheetId="19">#REF!</definedName>
    <definedName name="t143p" localSheetId="25">#REF!</definedName>
    <definedName name="t143p">#REF!</definedName>
    <definedName name="t14nc3p" localSheetId="28">#REF!</definedName>
    <definedName name="t14nc3p" localSheetId="1">#REF!</definedName>
    <definedName name="t14nc3p" localSheetId="0">#REF!</definedName>
    <definedName name="t14nc3p" localSheetId="6">#REF!</definedName>
    <definedName name="t14nc3p" localSheetId="7">#REF!</definedName>
    <definedName name="t14nc3p" localSheetId="2">#REF!</definedName>
    <definedName name="t14nc3p" localSheetId="4">#REF!</definedName>
    <definedName name="t14nc3p" localSheetId="5">#REF!</definedName>
    <definedName name="t14nc3p" localSheetId="33">#REF!</definedName>
    <definedName name="t14nc3p" localSheetId="19">#REF!</definedName>
    <definedName name="t14nc3p" localSheetId="25">#REF!</definedName>
    <definedName name="t14nc3p">#REF!</definedName>
    <definedName name="t14vl3p" localSheetId="28">#REF!</definedName>
    <definedName name="t14vl3p" localSheetId="1">#REF!</definedName>
    <definedName name="t14vl3p" localSheetId="0">#REF!</definedName>
    <definedName name="t14vl3p" localSheetId="6">#REF!</definedName>
    <definedName name="t14vl3p" localSheetId="7">#REF!</definedName>
    <definedName name="t14vl3p" localSheetId="2">#REF!</definedName>
    <definedName name="t14vl3p" localSheetId="4">#REF!</definedName>
    <definedName name="t14vl3p" localSheetId="5">#REF!</definedName>
    <definedName name="t14vl3p" localSheetId="33">#REF!</definedName>
    <definedName name="t14vl3p" localSheetId="19">#REF!</definedName>
    <definedName name="t14vl3p" localSheetId="25">#REF!</definedName>
    <definedName name="t14vl3p">#REF!</definedName>
    <definedName name="T2.2006" localSheetId="0" hidden="1">{"'Sheet1'!$L$16"}</definedName>
    <definedName name="T2.2006" localSheetId="34" hidden="1">{"'Sheet1'!$L$16"}</definedName>
    <definedName name="T2.2006" localSheetId="9" hidden="1">{"'Sheet1'!$L$16"}</definedName>
    <definedName name="T2.2006" localSheetId="6" hidden="1">{"'Sheet1'!$L$16"}</definedName>
    <definedName name="T2.2006" localSheetId="7" hidden="1">{"'Sheet1'!$L$16"}</definedName>
    <definedName name="T2.2006" localSheetId="2" hidden="1">{"'Sheet1'!$L$16"}</definedName>
    <definedName name="T2.2006" localSheetId="4" hidden="1">{"'Sheet1'!$L$16"}</definedName>
    <definedName name="T2.2006" localSheetId="5" hidden="1">{"'Sheet1'!$L$16"}</definedName>
    <definedName name="T2.2006" localSheetId="3" hidden="1">{"'Sheet1'!$L$16"}</definedName>
    <definedName name="T2.2006" localSheetId="16" hidden="1">{"'Sheet1'!$L$16"}</definedName>
    <definedName name="T2.2006" localSheetId="20" hidden="1">{"'Sheet1'!$L$16"}</definedName>
    <definedName name="T2.2006" localSheetId="24" hidden="1">{"'Sheet1'!$L$16"}</definedName>
    <definedName name="T2.2006" hidden="1">{"'Sheet1'!$L$16"}</definedName>
    <definedName name="T44QUAN3" localSheetId="2">#REF!</definedName>
    <definedName name="T44QUAN3">#REF!</definedName>
    <definedName name="T45GOVAP1" localSheetId="2">#REF!</definedName>
    <definedName name="T45GOVAP1">#REF!</definedName>
    <definedName name="T45HCUCHI" localSheetId="2">#REF!</definedName>
    <definedName name="T45HCUCHI">#REF!</definedName>
    <definedName name="T45HHOCMON" localSheetId="2">#REF!</definedName>
    <definedName name="T45HHOCMON">#REF!</definedName>
    <definedName name="T45QBINHCHANH" localSheetId="2">#REF!</definedName>
    <definedName name="T45QBINHCHANH">#REF!</definedName>
    <definedName name="T45QBINHTAN" localSheetId="2">#REF!</definedName>
    <definedName name="T45QBINHTAN">#REF!</definedName>
    <definedName name="T45QBINHTHANH1" localSheetId="2">#REF!</definedName>
    <definedName name="T45QBINHTHANH1">#REF!</definedName>
    <definedName name="T45QBINHTHANH2" localSheetId="2">#REF!</definedName>
    <definedName name="T45QBINHTHANH2">#REF!</definedName>
    <definedName name="T45QGOVAP1" localSheetId="2">#REF!</definedName>
    <definedName name="T45QGOVAP1">#REF!</definedName>
    <definedName name="T45QGOVAP2" localSheetId="2">#REF!</definedName>
    <definedName name="T45QGOVAP2">#REF!</definedName>
    <definedName name="T45QPHUNHUAN" localSheetId="2">#REF!</definedName>
    <definedName name="T45QPHUNHUAN">#REF!</definedName>
    <definedName name="T45QTANBINH2" localSheetId="2">#REF!</definedName>
    <definedName name="T45QTANBINH2">#REF!</definedName>
    <definedName name="T45QTANHBINH1" localSheetId="2">#REF!</definedName>
    <definedName name="T45QTANHBINH1">#REF!</definedName>
    <definedName name="T45QTANPHU" localSheetId="2">#REF!</definedName>
    <definedName name="T45QTANPHU">#REF!</definedName>
    <definedName name="T45QTHUDUC1" localSheetId="2">#REF!</definedName>
    <definedName name="T45QTHUDUC1">#REF!</definedName>
    <definedName name="T45QTHUDUC2" localSheetId="2">#REF!</definedName>
    <definedName name="T45QTHUDUC2">#REF!</definedName>
    <definedName name="T45QUAN1" localSheetId="2">#REF!</definedName>
    <definedName name="T45QUAN1">#REF!</definedName>
    <definedName name="T45QUAN10" localSheetId="2">#REF!</definedName>
    <definedName name="T45QUAN10">#REF!</definedName>
    <definedName name="T45QUAN11" localSheetId="2">#REF!</definedName>
    <definedName name="T45QUAN11">#REF!</definedName>
    <definedName name="T45QUAN12" localSheetId="2">#REF!</definedName>
    <definedName name="T45QUAN12">#REF!</definedName>
    <definedName name="T45QUAN2" localSheetId="2">#REF!</definedName>
    <definedName name="T45QUAN2">#REF!</definedName>
    <definedName name="T45QUAN3" localSheetId="2">#REF!</definedName>
    <definedName name="T45QUAN3">#REF!</definedName>
    <definedName name="T45QUAN4" localSheetId="2">#REF!</definedName>
    <definedName name="T45QUAN4">#REF!</definedName>
    <definedName name="T45QUAN6A" localSheetId="2">#REF!</definedName>
    <definedName name="T45QUAN6A">#REF!</definedName>
    <definedName name="T45QUAN6B" localSheetId="2">#REF!</definedName>
    <definedName name="T45QUAN6B">#REF!</definedName>
    <definedName name="T45QUAN7" localSheetId="2">#REF!</definedName>
    <definedName name="T45QUAN7">#REF!</definedName>
    <definedName name="T45QUAN8B" localSheetId="2">#REF!</definedName>
    <definedName name="T45QUAN8B">#REF!</definedName>
    <definedName name="T45QUAN9" localSheetId="2">#REF!</definedName>
    <definedName name="T45QUAN9">#REF!</definedName>
    <definedName name="ta">#REF!</definedName>
    <definedName name="tadao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dan">#REF!</definedName>
    <definedName name="TAMTINH" localSheetId="2">#REF!</definedName>
    <definedName name="TAMTINH">#REF!</definedName>
    <definedName name="TANBINH1" localSheetId="2">#REF!</definedName>
    <definedName name="TANBINH1">#REF!</definedName>
    <definedName name="TANBINH2" localSheetId="2">#REF!</definedName>
    <definedName name="TANBINH2">#REF!</definedName>
    <definedName name="TANPHU" localSheetId="2">#REF!</definedName>
    <definedName name="TANPHU">#REF!</definedName>
    <definedName name="TaxTV">10%</definedName>
    <definedName name="TaxXL">5%</definedName>
    <definedName name="TBA" localSheetId="28">#REF!</definedName>
    <definedName name="TBA" localSheetId="0">#REF!</definedName>
    <definedName name="TBA" localSheetId="6">#REF!</definedName>
    <definedName name="TBA" localSheetId="7">#REF!</definedName>
    <definedName name="TBA" localSheetId="2">#REF!</definedName>
    <definedName name="TBA" localSheetId="33">#REF!</definedName>
    <definedName name="TBA" localSheetId="19">#REF!</definedName>
    <definedName name="TBA" localSheetId="25">#REF!</definedName>
    <definedName name="TBA">#REF!</definedName>
    <definedName name="tbtram" localSheetId="28">#REF!</definedName>
    <definedName name="tbtram" localSheetId="1">#REF!</definedName>
    <definedName name="tbtram" localSheetId="0">#REF!</definedName>
    <definedName name="tbtram" localSheetId="6">#REF!</definedName>
    <definedName name="tbtram" localSheetId="7">#REF!</definedName>
    <definedName name="tbtram" localSheetId="2">#REF!</definedName>
    <definedName name="tbtram" localSheetId="4">#REF!</definedName>
    <definedName name="tbtram" localSheetId="5">#REF!</definedName>
    <definedName name="tbtram" localSheetId="33">#REF!</definedName>
    <definedName name="tbtram" localSheetId="19">#REF!</definedName>
    <definedName name="tbtram" localSheetId="25">#REF!</definedName>
    <definedName name="tbtram">#REF!</definedName>
    <definedName name="TC" localSheetId="28">#REF!</definedName>
    <definedName name="TC" localSheetId="1">#REF!</definedName>
    <definedName name="TC" localSheetId="0">#REF!</definedName>
    <definedName name="TC" localSheetId="6">#REF!</definedName>
    <definedName name="TC" localSheetId="7">#REF!</definedName>
    <definedName name="TC" localSheetId="2">#REF!</definedName>
    <definedName name="TC" localSheetId="4">#REF!</definedName>
    <definedName name="TC" localSheetId="5">#REF!</definedName>
    <definedName name="TC" localSheetId="33">#REF!</definedName>
    <definedName name="TC" localSheetId="19">#REF!</definedName>
    <definedName name="TC" localSheetId="25">#REF!</definedName>
    <definedName name="TC">#REF!</definedName>
    <definedName name="TC_NHANH1" localSheetId="28">#REF!</definedName>
    <definedName name="TC_NHANH1" localSheetId="1">#REF!</definedName>
    <definedName name="TC_NHANH1" localSheetId="0">#REF!</definedName>
    <definedName name="TC_NHANH1" localSheetId="6">#REF!</definedName>
    <definedName name="TC_NHANH1" localSheetId="7">#REF!</definedName>
    <definedName name="TC_NHANH1" localSheetId="2">#REF!</definedName>
    <definedName name="TC_NHANH1" localSheetId="4">#REF!</definedName>
    <definedName name="TC_NHANH1" localSheetId="5">#REF!</definedName>
    <definedName name="TC_NHANH1" localSheetId="33">#REF!</definedName>
    <definedName name="TC_NHANH1" localSheetId="19">#REF!</definedName>
    <definedName name="TC_NHANH1" localSheetId="25">#REF!</definedName>
    <definedName name="TC_NHANH1">#REF!</definedName>
    <definedName name="TC44HCUCHI" localSheetId="2">#REF!</definedName>
    <definedName name="TC44HCUCHI">#REF!</definedName>
    <definedName name="TC44HHOCMON" localSheetId="2">#REF!</definedName>
    <definedName name="TC44HHOCMON">#REF!</definedName>
    <definedName name="TC44QBINHCHANH" localSheetId="2">#REF!</definedName>
    <definedName name="TC44QBINHCHANH">#REF!</definedName>
    <definedName name="TC44QBINHTAN" localSheetId="2">#REF!</definedName>
    <definedName name="TC44QBINHTAN">#REF!</definedName>
    <definedName name="TC44QBINHTHANH1" localSheetId="2">#REF!</definedName>
    <definedName name="TC44QBINHTHANH1">#REF!</definedName>
    <definedName name="TC44QBINHTHANH2" localSheetId="2">#REF!</definedName>
    <definedName name="TC44QBINHTHANH2">#REF!</definedName>
    <definedName name="TC44QGOVAP1" localSheetId="2">#REF!</definedName>
    <definedName name="TC44QGOVAP1">#REF!</definedName>
    <definedName name="TC44QGOVAP2" localSheetId="2">#REF!</definedName>
    <definedName name="TC44QGOVAP2">#REF!</definedName>
    <definedName name="TC44QPHUNHUAN" localSheetId="2">#REF!</definedName>
    <definedName name="TC44QPHUNHUAN">#REF!</definedName>
    <definedName name="TC44QTANBINH1" localSheetId="2">#REF!</definedName>
    <definedName name="TC44QTANBINH1">#REF!</definedName>
    <definedName name="TC44QTANBINH2" localSheetId="2">#REF!</definedName>
    <definedName name="TC44QTANBINH2">#REF!</definedName>
    <definedName name="TC44QTANPHU" localSheetId="2">#REF!</definedName>
    <definedName name="TC44QTANPHU">#REF!</definedName>
    <definedName name="TC44QTHUDUC1" localSheetId="2">#REF!</definedName>
    <definedName name="TC44QTHUDUC1">#REF!</definedName>
    <definedName name="TC44QTHUDUC2" localSheetId="2">#REF!</definedName>
    <definedName name="TC44QTHUDUC2">#REF!</definedName>
    <definedName name="TC44QUAN1" localSheetId="2">#REF!</definedName>
    <definedName name="TC44QUAN1">#REF!</definedName>
    <definedName name="TC44QUAN10" localSheetId="2">#REF!</definedName>
    <definedName name="TC44QUAN10">#REF!</definedName>
    <definedName name="TC44QUAN11" localSheetId="2">#REF!</definedName>
    <definedName name="TC44QUAN11">#REF!</definedName>
    <definedName name="TC44QUAN12" localSheetId="2">#REF!</definedName>
    <definedName name="TC44QUAN12">#REF!</definedName>
    <definedName name="TC44QUAN2" localSheetId="2">#REF!</definedName>
    <definedName name="TC44QUAN2">#REF!</definedName>
    <definedName name="TC44QUAN32" localSheetId="2">#REF!</definedName>
    <definedName name="TC44QUAN32">#REF!</definedName>
    <definedName name="TC44QUAN4" localSheetId="2">#REF!</definedName>
    <definedName name="TC44QUAN4">#REF!</definedName>
    <definedName name="TC44QUAN5" localSheetId="2">#REF!</definedName>
    <definedName name="TC44QUAN5">#REF!</definedName>
    <definedName name="TC44QUAN6A" localSheetId="2">#REF!</definedName>
    <definedName name="TC44QUAN6A">#REF!</definedName>
    <definedName name="TC44QUAN6B" localSheetId="2">#REF!</definedName>
    <definedName name="TC44QUAN6B">#REF!</definedName>
    <definedName name="TC44QUAN7" localSheetId="2">#REF!</definedName>
    <definedName name="TC44QUAN7">#REF!</definedName>
    <definedName name="TC44QUAN8A" localSheetId="2">#REF!</definedName>
    <definedName name="TC44QUAN8A">#REF!</definedName>
    <definedName name="TC44QUAN8B" localSheetId="2">#REF!</definedName>
    <definedName name="TC44QUAN8B">#REF!</definedName>
    <definedName name="Tchuan" localSheetId="0">#REF!</definedName>
    <definedName name="Tchuan" localSheetId="6">#REF!</definedName>
    <definedName name="Tchuan" localSheetId="7">#REF!</definedName>
    <definedName name="Tchuan" localSheetId="2">#REF!</definedName>
    <definedName name="Tchuan">#REF!</definedName>
    <definedName name="TCPTT" localSheetId="32">#REF!</definedName>
    <definedName name="TCPTT" localSheetId="12">#REF!</definedName>
    <definedName name="TCPTT" localSheetId="13">#REF!</definedName>
    <definedName name="TCPTT" localSheetId="14">#REF!</definedName>
    <definedName name="TCPTT" localSheetId="22">#REF!</definedName>
    <definedName name="TCPTT" localSheetId="24">#REF!</definedName>
    <definedName name="TD" localSheetId="33">#REF!</definedName>
    <definedName name="TD">#REF!</definedName>
    <definedName name="td10vl" localSheetId="33">#REF!</definedName>
    <definedName name="td10vl">#REF!</definedName>
    <definedName name="td12nc" localSheetId="33">#REF!</definedName>
    <definedName name="td12nc">#REF!</definedName>
    <definedName name="td1p" localSheetId="28">#REF!</definedName>
    <definedName name="td1p" localSheetId="1">#REF!</definedName>
    <definedName name="td1p" localSheetId="0">#REF!</definedName>
    <definedName name="td1p" localSheetId="6">#REF!</definedName>
    <definedName name="td1p" localSheetId="7">#REF!</definedName>
    <definedName name="td1p" localSheetId="2">#REF!</definedName>
    <definedName name="td1p" localSheetId="4">#REF!</definedName>
    <definedName name="td1p" localSheetId="5">#REF!</definedName>
    <definedName name="td1p" localSheetId="33">#REF!</definedName>
    <definedName name="td1p" localSheetId="19">#REF!</definedName>
    <definedName name="td1p" localSheetId="25">#REF!</definedName>
    <definedName name="td1p">#REF!</definedName>
    <definedName name="td3p" localSheetId="28">#REF!</definedName>
    <definedName name="td3p" localSheetId="1">#REF!</definedName>
    <definedName name="td3p" localSheetId="0">#REF!</definedName>
    <definedName name="td3p" localSheetId="6">#REF!</definedName>
    <definedName name="td3p" localSheetId="7">#REF!</definedName>
    <definedName name="td3p" localSheetId="2">#REF!</definedName>
    <definedName name="td3p" localSheetId="4">#REF!</definedName>
    <definedName name="td3p" localSheetId="5">#REF!</definedName>
    <definedName name="td3p" localSheetId="33">#REF!</definedName>
    <definedName name="td3p" localSheetId="19">#REF!</definedName>
    <definedName name="td3p" localSheetId="25">#REF!</definedName>
    <definedName name="td3p">#REF!</definedName>
    <definedName name="tdnc1p" localSheetId="28">#REF!</definedName>
    <definedName name="tdnc1p" localSheetId="1">#REF!</definedName>
    <definedName name="tdnc1p" localSheetId="0">#REF!</definedName>
    <definedName name="tdnc1p" localSheetId="6">#REF!</definedName>
    <definedName name="tdnc1p" localSheetId="7">#REF!</definedName>
    <definedName name="tdnc1p" localSheetId="2">#REF!</definedName>
    <definedName name="tdnc1p" localSheetId="4">#REF!</definedName>
    <definedName name="tdnc1p" localSheetId="5">#REF!</definedName>
    <definedName name="tdnc1p" localSheetId="33">#REF!</definedName>
    <definedName name="tdnc1p" localSheetId="19">#REF!</definedName>
    <definedName name="tdnc1p" localSheetId="25">#REF!</definedName>
    <definedName name="tdnc1p">#REF!</definedName>
    <definedName name="tdo">#REF!</definedName>
    <definedName name="TDT" localSheetId="32">#REF!</definedName>
    <definedName name="TDT" localSheetId="12">#REF!</definedName>
    <definedName name="TDT" localSheetId="13">#REF!</definedName>
    <definedName name="TDT" localSheetId="14">#REF!</definedName>
    <definedName name="TDT" localSheetId="22">#REF!</definedName>
    <definedName name="TDT" localSheetId="24">#REF!</definedName>
    <definedName name="tdtr2cnc" localSheetId="28">#REF!</definedName>
    <definedName name="tdtr2cnc" localSheetId="1">#REF!</definedName>
    <definedName name="tdtr2cnc" localSheetId="0">#REF!</definedName>
    <definedName name="tdtr2cnc" localSheetId="6">#REF!</definedName>
    <definedName name="tdtr2cnc" localSheetId="7">#REF!</definedName>
    <definedName name="tdtr2cnc" localSheetId="2">#REF!</definedName>
    <definedName name="tdtr2cnc" localSheetId="4">#REF!</definedName>
    <definedName name="tdtr2cnc" localSheetId="5">#REF!</definedName>
    <definedName name="tdtr2cnc" localSheetId="33">#REF!</definedName>
    <definedName name="tdtr2cnc" localSheetId="19">#REF!</definedName>
    <definedName name="tdtr2cnc" localSheetId="25">#REF!</definedName>
    <definedName name="tdtr2cnc">#REF!</definedName>
    <definedName name="tdtr2cvl" localSheetId="28">#REF!</definedName>
    <definedName name="tdtr2cvl" localSheetId="1">#REF!</definedName>
    <definedName name="tdtr2cvl" localSheetId="0">#REF!</definedName>
    <definedName name="tdtr2cvl" localSheetId="6">#REF!</definedName>
    <definedName name="tdtr2cvl" localSheetId="7">#REF!</definedName>
    <definedName name="tdtr2cvl" localSheetId="2">#REF!</definedName>
    <definedName name="tdtr2cvl" localSheetId="4">#REF!</definedName>
    <definedName name="tdtr2cvl" localSheetId="5">#REF!</definedName>
    <definedName name="tdtr2cvl" localSheetId="33">#REF!</definedName>
    <definedName name="tdtr2cvl" localSheetId="19">#REF!</definedName>
    <definedName name="tdtr2cvl" localSheetId="25">#REF!</definedName>
    <definedName name="tdtr2cvl">#REF!</definedName>
    <definedName name="tdvl1p" localSheetId="28">#REF!</definedName>
    <definedName name="tdvl1p" localSheetId="1">#REF!</definedName>
    <definedName name="tdvl1p" localSheetId="0">#REF!</definedName>
    <definedName name="tdvl1p" localSheetId="6">#REF!</definedName>
    <definedName name="tdvl1p" localSheetId="7">#REF!</definedName>
    <definedName name="tdvl1p" localSheetId="2">#REF!</definedName>
    <definedName name="tdvl1p" localSheetId="4">#REF!</definedName>
    <definedName name="tdvl1p" localSheetId="5">#REF!</definedName>
    <definedName name="tdvl1p" localSheetId="33">#REF!</definedName>
    <definedName name="tdvl1p" localSheetId="19">#REF!</definedName>
    <definedName name="tdvl1p" localSheetId="25">#REF!</definedName>
    <definedName name="tdvl1p">#REF!</definedName>
    <definedName name="te" localSheetId="0">#REF!</definedName>
    <definedName name="te" localSheetId="6">#REF!</definedName>
    <definedName name="te" localSheetId="7">#REF!</definedName>
    <definedName name="te" localSheetId="2">#REF!</definedName>
    <definedName name="te" localSheetId="33">#REF!</definedName>
    <definedName name="te">#REF!</definedName>
    <definedName name="tenck" localSheetId="0">#REF!</definedName>
    <definedName name="tenck" localSheetId="6">#REF!</definedName>
    <definedName name="tenck" localSheetId="7">#REF!</definedName>
    <definedName name="tenck" localSheetId="2">#REF!</definedName>
    <definedName name="tenck">#REF!</definedName>
    <definedName name="Tengoi" localSheetId="2">#REF!</definedName>
    <definedName name="Tengoi">#REF!</definedName>
    <definedName name="test">#REF!</definedName>
    <definedName name="text">#REF!,#REF!,#REF!,#REF!,#REF!</definedName>
    <definedName name="TG" localSheetId="2">#REF!</definedName>
    <definedName name="TG">#REF!</definedName>
    <definedName name="tggh" localSheetId="0" hidden="1">{"'Sheet1'!$L$16"}</definedName>
    <definedName name="tggh" localSheetId="34" hidden="1">{"'Sheet1'!$L$16"}</definedName>
    <definedName name="tggh" localSheetId="9" hidden="1">{"'Sheet1'!$L$16"}</definedName>
    <definedName name="tggh" localSheetId="6" hidden="1">{"'Sheet1'!$L$16"}</definedName>
    <definedName name="tggh" localSheetId="7" hidden="1">{"'Sheet1'!$L$16"}</definedName>
    <definedName name="tggh" localSheetId="2" hidden="1">{"'Sheet1'!$L$16"}</definedName>
    <definedName name="tggh" localSheetId="4" hidden="1">{"'Sheet1'!$L$16"}</definedName>
    <definedName name="tggh" localSheetId="5" hidden="1">{"'Sheet1'!$L$16"}</definedName>
    <definedName name="tggh" localSheetId="3" hidden="1">{"'Sheet1'!$L$16"}</definedName>
    <definedName name="tggh" localSheetId="16" hidden="1">{"'Sheet1'!$L$16"}</definedName>
    <definedName name="tggh" localSheetId="20" hidden="1">{"'Sheet1'!$L$16"}</definedName>
    <definedName name="tggh" localSheetId="24" hidden="1">{"'Sheet1'!$L$16"}</definedName>
    <definedName name="tggh" hidden="1">{"'Sheet1'!$L$16"}</definedName>
    <definedName name="TH" localSheetId="28" hidden="1">{"'Sheet1'!$L$16"}</definedName>
    <definedName name="TH" localSheetId="1" hidden="1">{"'Sheet1'!$L$16"}</definedName>
    <definedName name="TH" localSheetId="0" hidden="1">{"'Sheet1'!$L$16"}</definedName>
    <definedName name="TH" localSheetId="34" hidden="1">{"'Sheet1'!$L$16"}</definedName>
    <definedName name="TH" localSheetId="9" hidden="1">{"'Sheet1'!$L$16"}</definedName>
    <definedName name="TH" localSheetId="6" hidden="1">{"'Sheet1'!$L$16"}</definedName>
    <definedName name="TH" localSheetId="7" hidden="1">{"'Sheet1'!$L$16"}</definedName>
    <definedName name="th" localSheetId="2" hidden="1">{0}</definedName>
    <definedName name="TH" localSheetId="4" hidden="1">{"'Sheet1'!$L$16"}</definedName>
    <definedName name="TH" localSheetId="5" hidden="1">{"'Sheet1'!$L$16"}</definedName>
    <definedName name="TH" localSheetId="3" hidden="1">{"'Sheet1'!$L$16"}</definedName>
    <definedName name="TH" localSheetId="33" hidden="1">{"'Sheet1'!$L$16"}</definedName>
    <definedName name="TH" localSheetId="10" hidden="1">{"'Sheet1'!$L$16"}</definedName>
    <definedName name="TH" localSheetId="11" hidden="1">{"'Sheet1'!$L$16"}</definedName>
    <definedName name="TH" localSheetId="16" hidden="1">{"'Sheet1'!$L$16"}</definedName>
    <definedName name="TH" localSheetId="20" hidden="1">{"'Sheet1'!$L$16"}</definedName>
    <definedName name="TH" localSheetId="23" hidden="1">{"'Sheet1'!$L$16"}</definedName>
    <definedName name="TH" localSheetId="19" hidden="1">{"'Sheet1'!$L$16"}</definedName>
    <definedName name="TH" localSheetId="24" hidden="1">{"'Sheet1'!$L$16"}</definedName>
    <definedName name="TH" localSheetId="25" hidden="1">{"'Sheet1'!$L$16"}</definedName>
    <definedName name="TH" hidden="1">{"'Sheet1'!$L$16"}</definedName>
    <definedName name="TH.Thang.1" localSheetId="28">#REF!</definedName>
    <definedName name="TH.Thang.1" localSheetId="0">#REF!</definedName>
    <definedName name="TH.Thang.1" localSheetId="6">#REF!</definedName>
    <definedName name="TH.Thang.1" localSheetId="7">#REF!</definedName>
    <definedName name="TH.Thang.1" localSheetId="2">#REF!</definedName>
    <definedName name="TH.Thang.1" localSheetId="33">#REF!</definedName>
    <definedName name="TH.Thang.1" localSheetId="19">#REF!</definedName>
    <definedName name="TH.Thang.1" localSheetId="25">#REF!</definedName>
    <definedName name="TH.Thang.1">#REF!</definedName>
    <definedName name="TH.Thang.10" localSheetId="28">#REF!</definedName>
    <definedName name="TH.Thang.10" localSheetId="0">#REF!</definedName>
    <definedName name="TH.Thang.10" localSheetId="6">#REF!</definedName>
    <definedName name="TH.Thang.10" localSheetId="7">#REF!</definedName>
    <definedName name="TH.Thang.10" localSheetId="2">#REF!</definedName>
    <definedName name="TH.Thang.10" localSheetId="33">#REF!</definedName>
    <definedName name="TH.Thang.10" localSheetId="19">#REF!</definedName>
    <definedName name="TH.Thang.10" localSheetId="25">#REF!</definedName>
    <definedName name="TH.Thang.10">#REF!</definedName>
    <definedName name="TH.Thang.2" localSheetId="28">#REF!</definedName>
    <definedName name="TH.Thang.2" localSheetId="0">#REF!</definedName>
    <definedName name="TH.Thang.2" localSheetId="6">#REF!</definedName>
    <definedName name="TH.Thang.2" localSheetId="7">#REF!</definedName>
    <definedName name="TH.Thang.2" localSheetId="2">#REF!</definedName>
    <definedName name="TH.Thang.2" localSheetId="33">#REF!</definedName>
    <definedName name="TH.Thang.2" localSheetId="19">#REF!</definedName>
    <definedName name="TH.Thang.2" localSheetId="25">#REF!</definedName>
    <definedName name="TH.Thang.2">#REF!</definedName>
    <definedName name="TH.Thang.3" localSheetId="28">#REF!</definedName>
    <definedName name="TH.Thang.3" localSheetId="0">#REF!</definedName>
    <definedName name="TH.Thang.3" localSheetId="6">#REF!</definedName>
    <definedName name="TH.Thang.3" localSheetId="7">#REF!</definedName>
    <definedName name="TH.Thang.3" localSheetId="2">#REF!</definedName>
    <definedName name="TH.Thang.3" localSheetId="33">#REF!</definedName>
    <definedName name="TH.Thang.3" localSheetId="19">#REF!</definedName>
    <definedName name="TH.Thang.3" localSheetId="25">#REF!</definedName>
    <definedName name="TH.Thang.3">#REF!</definedName>
    <definedName name="TH.Thang.4" localSheetId="28">#REF!</definedName>
    <definedName name="TH.Thang.4" localSheetId="0">#REF!</definedName>
    <definedName name="TH.Thang.4" localSheetId="6">#REF!</definedName>
    <definedName name="TH.Thang.4" localSheetId="7">#REF!</definedName>
    <definedName name="TH.Thang.4" localSheetId="2">#REF!</definedName>
    <definedName name="TH.Thang.4" localSheetId="33">#REF!</definedName>
    <definedName name="TH.Thang.4" localSheetId="19">#REF!</definedName>
    <definedName name="TH.Thang.4" localSheetId="25">#REF!</definedName>
    <definedName name="TH.Thang.4">#REF!</definedName>
    <definedName name="TH.Thang.5" localSheetId="28">#REF!</definedName>
    <definedName name="TH.Thang.5" localSheetId="0">#REF!</definedName>
    <definedName name="TH.Thang.5" localSheetId="6">#REF!</definedName>
    <definedName name="TH.Thang.5" localSheetId="7">#REF!</definedName>
    <definedName name="TH.Thang.5" localSheetId="2">#REF!</definedName>
    <definedName name="TH.Thang.5" localSheetId="33">#REF!</definedName>
    <definedName name="TH.Thang.5" localSheetId="19">#REF!</definedName>
    <definedName name="TH.Thang.5" localSheetId="25">#REF!</definedName>
    <definedName name="TH.Thang.5">#REF!</definedName>
    <definedName name="TH.Thang.6" localSheetId="28">#REF!</definedName>
    <definedName name="TH.Thang.6" localSheetId="0">#REF!</definedName>
    <definedName name="TH.Thang.6" localSheetId="6">#REF!</definedName>
    <definedName name="TH.Thang.6" localSheetId="7">#REF!</definedName>
    <definedName name="TH.Thang.6" localSheetId="2">#REF!</definedName>
    <definedName name="TH.Thang.6" localSheetId="33">#REF!</definedName>
    <definedName name="TH.Thang.6" localSheetId="19">#REF!</definedName>
    <definedName name="TH.Thang.6" localSheetId="25">#REF!</definedName>
    <definedName name="TH.Thang.6">#REF!</definedName>
    <definedName name="TH.Thang.7" localSheetId="28">#REF!</definedName>
    <definedName name="TH.Thang.7" localSheetId="0">#REF!</definedName>
    <definedName name="TH.Thang.7" localSheetId="6">#REF!</definedName>
    <definedName name="TH.Thang.7" localSheetId="7">#REF!</definedName>
    <definedName name="TH.Thang.7" localSheetId="2">#REF!</definedName>
    <definedName name="TH.Thang.7" localSheetId="33">#REF!</definedName>
    <definedName name="TH.Thang.7" localSheetId="19">#REF!</definedName>
    <definedName name="TH.Thang.7" localSheetId="25">#REF!</definedName>
    <definedName name="TH.Thang.7">#REF!</definedName>
    <definedName name="TH.Thang.8" localSheetId="28">#REF!</definedName>
    <definedName name="TH.Thang.8" localSheetId="0">#REF!</definedName>
    <definedName name="TH.Thang.8" localSheetId="6">#REF!</definedName>
    <definedName name="TH.Thang.8" localSheetId="7">#REF!</definedName>
    <definedName name="TH.Thang.8" localSheetId="2">#REF!</definedName>
    <definedName name="TH.Thang.8" localSheetId="33">#REF!</definedName>
    <definedName name="TH.Thang.8" localSheetId="19">#REF!</definedName>
    <definedName name="TH.Thang.8" localSheetId="25">#REF!</definedName>
    <definedName name="TH.Thang.8">#REF!</definedName>
    <definedName name="TH.Thang.9" localSheetId="28">#REF!</definedName>
    <definedName name="TH.Thang.9" localSheetId="0">#REF!</definedName>
    <definedName name="TH.Thang.9" localSheetId="6">#REF!</definedName>
    <definedName name="TH.Thang.9" localSheetId="7">#REF!</definedName>
    <definedName name="TH.Thang.9" localSheetId="2">#REF!</definedName>
    <definedName name="TH.Thang.9" localSheetId="33">#REF!</definedName>
    <definedName name="TH.Thang.9" localSheetId="19">#REF!</definedName>
    <definedName name="TH.Thang.9" localSheetId="25">#REF!</definedName>
    <definedName name="TH.Thang.9">#REF!</definedName>
    <definedName name="TH.tinh" localSheetId="0">#REF!</definedName>
    <definedName name="TH.tinh" localSheetId="6">#REF!</definedName>
    <definedName name="TH.tinh" localSheetId="7">#REF!</definedName>
    <definedName name="TH.tinh" localSheetId="2">#REF!</definedName>
    <definedName name="TH.tinh" localSheetId="33">#REF!</definedName>
    <definedName name="TH.tinh">#REF!</definedName>
    <definedName name="TH_VKHNN">#REF!</definedName>
    <definedName name="TH3Q">#REF!</definedName>
    <definedName name="thang">#REF!</definedName>
    <definedName name="Thang_Long" localSheetId="0">#REF!</definedName>
    <definedName name="Thang_Long" localSheetId="6">#REF!</definedName>
    <definedName name="Thang_Long" localSheetId="7">#REF!</definedName>
    <definedName name="Thang_Long" localSheetId="2">#REF!</definedName>
    <definedName name="Thang_Long" localSheetId="33">#REF!</definedName>
    <definedName name="Thang_Long">#REF!</definedName>
    <definedName name="Thang_Long_GT" localSheetId="0">#REF!</definedName>
    <definedName name="Thang_Long_GT" localSheetId="6">#REF!</definedName>
    <definedName name="Thang_Long_GT" localSheetId="7">#REF!</definedName>
    <definedName name="Thang_Long_GT" localSheetId="2">#REF!</definedName>
    <definedName name="Thang_Long_GT" localSheetId="33">#REF!</definedName>
    <definedName name="Thang_Long_GT">#REF!</definedName>
    <definedName name="thang10" localSheetId="0">{"Book1"}</definedName>
    <definedName name="thang10" localSheetId="34">{"Book1"}</definedName>
    <definedName name="thang10" localSheetId="9">{"Book1"}</definedName>
    <definedName name="thang10" localSheetId="6">{"Book1"}</definedName>
    <definedName name="thang10" localSheetId="7">{"Book1"}</definedName>
    <definedName name="thang10" localSheetId="2">{"Book1"}</definedName>
    <definedName name="thang10" localSheetId="4">{"Book1"}</definedName>
    <definedName name="thang10" localSheetId="5">{"Book1"}</definedName>
    <definedName name="thang10" localSheetId="3">{"Book1"}</definedName>
    <definedName name="thang10" localSheetId="16">{"Book1"}</definedName>
    <definedName name="thang10" localSheetId="20">{"Book1"}</definedName>
    <definedName name="thang10" localSheetId="24">{"Book1"}</definedName>
    <definedName name="thang10">{"Book1"}</definedName>
    <definedName name="thang13" localSheetId="0" hidden="1">{"'Sheet1'!$L$16"}</definedName>
    <definedName name="thang13" localSheetId="34" hidden="1">{"'Sheet1'!$L$16"}</definedName>
    <definedName name="thang13" localSheetId="9" hidden="1">{"'Sheet1'!$L$16"}</definedName>
    <definedName name="thang13" localSheetId="6" hidden="1">{"'Sheet1'!$L$16"}</definedName>
    <definedName name="thang13" localSheetId="7" hidden="1">{"'Sheet1'!$L$16"}</definedName>
    <definedName name="thang13" localSheetId="2" hidden="1">{"'Sheet1'!$L$16"}</definedName>
    <definedName name="thang13" localSheetId="4" hidden="1">{"'Sheet1'!$L$16"}</definedName>
    <definedName name="thang13" localSheetId="5" hidden="1">{"'Sheet1'!$L$16"}</definedName>
    <definedName name="thang13" localSheetId="3" hidden="1">{"'Sheet1'!$L$16"}</definedName>
    <definedName name="thang13" localSheetId="16" hidden="1">{"'Sheet1'!$L$16"}</definedName>
    <definedName name="thang13" localSheetId="20" hidden="1">{"'Sheet1'!$L$16"}</definedName>
    <definedName name="thang13" localSheetId="24" hidden="1">{"'Sheet1'!$L$16"}</definedName>
    <definedName name="thang13" hidden="1">{"'Sheet1'!$L$16"}</definedName>
    <definedName name="thanh" localSheetId="2">#REF!</definedName>
    <definedName name="thanh">#REF!</definedName>
    <definedName name="Thanh_CT">#REF!</definedName>
    <definedName name="Thanh_LC_tayvin">#REF!</definedName>
    <definedName name="thanhthao" localSheetId="0" hidden="1">{#N/A,#N/A,FALSE,"Chi tiÆt"}</definedName>
    <definedName name="thanhthao" localSheetId="34" hidden="1">{#N/A,#N/A,FALSE,"Chi tiÆt"}</definedName>
    <definedName name="thanhthao" localSheetId="9" hidden="1">{#N/A,#N/A,FALSE,"Chi tiÆt"}</definedName>
    <definedName name="thanhthao" localSheetId="6" hidden="1">{#N/A,#N/A,FALSE,"Chi tiÆt"}</definedName>
    <definedName name="thanhthao" localSheetId="7" hidden="1">{#N/A,#N/A,FALSE,"Chi tiÆt"}</definedName>
    <definedName name="thanhthao" localSheetId="2" hidden="1">{#N/A,#N/A,FALSE,"Chi tiÆt"}</definedName>
    <definedName name="thanhthao" localSheetId="4" hidden="1">{#N/A,#N/A,FALSE,"Chi tiÆt"}</definedName>
    <definedName name="thanhthao" localSheetId="5" hidden="1">{#N/A,#N/A,FALSE,"Chi tiÆt"}</definedName>
    <definedName name="thanhthao" localSheetId="3" hidden="1">{#N/A,#N/A,FALSE,"Chi tiÆt"}</definedName>
    <definedName name="thanhthao" localSheetId="16" hidden="1">{#N/A,#N/A,FALSE,"Chi tiÆt"}</definedName>
    <definedName name="thanhthao" localSheetId="20" hidden="1">{#N/A,#N/A,FALSE,"Chi tiÆt"}</definedName>
    <definedName name="thanhthao" localSheetId="24" hidden="1">{#N/A,#N/A,FALSE,"Chi tiÆt"}</definedName>
    <definedName name="thanhthao" hidden="1">{#N/A,#N/A,FALSE,"Chi tiÆt"}</definedName>
    <definedName name="thanhtien" localSheetId="0">#REF!</definedName>
    <definedName name="thanhtien" localSheetId="6">#REF!</definedName>
    <definedName name="thanhtien" localSheetId="7">#REF!</definedName>
    <definedName name="thanhtien" localSheetId="2">#REF!</definedName>
    <definedName name="thanhtien">#REF!</definedName>
    <definedName name="Thautinh" localSheetId="0">#REF!</definedName>
    <definedName name="Thautinh" localSheetId="6">#REF!</definedName>
    <definedName name="Thautinh" localSheetId="7">#REF!</definedName>
    <definedName name="Thautinh" localSheetId="2">#REF!</definedName>
    <definedName name="Thautinh" localSheetId="33">#REF!</definedName>
    <definedName name="Thautinh">#REF!</definedName>
    <definedName name="ÞBM">#REF!</definedName>
    <definedName name="Þcot">#REF!</definedName>
    <definedName name="ÞCTd4">#REF!</definedName>
    <definedName name="ÞCTt4">#REF!</definedName>
    <definedName name="Þdamd4">#REF!</definedName>
    <definedName name="Þdamt4">#REF!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Duong" localSheetId="0" hidden="1">{"'Sheet1'!$L$16"}</definedName>
    <definedName name="THDuong" localSheetId="34" hidden="1">{"'Sheet1'!$L$16"}</definedName>
    <definedName name="THDuong" localSheetId="9" hidden="1">{"'Sheet1'!$L$16"}</definedName>
    <definedName name="THDuong" localSheetId="6" hidden="1">{"'Sheet1'!$L$16"}</definedName>
    <definedName name="THDuong" localSheetId="7" hidden="1">{"'Sheet1'!$L$16"}</definedName>
    <definedName name="THDuong" localSheetId="2" hidden="1">{"'Sheet1'!$L$16"}</definedName>
    <definedName name="THDuong" localSheetId="4" hidden="1">{"'Sheet1'!$L$16"}</definedName>
    <definedName name="THDuong" localSheetId="5" hidden="1">{"'Sheet1'!$L$16"}</definedName>
    <definedName name="THDuong" localSheetId="3" hidden="1">{"'Sheet1'!$L$16"}</definedName>
    <definedName name="THDuong" localSheetId="16" hidden="1">{"'Sheet1'!$L$16"}</definedName>
    <definedName name="THDuong" localSheetId="20" hidden="1">{"'Sheet1'!$L$16"}</definedName>
    <definedName name="THDuong" localSheetId="24" hidden="1">{"'Sheet1'!$L$16"}</definedName>
    <definedName name="THDuong" hidden="1">{"'Sheet1'!$L$16"}</definedName>
    <definedName name="THEP_D32">#REF!</definedName>
    <definedName name="thepban" localSheetId="0">#REF!</definedName>
    <definedName name="thepban" localSheetId="6">#REF!</definedName>
    <definedName name="thepban" localSheetId="7">#REF!</definedName>
    <definedName name="thepban" localSheetId="2">#REF!</definedName>
    <definedName name="thepban">#REF!</definedName>
    <definedName name="ThepDinh">#REF!</definedName>
    <definedName name="thepgoc25_60" localSheetId="0">#REF!</definedName>
    <definedName name="thepgoc25_60" localSheetId="6">#REF!</definedName>
    <definedName name="thepgoc25_60" localSheetId="7">#REF!</definedName>
    <definedName name="thepgoc25_60" localSheetId="2">#REF!</definedName>
    <definedName name="thepgoc25_60" localSheetId="33">#REF!</definedName>
    <definedName name="thepgoc25_60">#REF!</definedName>
    <definedName name="thepgoc63_75" localSheetId="0">#REF!</definedName>
    <definedName name="thepgoc63_75" localSheetId="6">#REF!</definedName>
    <definedName name="thepgoc63_75" localSheetId="7">#REF!</definedName>
    <definedName name="thepgoc63_75" localSheetId="2">#REF!</definedName>
    <definedName name="thepgoc63_75" localSheetId="33">#REF!</definedName>
    <definedName name="thepgoc63_75">#REF!</definedName>
    <definedName name="thepgoc80_100" localSheetId="0">#REF!</definedName>
    <definedName name="thepgoc80_100" localSheetId="6">#REF!</definedName>
    <definedName name="thepgoc80_100" localSheetId="7">#REF!</definedName>
    <definedName name="thepgoc80_100" localSheetId="2">#REF!</definedName>
    <definedName name="thepgoc80_100" localSheetId="33">#REF!</definedName>
    <definedName name="thepgoc80_100">#REF!</definedName>
    <definedName name="thepto" localSheetId="2">#REF!</definedName>
    <definedName name="thepto">#REF!</definedName>
    <definedName name="theptron12" localSheetId="0">#REF!</definedName>
    <definedName name="theptron12" localSheetId="6">#REF!</definedName>
    <definedName name="theptron12" localSheetId="7">#REF!</definedName>
    <definedName name="theptron12" localSheetId="2">#REF!</definedName>
    <definedName name="theptron12" localSheetId="33">#REF!</definedName>
    <definedName name="theptron12">#REF!</definedName>
    <definedName name="theptron14_22" localSheetId="0">#REF!</definedName>
    <definedName name="theptron14_22" localSheetId="6">#REF!</definedName>
    <definedName name="theptron14_22" localSheetId="7">#REF!</definedName>
    <definedName name="theptron14_22" localSheetId="2">#REF!</definedName>
    <definedName name="theptron14_22" localSheetId="33">#REF!</definedName>
    <definedName name="theptron14_22">#REF!</definedName>
    <definedName name="theptron6_8" localSheetId="0">#REF!</definedName>
    <definedName name="theptron6_8" localSheetId="6">#REF!</definedName>
    <definedName name="theptron6_8" localSheetId="7">#REF!</definedName>
    <definedName name="theptron6_8" localSheetId="2">#REF!</definedName>
    <definedName name="theptron6_8" localSheetId="33">#REF!</definedName>
    <definedName name="theptron6_8">#REF!</definedName>
    <definedName name="thetichck" localSheetId="0">#REF!</definedName>
    <definedName name="thetichck" localSheetId="6">#REF!</definedName>
    <definedName name="thetichck" localSheetId="7">#REF!</definedName>
    <definedName name="thetichck" localSheetId="2">#REF!</definedName>
    <definedName name="thetichck">#REF!</definedName>
    <definedName name="THGO1pnc" localSheetId="28">#REF!</definedName>
    <definedName name="THGO1pnc" localSheetId="1">#REF!</definedName>
    <definedName name="THGO1pnc" localSheetId="0">#REF!</definedName>
    <definedName name="THGO1pnc" localSheetId="6">#REF!</definedName>
    <definedName name="THGO1pnc" localSheetId="7">#REF!</definedName>
    <definedName name="THGO1pnc" localSheetId="2">#REF!</definedName>
    <definedName name="THGO1pnc" localSheetId="4">#REF!</definedName>
    <definedName name="THGO1pnc" localSheetId="5">#REF!</definedName>
    <definedName name="THGO1pnc" localSheetId="33">#REF!</definedName>
    <definedName name="THGO1pnc" localSheetId="19">#REF!</definedName>
    <definedName name="THGO1pnc" localSheetId="25">#REF!</definedName>
    <definedName name="THGO1pnc">#REF!</definedName>
    <definedName name="THGT" localSheetId="0" hidden="1">{"'Sheet1'!$L$16"}</definedName>
    <definedName name="THGT" localSheetId="34" hidden="1">{"'Sheet1'!$L$16"}</definedName>
    <definedName name="THGT" localSheetId="9" hidden="1">{"'Sheet1'!$L$16"}</definedName>
    <definedName name="THGT" localSheetId="6" hidden="1">{"'Sheet1'!$L$16"}</definedName>
    <definedName name="THGT" localSheetId="7" hidden="1">{"'Sheet1'!$L$16"}</definedName>
    <definedName name="THGT" localSheetId="2" hidden="1">{"'Sheet1'!$L$16"}</definedName>
    <definedName name="THGT" localSheetId="4" hidden="1">{"'Sheet1'!$L$16"}</definedName>
    <definedName name="THGT" localSheetId="5" hidden="1">{"'Sheet1'!$L$16"}</definedName>
    <definedName name="THGT" localSheetId="3" hidden="1">{"'Sheet1'!$L$16"}</definedName>
    <definedName name="THGT" localSheetId="16" hidden="1">{"'Sheet1'!$L$16"}</definedName>
    <definedName name="THGT" localSheetId="20" hidden="1">{"'Sheet1'!$L$16"}</definedName>
    <definedName name="THGT" localSheetId="24" hidden="1">{"'Sheet1'!$L$16"}</definedName>
    <definedName name="THGT" hidden="1">{"'Sheet1'!$L$16"}</definedName>
    <definedName name="thht" localSheetId="28">#REF!</definedName>
    <definedName name="thht" localSheetId="1">#REF!</definedName>
    <definedName name="thht" localSheetId="0">#REF!</definedName>
    <definedName name="thht" localSheetId="6">#REF!</definedName>
    <definedName name="thht" localSheetId="7">#REF!</definedName>
    <definedName name="thht" localSheetId="2">#REF!</definedName>
    <definedName name="thht" localSheetId="4">#REF!</definedName>
    <definedName name="thht" localSheetId="5">#REF!</definedName>
    <definedName name="thht" localSheetId="33">#REF!</definedName>
    <definedName name="thht" localSheetId="19">#REF!</definedName>
    <definedName name="thht" localSheetId="25">#REF!</definedName>
    <definedName name="thht">#REF!</definedName>
    <definedName name="THI" localSheetId="0">#REF!</definedName>
    <definedName name="THI" localSheetId="6">#REF!</definedName>
    <definedName name="THI" localSheetId="7">#REF!</definedName>
    <definedName name="THI" localSheetId="2">#REF!</definedName>
    <definedName name="THI" localSheetId="33">#REF!</definedName>
    <definedName name="THI" localSheetId="10">#REF!</definedName>
    <definedName name="THI" localSheetId="11">#REF!</definedName>
    <definedName name="THI" localSheetId="26">#REF!</definedName>
    <definedName name="THI" localSheetId="27">#REF!</definedName>
    <definedName name="THI">#REF!</definedName>
    <definedName name="THKCHU" localSheetId="2">#REF!</definedName>
    <definedName name="THKCHU">#REF!</definedName>
    <definedName name="THKH2005" localSheetId="1">{"ÿÿÿÿÿ","NHA 7 GIAN SO I- BDH_B.XLS","NHA 7 GIAN SO II-BDH_B.XLS","NHA 7 GIAN SO III-BDH_B.XLS"}</definedName>
    <definedName name="THKH2005" localSheetId="0">{"ÿÿÿÿÿ","NHA 7 GIAN SO I- BDH_B.XLS","NHA 7 GIAN SO II-BDH_B.XLS","NHA 7 GIAN SO III-BDH_B.XLS"}</definedName>
    <definedName name="THKH2005" localSheetId="34">{"ÿÿÿÿÿ","NHA 7 GIAN SO I- BDH_B.XLS","NHA 7 GIAN SO II-BDH_B.XLS","NHA 7 GIAN SO III-BDH_B.XLS"}</definedName>
    <definedName name="THKH2005" localSheetId="9">{"ÿÿÿÿÿ","NHA 7 GIAN SO I- BDH_B.XLS","NHA 7 GIAN SO II-BDH_B.XLS","NHA 7 GIAN SO III-BDH_B.XLS"}</definedName>
    <definedName name="THKH2005" localSheetId="6">{"ÿÿÿÿÿ","NHA 7 GIAN SO I- BDH_B.XLS","NHA 7 GIAN SO II-BDH_B.XLS","NHA 7 GIAN SO III-BDH_B.XLS"}</definedName>
    <definedName name="THKH2005" localSheetId="7">{"ÿÿÿÿÿ","NHA 7 GIAN SO I- BDH_B.XLS","NHA 7 GIAN SO II-BDH_B.XLS","NHA 7 GIAN SO III-BDH_B.XLS"}</definedName>
    <definedName name="THKH2005" localSheetId="2">{"ÿÿÿÿÿ","NHA 7 GIAN SO I- BDH_B.XLS","NHA 7 GIAN SO II-BDH_B.XLS","NHA 7 GIAN SO III-BDH_B.XLS"}</definedName>
    <definedName name="THKH2005" localSheetId="4">{"ÿÿÿÿÿ","NHA 7 GIAN SO I- BDH_B.XLS","NHA 7 GIAN SO II-BDH_B.XLS","NHA 7 GIAN SO III-BDH_B.XLS"}</definedName>
    <definedName name="THKH2005" localSheetId="5">{"ÿÿÿÿÿ","NHA 7 GIAN SO I- BDH_B.XLS","NHA 7 GIAN SO II-BDH_B.XLS","NHA 7 GIAN SO III-BDH_B.XLS"}</definedName>
    <definedName name="THKH2005" localSheetId="3">{"ÿÿÿÿÿ","NHA 7 GIAN SO I- BDH_B.XLS","NHA 7 GIAN SO II-BDH_B.XLS","NHA 7 GIAN SO III-BDH_B.XLS"}</definedName>
    <definedName name="THKH2005" localSheetId="33">{"ÿÿÿÿÿ","NHA 7 GIAN SO I- BDH_B.XLS","NHA 7 GIAN SO II-BDH_B.XLS","NHA 7 GIAN SO III-BDH_B.XLS"}</definedName>
    <definedName name="THKH2005" localSheetId="16">{"ÿÿÿÿÿ","NHA 7 GIAN SO I- BDH_B.XLS","NHA 7 GIAN SO II-BDH_B.XLS","NHA 7 GIAN SO III-BDH_B.XLS"}</definedName>
    <definedName name="THKH2005" localSheetId="20">{"ÿÿÿÿÿ","NHA 7 GIAN SO I- BDH_B.XLS","NHA 7 GIAN SO II-BDH_B.XLS","NHA 7 GIAN SO III-BDH_B.XLS"}</definedName>
    <definedName name="THKH2005" localSheetId="24">{"ÿÿÿÿÿ","NHA 7 GIAN SO I- BDH_B.XLS","NHA 7 GIAN SO II-BDH_B.XLS","NHA 7 GIAN SO III-BDH_B.XLS"}</definedName>
    <definedName name="THKH2005">{"ÿÿÿÿÿ","NHA 7 GIAN SO I- BDH_B.XLS","NHA 7 GIAN SO II-BDH_B.XLS","NHA 7 GIAN SO III-BDH_B.XLS"}</definedName>
    <definedName name="THKLHT" localSheetId="0">{"Thuxm2.xls","Sheet1"}</definedName>
    <definedName name="THKLHT" localSheetId="34">{"Thuxm2.xls","Sheet1"}</definedName>
    <definedName name="THKLHT" localSheetId="9">{"Thuxm2.xls","Sheet1"}</definedName>
    <definedName name="THKLHT" localSheetId="6">{"Thuxm2.xls","Sheet1"}</definedName>
    <definedName name="THKLHT" localSheetId="7">{"Thuxm2.xls","Sheet1"}</definedName>
    <definedName name="THKLHT" localSheetId="2">{"Thuxm2.xls","Sheet1"}</definedName>
    <definedName name="THKLHT" localSheetId="4">{"Thuxm2.xls","Sheet1"}</definedName>
    <definedName name="THKLHT" localSheetId="5">{"Thuxm2.xls","Sheet1"}</definedName>
    <definedName name="THKLHT" localSheetId="3">{"Thuxm2.xls","Sheet1"}</definedName>
    <definedName name="THKLHT" localSheetId="16">{"Thuxm2.xls","Sheet1"}</definedName>
    <definedName name="THKLHT" localSheetId="20">{"Thuxm2.xls","Sheet1"}</definedName>
    <definedName name="THKLHT" localSheetId="24">{"Thuxm2.xls","Sheet1"}</definedName>
    <definedName name="THKLHT">{"Thuxm2.xls","Sheet1"}</definedName>
    <definedName name="thkp3" localSheetId="28">#REF!</definedName>
    <definedName name="thkp3" localSheetId="1">#REF!</definedName>
    <definedName name="thkp3" localSheetId="0">#REF!</definedName>
    <definedName name="thkp3" localSheetId="6">#REF!</definedName>
    <definedName name="thkp3" localSheetId="7">#REF!</definedName>
    <definedName name="thkp3" localSheetId="2">#REF!</definedName>
    <definedName name="thkp3" localSheetId="4">#REF!</definedName>
    <definedName name="thkp3" localSheetId="5">#REF!</definedName>
    <definedName name="thkp3" localSheetId="33">#REF!</definedName>
    <definedName name="thkp3" localSheetId="19">#REF!</definedName>
    <definedName name="thkp3" localSheetId="25">#REF!</definedName>
    <definedName name="thkp3">#REF!</definedName>
    <definedName name="Þmong">#REF!</definedName>
    <definedName name="THNAM">#REF!</definedName>
    <definedName name="ÞNXoldk">#REF!</definedName>
    <definedName name="THONGKE">#REF!</definedName>
    <definedName name="Þsan">#REF!</definedName>
    <definedName name="thtich1" localSheetId="0">#REF!</definedName>
    <definedName name="thtich1" localSheetId="6">#REF!</definedName>
    <definedName name="thtich1" localSheetId="7">#REF!</definedName>
    <definedName name="thtich1" localSheetId="2">#REF!</definedName>
    <definedName name="thtich1">#REF!</definedName>
    <definedName name="thtich2" localSheetId="0">#REF!</definedName>
    <definedName name="thtich2" localSheetId="6">#REF!</definedName>
    <definedName name="thtich2" localSheetId="7">#REF!</definedName>
    <definedName name="thtich2" localSheetId="2">#REF!</definedName>
    <definedName name="thtich2">#REF!</definedName>
    <definedName name="thtich3" localSheetId="0">#REF!</definedName>
    <definedName name="thtich3" localSheetId="6">#REF!</definedName>
    <definedName name="thtich3" localSheetId="7">#REF!</definedName>
    <definedName name="thtich3" localSheetId="2">#REF!</definedName>
    <definedName name="thtich3">#REF!</definedName>
    <definedName name="thtich4" localSheetId="0">#REF!</definedName>
    <definedName name="thtich4" localSheetId="6">#REF!</definedName>
    <definedName name="thtich4" localSheetId="7">#REF!</definedName>
    <definedName name="thtich4" localSheetId="2">#REF!</definedName>
    <definedName name="thtich4">#REF!</definedName>
    <definedName name="thtich5" localSheetId="0">#REF!</definedName>
    <definedName name="thtich5" localSheetId="6">#REF!</definedName>
    <definedName name="thtich5" localSheetId="7">#REF!</definedName>
    <definedName name="thtich5" localSheetId="2">#REF!</definedName>
    <definedName name="thtich5">#REF!</definedName>
    <definedName name="thtich6" localSheetId="0">#REF!</definedName>
    <definedName name="thtich6" localSheetId="6">#REF!</definedName>
    <definedName name="thtich6" localSheetId="7">#REF!</definedName>
    <definedName name="thtich6" localSheetId="2">#REF!</definedName>
    <definedName name="thtich6">#REF!</definedName>
    <definedName name="thtt" localSheetId="28">#REF!</definedName>
    <definedName name="thtt" localSheetId="1">#REF!</definedName>
    <definedName name="thtt" localSheetId="0">#REF!</definedName>
    <definedName name="thtt" localSheetId="6">#REF!</definedName>
    <definedName name="thtt" localSheetId="7">#REF!</definedName>
    <definedName name="thtt" localSheetId="2">#REF!</definedName>
    <definedName name="thtt" localSheetId="4">#REF!</definedName>
    <definedName name="thtt" localSheetId="5">#REF!</definedName>
    <definedName name="thtt" localSheetId="33">#REF!</definedName>
    <definedName name="thtt" localSheetId="19">#REF!</definedName>
    <definedName name="thtt" localSheetId="25">#REF!</definedName>
    <definedName name="thtt">#REF!</definedName>
    <definedName name="Thu.von.dot1" localSheetId="28">#REF!</definedName>
    <definedName name="Thu.von.dot1" localSheetId="0">#REF!</definedName>
    <definedName name="Thu.von.dot1" localSheetId="6">#REF!</definedName>
    <definedName name="Thu.von.dot1" localSheetId="7">#REF!</definedName>
    <definedName name="Thu.von.dot1" localSheetId="2">#REF!</definedName>
    <definedName name="Thu.von.dot1" localSheetId="33">#REF!</definedName>
    <definedName name="Thu.von.dot1" localSheetId="19">#REF!</definedName>
    <definedName name="Thu.von.dot1" localSheetId="25">#REF!</definedName>
    <definedName name="Thu.von.dot1">#REF!</definedName>
    <definedName name="Thu.von.dot2" localSheetId="28">#REF!</definedName>
    <definedName name="Thu.von.dot2" localSheetId="0">#REF!</definedName>
    <definedName name="Thu.von.dot2" localSheetId="6">#REF!</definedName>
    <definedName name="Thu.von.dot2" localSheetId="7">#REF!</definedName>
    <definedName name="Thu.von.dot2" localSheetId="2">#REF!</definedName>
    <definedName name="Thu.von.dot2" localSheetId="33">#REF!</definedName>
    <definedName name="Thu.von.dot2" localSheetId="19">#REF!</definedName>
    <definedName name="Thu.von.dot2" localSheetId="25">#REF!</definedName>
    <definedName name="Thu.von.dot2">#REF!</definedName>
    <definedName name="THUDUC1" localSheetId="2">#REF!</definedName>
    <definedName name="THUDUC1">#REF!</definedName>
    <definedName name="THUDUC2" localSheetId="2">#REF!</definedName>
    <definedName name="THUDUC2">#REF!</definedName>
    <definedName name="thue">6</definedName>
    <definedName name="THUEKHO" localSheetId="0">{"Thuxm2.xls","Sheet1"}</definedName>
    <definedName name="THUEKHO" localSheetId="34">{"Thuxm2.xls","Sheet1"}</definedName>
    <definedName name="THUEKHO" localSheetId="9">{"Thuxm2.xls","Sheet1"}</definedName>
    <definedName name="THUEKHO" localSheetId="6">{"Thuxm2.xls","Sheet1"}</definedName>
    <definedName name="THUEKHO" localSheetId="7">{"Thuxm2.xls","Sheet1"}</definedName>
    <definedName name="THUEKHO" localSheetId="2">{"Thuxm2.xls","Sheet1"}</definedName>
    <definedName name="THUEKHO" localSheetId="4">{"Thuxm2.xls","Sheet1"}</definedName>
    <definedName name="THUEKHO" localSheetId="5">{"Thuxm2.xls","Sheet1"}</definedName>
    <definedName name="THUEKHO" localSheetId="3">{"Thuxm2.xls","Sheet1"}</definedName>
    <definedName name="THUEKHO" localSheetId="16">{"Thuxm2.xls","Sheet1"}</definedName>
    <definedName name="THUEKHO" localSheetId="20">{"Thuxm2.xls","Sheet1"}</definedName>
    <definedName name="THUEKHO" localSheetId="24">{"Thuxm2.xls","Sheet1"}</definedName>
    <definedName name="THUEKHO">{"Thuxm2.xls","Sheet1"}</definedName>
    <definedName name="thuy" localSheetId="1" hidden="1">{"'Sheet1'!$L$16"}</definedName>
    <definedName name="thuy" localSheetId="0" hidden="1">{"'Sheet1'!$L$16"}</definedName>
    <definedName name="thuy" localSheetId="34" hidden="1">{"'Sheet1'!$L$16"}</definedName>
    <definedName name="thuy" localSheetId="9" hidden="1">{"'Sheet1'!$L$16"}</definedName>
    <definedName name="thuy" localSheetId="6" hidden="1">{"'Sheet1'!$L$16"}</definedName>
    <definedName name="thuy" localSheetId="7" hidden="1">{"'Sheet1'!$L$16"}</definedName>
    <definedName name="thuy" localSheetId="2" hidden="1">{"'Sheet1'!$L$16"}</definedName>
    <definedName name="thuy" localSheetId="4" hidden="1">{"'Sheet1'!$L$16"}</definedName>
    <definedName name="thuy" localSheetId="5" hidden="1">{"'Sheet1'!$L$16"}</definedName>
    <definedName name="thuy" localSheetId="3" hidden="1">{"'Sheet1'!$L$16"}</definedName>
    <definedName name="thuy" localSheetId="33" hidden="1">{"'Sheet1'!$L$16"}</definedName>
    <definedName name="thuy" localSheetId="16" hidden="1">{"'Sheet1'!$L$16"}</definedName>
    <definedName name="thuy" localSheetId="20" hidden="1">{"'Sheet1'!$L$16"}</definedName>
    <definedName name="thuy" localSheetId="24" hidden="1">{"'Sheet1'!$L$16"}</definedName>
    <definedName name="thuy" hidden="1">{"'Sheet1'!$L$16"}</definedName>
    <definedName name="Tien" localSheetId="0">#REF!</definedName>
    <definedName name="Tien" localSheetId="6">#REF!</definedName>
    <definedName name="Tien" localSheetId="7">#REF!</definedName>
    <definedName name="Tien" localSheetId="2">#REF!</definedName>
    <definedName name="Tien" localSheetId="33">#REF!</definedName>
    <definedName name="Tien">#REF!</definedName>
    <definedName name="TIENLUONG" localSheetId="2">#REF!</definedName>
    <definedName name="TIENLUONG">#REF!</definedName>
    <definedName name="Tim_cong">#REF!</definedName>
    <definedName name="Tim_Lan_Xuat_Hien">#REF!</definedName>
    <definedName name="Tim_lan_xuat_hien_cong">#REF!</definedName>
    <definedName name="tim_xuat_hien">#REF!</definedName>
    <definedName name="TIT">#REF!</definedName>
    <definedName name="TITAN">#REF!</definedName>
    <definedName name="tk">#REF!</definedName>
    <definedName name="TK_BS">#REF!</definedName>
    <definedName name="TK_PL">#REF!</definedName>
    <definedName name="TK_TB">#REF!</definedName>
    <definedName name="TK141bom">#REF!</definedName>
    <definedName name="TK141cocHaza">#REF!</definedName>
    <definedName name="TK141copping">#REF!</definedName>
    <definedName name="TK141culasen3">#REF!</definedName>
    <definedName name="TK141GHAZAQ1">#REF!</definedName>
    <definedName name="TK141giengPM3">#REF!</definedName>
    <definedName name="TK141lancan">#REF!</definedName>
    <definedName name="TK141raida">#REF!</definedName>
    <definedName name="TKBS">#REF!</definedName>
    <definedName name="TKCOÙ" localSheetId="2">#REF!</definedName>
    <definedName name="TKCOÙ">#REF!</definedName>
    <definedName name="TKNÔÏ" localSheetId="2">#REF!</definedName>
    <definedName name="TKNÔÏ">#REF!</definedName>
    <definedName name="TKP">#REF!</definedName>
    <definedName name="TLAC120" localSheetId="28">#REF!</definedName>
    <definedName name="TLAC120" localSheetId="1">#REF!</definedName>
    <definedName name="TLAC120" localSheetId="0">#REF!</definedName>
    <definedName name="TLAC120" localSheetId="6">#REF!</definedName>
    <definedName name="TLAC120" localSheetId="7">#REF!</definedName>
    <definedName name="TLAC120" localSheetId="2">#REF!</definedName>
    <definedName name="TLAC120" localSheetId="4">#REF!</definedName>
    <definedName name="TLAC120" localSheetId="5">#REF!</definedName>
    <definedName name="TLAC120" localSheetId="33">#REF!</definedName>
    <definedName name="TLAC120" localSheetId="19">#REF!</definedName>
    <definedName name="TLAC120" localSheetId="25">#REF!</definedName>
    <definedName name="TLAC120">#REF!</definedName>
    <definedName name="TLAC35" localSheetId="28">#REF!</definedName>
    <definedName name="TLAC35" localSheetId="1">#REF!</definedName>
    <definedName name="TLAC35" localSheetId="0">#REF!</definedName>
    <definedName name="TLAC35" localSheetId="6">#REF!</definedName>
    <definedName name="TLAC35" localSheetId="7">#REF!</definedName>
    <definedName name="TLAC35" localSheetId="2">#REF!</definedName>
    <definedName name="TLAC35" localSheetId="4">#REF!</definedName>
    <definedName name="TLAC35" localSheetId="5">#REF!</definedName>
    <definedName name="TLAC35" localSheetId="33">#REF!</definedName>
    <definedName name="TLAC35" localSheetId="19">#REF!</definedName>
    <definedName name="TLAC35" localSheetId="25">#REF!</definedName>
    <definedName name="TLAC35">#REF!</definedName>
    <definedName name="TLAC50" localSheetId="28">#REF!</definedName>
    <definedName name="TLAC50" localSheetId="1">#REF!</definedName>
    <definedName name="TLAC50" localSheetId="0">#REF!</definedName>
    <definedName name="TLAC50" localSheetId="6">#REF!</definedName>
    <definedName name="TLAC50" localSheetId="7">#REF!</definedName>
    <definedName name="TLAC50" localSheetId="2">#REF!</definedName>
    <definedName name="TLAC50" localSheetId="4">#REF!</definedName>
    <definedName name="TLAC50" localSheetId="5">#REF!</definedName>
    <definedName name="TLAC50" localSheetId="33">#REF!</definedName>
    <definedName name="TLAC50" localSheetId="19">#REF!</definedName>
    <definedName name="TLAC50" localSheetId="25">#REF!</definedName>
    <definedName name="TLAC50">#REF!</definedName>
    <definedName name="TLAC70" localSheetId="28">#REF!</definedName>
    <definedName name="TLAC70" localSheetId="1">#REF!</definedName>
    <definedName name="TLAC70" localSheetId="0">#REF!</definedName>
    <definedName name="TLAC70" localSheetId="6">#REF!</definedName>
    <definedName name="TLAC70" localSheetId="7">#REF!</definedName>
    <definedName name="TLAC70" localSheetId="2">#REF!</definedName>
    <definedName name="TLAC70" localSheetId="4">#REF!</definedName>
    <definedName name="TLAC70" localSheetId="5">#REF!</definedName>
    <definedName name="TLAC70" localSheetId="33">#REF!</definedName>
    <definedName name="TLAC70" localSheetId="19">#REF!</definedName>
    <definedName name="TLAC70" localSheetId="25">#REF!</definedName>
    <definedName name="TLAC70">#REF!</definedName>
    <definedName name="TLAC95" localSheetId="28">#REF!</definedName>
    <definedName name="TLAC95" localSheetId="1">#REF!</definedName>
    <definedName name="TLAC95" localSheetId="0">#REF!</definedName>
    <definedName name="TLAC95" localSheetId="6">#REF!</definedName>
    <definedName name="TLAC95" localSheetId="7">#REF!</definedName>
    <definedName name="TLAC95" localSheetId="2">#REF!</definedName>
    <definedName name="TLAC95" localSheetId="4">#REF!</definedName>
    <definedName name="TLAC95" localSheetId="5">#REF!</definedName>
    <definedName name="TLAC95" localSheetId="33">#REF!</definedName>
    <definedName name="TLAC95" localSheetId="19">#REF!</definedName>
    <definedName name="TLAC95" localSheetId="25">#REF!</definedName>
    <definedName name="TLAC95">#REF!</definedName>
    <definedName name="tlc" localSheetId="0" hidden="1">{"'Sheet1'!$L$16"}</definedName>
    <definedName name="tlc" localSheetId="34" hidden="1">{"'Sheet1'!$L$16"}</definedName>
    <definedName name="tlc" localSheetId="9" hidden="1">{"'Sheet1'!$L$16"}</definedName>
    <definedName name="tlc" localSheetId="6" hidden="1">{"'Sheet1'!$L$16"}</definedName>
    <definedName name="tlc" localSheetId="7" hidden="1">{"'Sheet1'!$L$16"}</definedName>
    <definedName name="tlc" localSheetId="2" hidden="1">{"'Sheet1'!$L$16"}</definedName>
    <definedName name="tlc" localSheetId="4" hidden="1">{"'Sheet1'!$L$16"}</definedName>
    <definedName name="tlc" localSheetId="5" hidden="1">{"'Sheet1'!$L$16"}</definedName>
    <definedName name="tlc" localSheetId="3" hidden="1">{"'Sheet1'!$L$16"}</definedName>
    <definedName name="tlc" localSheetId="33" hidden="1">{"'Sheet1'!$L$16"}</definedName>
    <definedName name="tlc" localSheetId="16" hidden="1">{"'Sheet1'!$L$16"}</definedName>
    <definedName name="tlc" localSheetId="20" hidden="1">{"'Sheet1'!$L$16"}</definedName>
    <definedName name="tlc" localSheetId="24" hidden="1">{"'Sheet1'!$L$16"}</definedName>
    <definedName name="tlc" hidden="1">{"'Sheet1'!$L$16"}</definedName>
    <definedName name="Tle" localSheetId="0">#REF!</definedName>
    <definedName name="Tle" localSheetId="6">#REF!</definedName>
    <definedName name="Tle" localSheetId="7">#REF!</definedName>
    <definedName name="Tle" localSheetId="2">#REF!</definedName>
    <definedName name="Tle" localSheetId="33">#REF!</definedName>
    <definedName name="Tle">#REF!</definedName>
    <definedName name="tluong" localSheetId="2">#REF!</definedName>
    <definedName name="tluong">#REF!</definedName>
    <definedName name="TM">#REF!</definedName>
    <definedName name="TN">#REF!</definedName>
    <definedName name="Toanbo" localSheetId="0">#REF!</definedName>
    <definedName name="Toanbo" localSheetId="6">#REF!</definedName>
    <definedName name="Toanbo" localSheetId="7">#REF!</definedName>
    <definedName name="Toanbo" localSheetId="2">#REF!</definedName>
    <definedName name="Toanbo" localSheetId="33">#REF!</definedName>
    <definedName name="Toanbo">#REF!</definedName>
    <definedName name="ton">#REF!</definedName>
    <definedName name="Tong" localSheetId="0">#REF!</definedName>
    <definedName name="Tong" localSheetId="6">#REF!</definedName>
    <definedName name="Tong" localSheetId="7">#REF!</definedName>
    <definedName name="Tong" localSheetId="2">#REF!</definedName>
    <definedName name="Tong" localSheetId="33">#REF!</definedName>
    <definedName name="Tong">#REF!</definedName>
    <definedName name="Tong_co">#REF!</definedName>
    <definedName name="Tong_nhom" localSheetId="2">#REF!</definedName>
    <definedName name="Tong_nhom">#REF!</definedName>
    <definedName name="Tong_no">#REF!</definedName>
    <definedName name="tongbt" localSheetId="0">#REF!</definedName>
    <definedName name="tongbt" localSheetId="6">#REF!</definedName>
    <definedName name="tongbt" localSheetId="7">#REF!</definedName>
    <definedName name="tongbt" localSheetId="2">#REF!</definedName>
    <definedName name="tongbt">#REF!</definedName>
    <definedName name="tongcong" localSheetId="0">#REF!</definedName>
    <definedName name="tongcong" localSheetId="6">#REF!</definedName>
    <definedName name="tongcong" localSheetId="7">#REF!</definedName>
    <definedName name="tongcong" localSheetId="2">#REF!</definedName>
    <definedName name="tongcong">#REF!</definedName>
    <definedName name="tongdientich" localSheetId="0">#REF!</definedName>
    <definedName name="tongdientich" localSheetId="6">#REF!</definedName>
    <definedName name="tongdientich" localSheetId="7">#REF!</definedName>
    <definedName name="tongdientich" localSheetId="2">#REF!</definedName>
    <definedName name="tongdientich">#REF!</definedName>
    <definedName name="TONGDUTOAN" localSheetId="2">#REF!</definedName>
    <definedName name="TONGDUTOAN">#REF!</definedName>
    <definedName name="tonghop_t5">#REF!</definedName>
    <definedName name="tongthep" localSheetId="0">#REF!</definedName>
    <definedName name="tongthep" localSheetId="6">#REF!</definedName>
    <definedName name="tongthep" localSheetId="7">#REF!</definedName>
    <definedName name="tongthep" localSheetId="2">#REF!</definedName>
    <definedName name="tongthep">#REF!</definedName>
    <definedName name="tongthetich" localSheetId="0">#REF!</definedName>
    <definedName name="tongthetich" localSheetId="6">#REF!</definedName>
    <definedName name="tongthetich" localSheetId="7">#REF!</definedName>
    <definedName name="tongthetich" localSheetId="2">#REF!</definedName>
    <definedName name="tongthetich">#REF!</definedName>
    <definedName name="TOP" localSheetId="2">#REF!</definedName>
    <definedName name="TOP">#REF!</definedName>
    <definedName name="TOTAL">#REF!</definedName>
    <definedName name="TOYOTA" localSheetId="2">#REF!</definedName>
    <definedName name="TOYOTA">#REF!</definedName>
    <definedName name="TPLRP" localSheetId="28">#REF!</definedName>
    <definedName name="TPLRP" localSheetId="0">#REF!</definedName>
    <definedName name="TPLRP" localSheetId="6">#REF!</definedName>
    <definedName name="TPLRP" localSheetId="7">#REF!</definedName>
    <definedName name="TPLRP" localSheetId="2">#REF!</definedName>
    <definedName name="TPLRP" localSheetId="33">#REF!</definedName>
    <definedName name="TPLRP" localSheetId="19">#REF!</definedName>
    <definedName name="TPLRP" localSheetId="25">#REF!</definedName>
    <definedName name="TPLRP">#REF!</definedName>
    <definedName name="tr" localSheetId="0">BlankMacro1</definedName>
    <definedName name="tr" localSheetId="34">BlankMacro1</definedName>
    <definedName name="tr" localSheetId="9">BlankMacro1</definedName>
    <definedName name="tr" localSheetId="6">BlankMacro1</definedName>
    <definedName name="tr" localSheetId="7">BlankMacro1</definedName>
    <definedName name="tr" localSheetId="2">BlankMacro1</definedName>
    <definedName name="tr" localSheetId="4">BlankMacro1</definedName>
    <definedName name="tr" localSheetId="5">BlankMacro1</definedName>
    <definedName name="tr" localSheetId="3">BlankMacro1</definedName>
    <definedName name="tr" localSheetId="16">BlankMacro1</definedName>
    <definedName name="tr" localSheetId="20">BlankMacro1</definedName>
    <definedName name="tr" localSheetId="24">BlankMacro1</definedName>
    <definedName name="tr">BlankMacro1</definedName>
    <definedName name="Tra_Cot">#REF!</definedName>
    <definedName name="Tra_DM_su_dung" localSheetId="0">#REF!</definedName>
    <definedName name="Tra_DM_su_dung" localSheetId="6">#REF!</definedName>
    <definedName name="Tra_DM_su_dung" localSheetId="7">#REF!</definedName>
    <definedName name="Tra_DM_su_dung" localSheetId="2">#REF!</definedName>
    <definedName name="Tra_DM_su_dung" localSheetId="33">#REF!</definedName>
    <definedName name="Tra_DM_su_dung">#REF!</definedName>
    <definedName name="Tra_don_gia_KS" localSheetId="0">#REF!</definedName>
    <definedName name="Tra_don_gia_KS" localSheetId="6">#REF!</definedName>
    <definedName name="Tra_don_gia_KS" localSheetId="7">#REF!</definedName>
    <definedName name="Tra_don_gia_KS" localSheetId="2">#REF!</definedName>
    <definedName name="Tra_don_gia_KS" localSheetId="33">#REF!</definedName>
    <definedName name="Tra_don_gia_KS">#REF!</definedName>
    <definedName name="Tra_DTCT" localSheetId="0">#REF!</definedName>
    <definedName name="Tra_DTCT" localSheetId="6">#REF!</definedName>
    <definedName name="Tra_DTCT" localSheetId="7">#REF!</definedName>
    <definedName name="Tra_DTCT" localSheetId="2">#REF!</definedName>
    <definedName name="Tra_DTCT" localSheetId="33">#REF!</definedName>
    <definedName name="Tra_DTCT">#REF!</definedName>
    <definedName name="Tra_gia">#REF!</definedName>
    <definedName name="Tra_gtxl_cong">#REF!</definedName>
    <definedName name="Tra_ten_cong">#REF!</definedName>
    <definedName name="Tra_tim_hang_mucPT_trung" localSheetId="0">#REF!</definedName>
    <definedName name="Tra_tim_hang_mucPT_trung" localSheetId="6">#REF!</definedName>
    <definedName name="Tra_tim_hang_mucPT_trung" localSheetId="7">#REF!</definedName>
    <definedName name="Tra_tim_hang_mucPT_trung" localSheetId="2">#REF!</definedName>
    <definedName name="Tra_tim_hang_mucPT_trung" localSheetId="33">#REF!</definedName>
    <definedName name="Tra_tim_hang_mucPT_trung">#REF!</definedName>
    <definedName name="Tra_TL" localSheetId="0">#REF!</definedName>
    <definedName name="Tra_TL" localSheetId="6">#REF!</definedName>
    <definedName name="Tra_TL" localSheetId="7">#REF!</definedName>
    <definedName name="Tra_TL" localSheetId="2">#REF!</definedName>
    <definedName name="Tra_TL" localSheetId="33">#REF!</definedName>
    <definedName name="Tra_TL">#REF!</definedName>
    <definedName name="Tra_TT">#REF!</definedName>
    <definedName name="Tra_ty_le">#REF!</definedName>
    <definedName name="Tra_ty_le2" localSheetId="0">#REF!</definedName>
    <definedName name="Tra_ty_le2" localSheetId="6">#REF!</definedName>
    <definedName name="Tra_ty_le2" localSheetId="7">#REF!</definedName>
    <definedName name="Tra_ty_le2" localSheetId="2">#REF!</definedName>
    <definedName name="Tra_ty_le2" localSheetId="33">#REF!</definedName>
    <definedName name="Tra_ty_le2">#REF!</definedName>
    <definedName name="Tra_ty_le3" localSheetId="0">#REF!</definedName>
    <definedName name="Tra_ty_le3" localSheetId="6">#REF!</definedName>
    <definedName name="Tra_ty_le3" localSheetId="7">#REF!</definedName>
    <definedName name="Tra_ty_le3" localSheetId="2">#REF!</definedName>
    <definedName name="Tra_ty_le3" localSheetId="33">#REF!</definedName>
    <definedName name="Tra_ty_le3">#REF!</definedName>
    <definedName name="Tra_ty_le4" localSheetId="0">#REF!</definedName>
    <definedName name="Tra_ty_le4" localSheetId="6">#REF!</definedName>
    <definedName name="Tra_ty_le4" localSheetId="7">#REF!</definedName>
    <definedName name="Tra_ty_le4" localSheetId="2">#REF!</definedName>
    <definedName name="Tra_ty_le4" localSheetId="33">#REF!</definedName>
    <definedName name="Tra_ty_le4">#REF!</definedName>
    <definedName name="Tra_ty_le5" localSheetId="0">#REF!</definedName>
    <definedName name="Tra_ty_le5" localSheetId="6">#REF!</definedName>
    <definedName name="Tra_ty_le5" localSheetId="7">#REF!</definedName>
    <definedName name="Tra_ty_le5" localSheetId="2">#REF!</definedName>
    <definedName name="Tra_ty_le5" localSheetId="33">#REF!</definedName>
    <definedName name="Tra_ty_le5">#REF!</definedName>
    <definedName name="TRA_VAT_LIEU">#REF!</definedName>
    <definedName name="TRA_VL">#REF!</definedName>
    <definedName name="traA103" localSheetId="28">#REF!</definedName>
    <definedName name="traA103" localSheetId="0">#REF!</definedName>
    <definedName name="traA103" localSheetId="6">#REF!</definedName>
    <definedName name="traA103" localSheetId="7">#REF!</definedName>
    <definedName name="traA103" localSheetId="2">#REF!</definedName>
    <definedName name="traA103" localSheetId="33">#REF!</definedName>
    <definedName name="traA103" localSheetId="19">#REF!</definedName>
    <definedName name="traA103" localSheetId="25">#REF!</definedName>
    <definedName name="traA103">#REF!</definedName>
    <definedName name="trab">#REF!</definedName>
    <definedName name="TraDAH_H">#REF!</definedName>
    <definedName name="TRADE2" localSheetId="28">#REF!</definedName>
    <definedName name="TRADE2" localSheetId="0">#REF!</definedName>
    <definedName name="TRADE2" localSheetId="6">#REF!</definedName>
    <definedName name="TRADE2" localSheetId="7">#REF!</definedName>
    <definedName name="TRADE2" localSheetId="2">#REF!</definedName>
    <definedName name="TRADE2" localSheetId="33">#REF!</definedName>
    <definedName name="TRADE2" localSheetId="19">#REF!</definedName>
    <definedName name="TRADE2" localSheetId="25">#REF!</definedName>
    <definedName name="TRADE2">#REF!</definedName>
    <definedName name="TRAM" localSheetId="0">#REF!</definedName>
    <definedName name="TRAM" localSheetId="6">#REF!</definedName>
    <definedName name="TRAM" localSheetId="7">#REF!</definedName>
    <definedName name="TRAM" localSheetId="2">#REF!</definedName>
    <definedName name="tramatcong1" localSheetId="28">#REF!</definedName>
    <definedName name="tramatcong1" localSheetId="0">#REF!</definedName>
    <definedName name="tramatcong1" localSheetId="6">#REF!</definedName>
    <definedName name="tramatcong1" localSheetId="7">#REF!</definedName>
    <definedName name="tramatcong1" localSheetId="2">#REF!</definedName>
    <definedName name="tramatcong1" localSheetId="33">#REF!</definedName>
    <definedName name="tramatcong1" localSheetId="19">#REF!</definedName>
    <definedName name="tramatcong1" localSheetId="25">#REF!</definedName>
    <definedName name="tramatcong1">#REF!</definedName>
    <definedName name="tramatcong2" localSheetId="28">#REF!</definedName>
    <definedName name="tramatcong2" localSheetId="0">#REF!</definedName>
    <definedName name="tramatcong2" localSheetId="6">#REF!</definedName>
    <definedName name="tramatcong2" localSheetId="7">#REF!</definedName>
    <definedName name="tramatcong2" localSheetId="2">#REF!</definedName>
    <definedName name="tramatcong2" localSheetId="33">#REF!</definedName>
    <definedName name="tramatcong2" localSheetId="19">#REF!</definedName>
    <definedName name="tramatcong2" localSheetId="25">#REF!</definedName>
    <definedName name="tramatcong2">#REF!</definedName>
    <definedName name="tranhietdo" localSheetId="28">#REF!</definedName>
    <definedName name="tranhietdo" localSheetId="0">#REF!</definedName>
    <definedName name="tranhietdo" localSheetId="6">#REF!</definedName>
    <definedName name="tranhietdo" localSheetId="7">#REF!</definedName>
    <definedName name="tranhietdo" localSheetId="2">#REF!</definedName>
    <definedName name="tranhietdo" localSheetId="33">#REF!</definedName>
    <definedName name="tranhietdo" localSheetId="19">#REF!</definedName>
    <definedName name="tranhietdo" localSheetId="25">#REF!</definedName>
    <definedName name="tranhietdo">#REF!</definedName>
    <definedName name="TRAvH" localSheetId="2">#REF!</definedName>
    <definedName name="TRAvH">#REF!</definedName>
    <definedName name="TRAVL">#REF!</definedName>
    <definedName name="trertt" localSheetId="0">{"Thuxm2.xls","Sheet1"}</definedName>
    <definedName name="trertt" localSheetId="34">{"Thuxm2.xls","Sheet1"}</definedName>
    <definedName name="trertt" localSheetId="9">{"Thuxm2.xls","Sheet1"}</definedName>
    <definedName name="trertt" localSheetId="6">{"Thuxm2.xls","Sheet1"}</definedName>
    <definedName name="trertt" localSheetId="7">{"Thuxm2.xls","Sheet1"}</definedName>
    <definedName name="trertt" localSheetId="2">{"Thuxm2.xls","Sheet1"}</definedName>
    <definedName name="trertt" localSheetId="4">{"Thuxm2.xls","Sheet1"}</definedName>
    <definedName name="trertt" localSheetId="5">{"Thuxm2.xls","Sheet1"}</definedName>
    <definedName name="trertt" localSheetId="3">{"Thuxm2.xls","Sheet1"}</definedName>
    <definedName name="trertt" localSheetId="16">{"Thuxm2.xls","Sheet1"}</definedName>
    <definedName name="trertt" localSheetId="20">{"Thuxm2.xls","Sheet1"}</definedName>
    <definedName name="trertt" localSheetId="24">{"Thuxm2.xls","Sheet1"}</definedName>
    <definedName name="trertt">{"Thuxm2.xls","Sheet1"}</definedName>
    <definedName name="Trô_P1" localSheetId="0">#REF!</definedName>
    <definedName name="Trô_P1" localSheetId="6">#REF!</definedName>
    <definedName name="Trô_P1" localSheetId="7">#REF!</definedName>
    <definedName name="Trô_P1" localSheetId="2">#REF!</definedName>
    <definedName name="Trô_P1" localSheetId="33">#REF!</definedName>
    <definedName name="Trô_P1">#REF!</definedName>
    <definedName name="Trô_P10" localSheetId="0">#REF!</definedName>
    <definedName name="Trô_P10" localSheetId="6">#REF!</definedName>
    <definedName name="Trô_P10" localSheetId="7">#REF!</definedName>
    <definedName name="Trô_P10" localSheetId="2">#REF!</definedName>
    <definedName name="Trô_P10" localSheetId="33">#REF!</definedName>
    <definedName name="Trô_P10">#REF!</definedName>
    <definedName name="Trô_P11" localSheetId="0">#REF!</definedName>
    <definedName name="Trô_P11" localSheetId="6">#REF!</definedName>
    <definedName name="Trô_P11" localSheetId="7">#REF!</definedName>
    <definedName name="Trô_P11" localSheetId="2">#REF!</definedName>
    <definedName name="Trô_P11" localSheetId="33">#REF!</definedName>
    <definedName name="Trô_P11">#REF!</definedName>
    <definedName name="Trô_P2" localSheetId="0">#REF!</definedName>
    <definedName name="Trô_P2" localSheetId="6">#REF!</definedName>
    <definedName name="Trô_P2" localSheetId="7">#REF!</definedName>
    <definedName name="Trô_P2" localSheetId="2">#REF!</definedName>
    <definedName name="Trô_P2" localSheetId="33">#REF!</definedName>
    <definedName name="Trô_P2">#REF!</definedName>
    <definedName name="Trô_P3" localSheetId="0">#REF!</definedName>
    <definedName name="Trô_P3" localSheetId="6">#REF!</definedName>
    <definedName name="Trô_P3" localSheetId="7">#REF!</definedName>
    <definedName name="Trô_P3" localSheetId="2">#REF!</definedName>
    <definedName name="Trô_P3" localSheetId="33">#REF!</definedName>
    <definedName name="Trô_P3">#REF!</definedName>
    <definedName name="Trô_P4" localSheetId="0">#REF!</definedName>
    <definedName name="Trô_P4" localSheetId="6">#REF!</definedName>
    <definedName name="Trô_P4" localSheetId="7">#REF!</definedName>
    <definedName name="Trô_P4" localSheetId="2">#REF!</definedName>
    <definedName name="Trô_P4" localSheetId="33">#REF!</definedName>
    <definedName name="Trô_P4">#REF!</definedName>
    <definedName name="Trô_P5" localSheetId="0">#REF!</definedName>
    <definedName name="Trô_P5" localSheetId="6">#REF!</definedName>
    <definedName name="Trô_P5" localSheetId="7">#REF!</definedName>
    <definedName name="Trô_P5" localSheetId="2">#REF!</definedName>
    <definedName name="Trô_P5" localSheetId="33">#REF!</definedName>
    <definedName name="Trô_P5">#REF!</definedName>
    <definedName name="Trô_P6" localSheetId="0">#REF!</definedName>
    <definedName name="Trô_P6" localSheetId="6">#REF!</definedName>
    <definedName name="Trô_P6" localSheetId="7">#REF!</definedName>
    <definedName name="Trô_P6" localSheetId="2">#REF!</definedName>
    <definedName name="Trô_P6" localSheetId="33">#REF!</definedName>
    <definedName name="Trô_P6">#REF!</definedName>
    <definedName name="Trô_P7" localSheetId="0">#REF!</definedName>
    <definedName name="Trô_P7" localSheetId="6">#REF!</definedName>
    <definedName name="Trô_P7" localSheetId="7">#REF!</definedName>
    <definedName name="Trô_P7" localSheetId="2">#REF!</definedName>
    <definedName name="Trô_P7" localSheetId="33">#REF!</definedName>
    <definedName name="Trô_P7">#REF!</definedName>
    <definedName name="Trô_P8" localSheetId="0">#REF!</definedName>
    <definedName name="Trô_P8" localSheetId="6">#REF!</definedName>
    <definedName name="Trô_P8" localSheetId="7">#REF!</definedName>
    <definedName name="Trô_P8" localSheetId="2">#REF!</definedName>
    <definedName name="Trô_P8" localSheetId="33">#REF!</definedName>
    <definedName name="Trô_P8">#REF!</definedName>
    <definedName name="Trô_P9" localSheetId="0">#REF!</definedName>
    <definedName name="Trô_P9" localSheetId="6">#REF!</definedName>
    <definedName name="Trô_P9" localSheetId="7">#REF!</definedName>
    <definedName name="Trô_P9" localSheetId="2">#REF!</definedName>
    <definedName name="Trô_P9" localSheetId="33">#REF!</definedName>
    <definedName name="Trô_P9">#REF!</definedName>
    <definedName name="tru_can">#REF!</definedName>
    <definedName name="trung" localSheetId="1">{"Thuxm2.xls","Sheet1"}</definedName>
    <definedName name="trung" localSheetId="0">{"Thuxm2.xls","Sheet1"}</definedName>
    <definedName name="trung" localSheetId="34">{"Thuxm2.xls","Sheet1"}</definedName>
    <definedName name="trung" localSheetId="9">{"Thuxm2.xls","Sheet1"}</definedName>
    <definedName name="trung" localSheetId="6">{"Thuxm2.xls","Sheet1"}</definedName>
    <definedName name="trung" localSheetId="7">{"Thuxm2.xls","Sheet1"}</definedName>
    <definedName name="trung" localSheetId="2">{"Thuxm2.xls","Sheet1"}</definedName>
    <definedName name="trung" localSheetId="4">{"Thuxm2.xls","Sheet1"}</definedName>
    <definedName name="trung" localSheetId="5">{"Thuxm2.xls","Sheet1"}</definedName>
    <definedName name="trung" localSheetId="3">{"Thuxm2.xls","Sheet1"}</definedName>
    <definedName name="trung" localSheetId="33">{"Thuxm2.xls","Sheet1"}</definedName>
    <definedName name="trung" localSheetId="10">{"Thuxm2.xls","Sheet1"}</definedName>
    <definedName name="trung" localSheetId="11">{"Thuxm2.xls","Sheet1"}</definedName>
    <definedName name="trung" localSheetId="16">{"Thuxm2.xls","Sheet1"}</definedName>
    <definedName name="trung" localSheetId="20">{"Thuxm2.xls","Sheet1"}</definedName>
    <definedName name="trung" localSheetId="23">{"Thuxm2.xls","Sheet1"}</definedName>
    <definedName name="trung" localSheetId="24">{"Thuxm2.xls","Sheet1"}</definedName>
    <definedName name="trung" localSheetId="25">{"Thuxm2.xls","Sheet1"}</definedName>
    <definedName name="trung">{"Thuxm2.xls","Sheet1"}</definedName>
    <definedName name="TS">#REF!</definedName>
    <definedName name="TT" localSheetId="32">#REF!</definedName>
    <definedName name="tt" localSheetId="1" hidden="1">{"'Sheet1'!$L$16"}</definedName>
    <definedName name="TT" localSheetId="0">#REF!</definedName>
    <definedName name="tt" localSheetId="34" hidden="1">{"'Sheet1'!$L$16"}</definedName>
    <definedName name="tt" localSheetId="9" hidden="1">{"'Sheet1'!$L$16"}</definedName>
    <definedName name="TT" localSheetId="6">#REF!</definedName>
    <definedName name="TT" localSheetId="7">#REF!</definedName>
    <definedName name="TT" localSheetId="2">#REF!</definedName>
    <definedName name="tt" localSheetId="4" hidden="1">{"'Sheet1'!$L$16"}</definedName>
    <definedName name="tt" localSheetId="5" hidden="1">{"'Sheet1'!$L$16"}</definedName>
    <definedName name="tt" localSheetId="3" hidden="1">{"'Sheet1'!$L$16"}</definedName>
    <definedName name="tt" localSheetId="16" hidden="1">{"'Sheet1'!$L$16"}</definedName>
    <definedName name="tt" localSheetId="20" hidden="1">{"'Sheet1'!$L$16"}</definedName>
    <definedName name="TT" localSheetId="12">#REF!</definedName>
    <definedName name="TT" localSheetId="13">#REF!</definedName>
    <definedName name="TT" localSheetId="14">#REF!</definedName>
    <definedName name="TT" localSheetId="22">#REF!</definedName>
    <definedName name="TT" localSheetId="24">#REF!</definedName>
    <definedName name="tt" hidden="1">{"'Sheet1'!$L$16"}</definedName>
    <definedName name="TT_1P" localSheetId="28">#REF!</definedName>
    <definedName name="TT_1P" localSheetId="1">#REF!</definedName>
    <definedName name="TT_1P" localSheetId="0">#REF!</definedName>
    <definedName name="TT_1P" localSheetId="6">#REF!</definedName>
    <definedName name="TT_1P" localSheetId="7">#REF!</definedName>
    <definedName name="TT_1P" localSheetId="2">#REF!</definedName>
    <definedName name="TT_1P" localSheetId="4">#REF!</definedName>
    <definedName name="TT_1P" localSheetId="5">#REF!</definedName>
    <definedName name="TT_1P" localSheetId="33">#REF!</definedName>
    <definedName name="TT_1P" localSheetId="19">#REF!</definedName>
    <definedName name="TT_1P" localSheetId="25">#REF!</definedName>
    <definedName name="TT_1P">#REF!</definedName>
    <definedName name="TT_3p" localSheetId="28">#REF!</definedName>
    <definedName name="TT_3p" localSheetId="1">#REF!</definedName>
    <definedName name="TT_3p" localSheetId="0">#REF!</definedName>
    <definedName name="TT_3p" localSheetId="6">#REF!</definedName>
    <definedName name="TT_3p" localSheetId="7">#REF!</definedName>
    <definedName name="TT_3p" localSheetId="2">#REF!</definedName>
    <definedName name="TT_3p" localSheetId="4">#REF!</definedName>
    <definedName name="TT_3p" localSheetId="5">#REF!</definedName>
    <definedName name="TT_3p" localSheetId="33">#REF!</definedName>
    <definedName name="TT_3p" localSheetId="19">#REF!</definedName>
    <definedName name="TT_3p" localSheetId="25">#REF!</definedName>
    <definedName name="TT_3p">#REF!</definedName>
    <definedName name="ttao">#REF!</definedName>
    <definedName name="ttbt" localSheetId="2">#REF!</definedName>
    <definedName name="ttbt">#REF!</definedName>
    <definedName name="tthi" localSheetId="0">#REF!</definedName>
    <definedName name="tthi" localSheetId="6">#REF!</definedName>
    <definedName name="tthi" localSheetId="7">#REF!</definedName>
    <definedName name="tthi" localSheetId="2">#REF!</definedName>
    <definedName name="tthi" localSheetId="33">#REF!</definedName>
    <definedName name="tthi">#REF!</definedName>
    <definedName name="ttronmk" localSheetId="28">#REF!</definedName>
    <definedName name="ttronmk" localSheetId="1">#REF!</definedName>
    <definedName name="ttronmk" localSheetId="0">#REF!</definedName>
    <definedName name="ttronmk" localSheetId="6">#REF!</definedName>
    <definedName name="ttronmk" localSheetId="7">#REF!</definedName>
    <definedName name="ttronmk" localSheetId="2">#REF!</definedName>
    <definedName name="ttronmk" localSheetId="4">#REF!</definedName>
    <definedName name="ttronmk" localSheetId="5">#REF!</definedName>
    <definedName name="ttronmk" localSheetId="33">#REF!</definedName>
    <definedName name="ttronmk" localSheetId="19">#REF!</definedName>
    <definedName name="ttronmk" localSheetId="25">#REF!</definedName>
    <definedName name="ttronmk">#REF!</definedName>
    <definedName name="ttt" localSheetId="0">{"Thuxm2.xls","Sheet1"}</definedName>
    <definedName name="ttt" localSheetId="34">{"Thuxm2.xls","Sheet1"}</definedName>
    <definedName name="ttt" localSheetId="9">{"Thuxm2.xls","Sheet1"}</definedName>
    <definedName name="ttt" localSheetId="6">{"Thuxm2.xls","Sheet1"}</definedName>
    <definedName name="ttt" localSheetId="7">{"Thuxm2.xls","Sheet1"}</definedName>
    <definedName name="ttt" localSheetId="2">{"Thuxm2.xls","Sheet1"}</definedName>
    <definedName name="ttt" localSheetId="4">{"Thuxm2.xls","Sheet1"}</definedName>
    <definedName name="ttt" localSheetId="5">{"Thuxm2.xls","Sheet1"}</definedName>
    <definedName name="ttt" localSheetId="3">{"Thuxm2.xls","Sheet1"}</definedName>
    <definedName name="ttt" localSheetId="16">{"Thuxm2.xls","Sheet1"}</definedName>
    <definedName name="ttt" localSheetId="20">{"Thuxm2.xls","Sheet1"}</definedName>
    <definedName name="ttt" localSheetId="24">{"Thuxm2.xls","Sheet1"}</definedName>
    <definedName name="ttt">{"Thuxm2.xls","Sheet1"}</definedName>
    <definedName name="TTVAn5" localSheetId="0">#REF!</definedName>
    <definedName name="TTVAn5" localSheetId="6">#REF!</definedName>
    <definedName name="TTVAn5" localSheetId="7">#REF!</definedName>
    <definedName name="TTVAn5" localSheetId="2">#REF!</definedName>
    <definedName name="TTVAn5" localSheetId="33">#REF!</definedName>
    <definedName name="TTVAn5">#REF!</definedName>
    <definedName name="tuan" localSheetId="0" hidden="1">{"'Sheet1'!$L$16"}</definedName>
    <definedName name="tuan" localSheetId="34" hidden="1">{"'Sheet1'!$L$16"}</definedName>
    <definedName name="tuan" localSheetId="9" hidden="1">{"'Sheet1'!$L$16"}</definedName>
    <definedName name="tuan" localSheetId="6" hidden="1">{"'Sheet1'!$L$16"}</definedName>
    <definedName name="tuan" localSheetId="7" hidden="1">{"'Sheet1'!$L$16"}</definedName>
    <definedName name="tuan" localSheetId="2" hidden="1">{"'Sheet1'!$L$16"}</definedName>
    <definedName name="tuan" localSheetId="4" hidden="1">{"'Sheet1'!$L$16"}</definedName>
    <definedName name="tuan" localSheetId="5" hidden="1">{"'Sheet1'!$L$16"}</definedName>
    <definedName name="tuan" localSheetId="3" hidden="1">{"'Sheet1'!$L$16"}</definedName>
    <definedName name="tuan" localSheetId="16" hidden="1">{"'Sheet1'!$L$16"}</definedName>
    <definedName name="tuan" localSheetId="20" hidden="1">{"'Sheet1'!$L$16"}</definedName>
    <definedName name="tuan" localSheetId="24" hidden="1">{"'Sheet1'!$L$16"}</definedName>
    <definedName name="tuan" hidden="1">{"'Sheet1'!$L$16"}</definedName>
    <definedName name="TUAN45" localSheetId="2">#REF!</definedName>
    <definedName name="TUAN45">#REF!</definedName>
    <definedName name="TUAN46" localSheetId="2">#REF!</definedName>
    <definedName name="TUAN46">#REF!</definedName>
    <definedName name="TUAN48" localSheetId="2">#REF!</definedName>
    <definedName name="TUAN48">#REF!</definedName>
    <definedName name="TUAN49" localSheetId="2">#REF!</definedName>
    <definedName name="TUAN49">#REF!</definedName>
    <definedName name="TUAN50" localSheetId="2">#REF!</definedName>
    <definedName name="TUAN50">#REF!</definedName>
    <definedName name="TUAN51" localSheetId="2">#REF!</definedName>
    <definedName name="TUAN51">#REF!</definedName>
    <definedName name="TUAN52" localSheetId="2">#REF!</definedName>
    <definedName name="TUAN52">#REF!</definedName>
    <definedName name="Tuong_chan">#REF!</definedName>
    <definedName name="Tuong_dau_HD">#REF!</definedName>
    <definedName name="tupu.xls" localSheetId="1" hidden="1">{"'Sheet1'!$L$16"}</definedName>
    <definedName name="tupu.xls" localSheetId="0" hidden="1">{"'Sheet1'!$L$16"}</definedName>
    <definedName name="tupu.xls" localSheetId="34" hidden="1">{"'Sheet1'!$L$16"}</definedName>
    <definedName name="tupu.xls" localSheetId="9" hidden="1">{"'Sheet1'!$L$16"}</definedName>
    <definedName name="tupu.xls" localSheetId="6" hidden="1">{"'Sheet1'!$L$16"}</definedName>
    <definedName name="tupu.xls" localSheetId="7" hidden="1">{"'Sheet1'!$L$16"}</definedName>
    <definedName name="tupu.xls" localSheetId="2" hidden="1">{"'Sheet1'!$L$16"}</definedName>
    <definedName name="tupu.xls" localSheetId="4" hidden="1">{"'Sheet1'!$L$16"}</definedName>
    <definedName name="tupu.xls" localSheetId="5" hidden="1">{"'Sheet1'!$L$16"}</definedName>
    <definedName name="tupu.xls" localSheetId="3" hidden="1">{"'Sheet1'!$L$16"}</definedName>
    <definedName name="tupu.xls" localSheetId="16" hidden="1">{"'Sheet1'!$L$16"}</definedName>
    <definedName name="tupu.xls" localSheetId="20" hidden="1">{"'Sheet1'!$L$16"}</definedName>
    <definedName name="tupu.xls" localSheetId="24" hidden="1">{"'Sheet1'!$L$16"}</definedName>
    <definedName name="tupu.xls" hidden="1">{"'Sheet1'!$L$16"}</definedName>
    <definedName name="tv75nc" localSheetId="28">#REF!</definedName>
    <definedName name="tv75nc" localSheetId="1">#REF!</definedName>
    <definedName name="tv75nc" localSheetId="0">#REF!</definedName>
    <definedName name="tv75nc" localSheetId="6">#REF!</definedName>
    <definedName name="tv75nc" localSheetId="7">#REF!</definedName>
    <definedName name="tv75nc" localSheetId="2">#REF!</definedName>
    <definedName name="tv75nc" localSheetId="4">#REF!</definedName>
    <definedName name="tv75nc" localSheetId="5">#REF!</definedName>
    <definedName name="tv75nc" localSheetId="33">#REF!</definedName>
    <definedName name="tv75nc" localSheetId="19">#REF!</definedName>
    <definedName name="tv75nc" localSheetId="25">#REF!</definedName>
    <definedName name="tv75nc">#REF!</definedName>
    <definedName name="tv75vl" localSheetId="28">#REF!</definedName>
    <definedName name="tv75vl" localSheetId="1">#REF!</definedName>
    <definedName name="tv75vl" localSheetId="0">#REF!</definedName>
    <definedName name="tv75vl" localSheetId="6">#REF!</definedName>
    <definedName name="tv75vl" localSheetId="7">#REF!</definedName>
    <definedName name="tv75vl" localSheetId="2">#REF!</definedName>
    <definedName name="tv75vl" localSheetId="4">#REF!</definedName>
    <definedName name="tv75vl" localSheetId="5">#REF!</definedName>
    <definedName name="tv75vl" localSheetId="33">#REF!</definedName>
    <definedName name="tv75vl" localSheetId="19">#REF!</definedName>
    <definedName name="tv75vl" localSheetId="25">#REF!</definedName>
    <definedName name="tv75vl">#REF!</definedName>
    <definedName name="TXB11QBINHCHANH" localSheetId="2">#REF!</definedName>
    <definedName name="TXB11QBINHCHANH">#REF!</definedName>
    <definedName name="TXB11QBINHTAN" localSheetId="2">#REF!</definedName>
    <definedName name="TXB11QBINHTAN">#REF!</definedName>
    <definedName name="TXB11QBINHTHANH1" localSheetId="2">#REF!</definedName>
    <definedName name="TXB11QBINHTHANH1">#REF!</definedName>
    <definedName name="TXB11QBINHTHANH2" localSheetId="2">#REF!</definedName>
    <definedName name="TXB11QBINHTHANH2">#REF!</definedName>
    <definedName name="TXB11QCUCHI" localSheetId="2">#REF!</definedName>
    <definedName name="TXB11QCUCHI">#REF!</definedName>
    <definedName name="TXB11QGOVAP1" localSheetId="2">#REF!</definedName>
    <definedName name="TXB11QGOVAP1">#REF!</definedName>
    <definedName name="TXB11QGOVAP2" localSheetId="2">#REF!</definedName>
    <definedName name="TXB11QGOVAP2">#REF!</definedName>
    <definedName name="TXB11QHOCMON" localSheetId="2">#REF!</definedName>
    <definedName name="TXB11QHOCMON">#REF!</definedName>
    <definedName name="TXB11QPHUNHUAN" localSheetId="2">#REF!</definedName>
    <definedName name="TXB11QPHUNHUAN">#REF!</definedName>
    <definedName name="TXB11QTANBINH1" localSheetId="2">#REF!</definedName>
    <definedName name="TXB11QTANBINH1">#REF!</definedName>
    <definedName name="TXB11QTANBINH2" localSheetId="2">#REF!</definedName>
    <definedName name="TXB11QTANBINH2">#REF!</definedName>
    <definedName name="TXB11QTANPHU" localSheetId="2">#REF!</definedName>
    <definedName name="TXB11QTANPHU">#REF!</definedName>
    <definedName name="TXB11QTHUDUC1" localSheetId="2">#REF!</definedName>
    <definedName name="TXB11QTHUDUC1">#REF!</definedName>
    <definedName name="TXB11QTHUDUC2" localSheetId="2">#REF!</definedName>
    <definedName name="TXB11QTHUDUC2">#REF!</definedName>
    <definedName name="TXB11QUAN1" localSheetId="2">#REF!</definedName>
    <definedName name="TXB11QUAN1">#REF!</definedName>
    <definedName name="TXB11QUAN10" localSheetId="2">#REF!</definedName>
    <definedName name="TXB11QUAN10">#REF!</definedName>
    <definedName name="TXB11QUAN11" localSheetId="2">#REF!</definedName>
    <definedName name="TXB11QUAN11">#REF!</definedName>
    <definedName name="TXB11QUAN12" localSheetId="2">#REF!</definedName>
    <definedName name="TXB11QUAN12">#REF!</definedName>
    <definedName name="TXB11QUAN2" localSheetId="2">#REF!</definedName>
    <definedName name="TXB11QUAN2">#REF!</definedName>
    <definedName name="TXB11QUAN4" localSheetId="2">#REF!</definedName>
    <definedName name="TXB11QUAN4">#REF!</definedName>
    <definedName name="TXB11QUAN6B" localSheetId="2">#REF!</definedName>
    <definedName name="TXB11QUAN6B">#REF!</definedName>
    <definedName name="TXB11QUAN7" localSheetId="2">#REF!</definedName>
    <definedName name="TXB11QUAN7">#REF!</definedName>
    <definedName name="TXB11QUAN8A" localSheetId="2">#REF!</definedName>
    <definedName name="TXB11QUAN8A">#REF!</definedName>
    <definedName name="TXB11QUAN8B" localSheetId="2">#REF!</definedName>
    <definedName name="TXB11QUAN8B">#REF!</definedName>
    <definedName name="TXB44QUAN5" localSheetId="2">#REF!</definedName>
    <definedName name="TXB44QUAN5">#REF!</definedName>
    <definedName name="TXB44QUAN6A" localSheetId="2">#REF!</definedName>
    <definedName name="TXB44QUAN6A">#REF!</definedName>
    <definedName name="Ty_gia">#REF!</definedName>
    <definedName name="Ty_gia_yen">#REF!</definedName>
    <definedName name="ty_le" localSheetId="0">#REF!</definedName>
    <definedName name="ty_le" localSheetId="6">#REF!</definedName>
    <definedName name="ty_le" localSheetId="7">#REF!</definedName>
    <definedName name="ty_le" localSheetId="2">#REF!</definedName>
    <definedName name="ty_le" localSheetId="33">#REF!</definedName>
    <definedName name="ty_le">#REF!</definedName>
    <definedName name="Ty_Le_1">#REF!</definedName>
    <definedName name="ty_le_2">#REF!</definedName>
    <definedName name="ty_le_3">#REF!</definedName>
    <definedName name="ty_le_BTN" localSheetId="0">#REF!</definedName>
    <definedName name="ty_le_BTN" localSheetId="6">#REF!</definedName>
    <definedName name="ty_le_BTN" localSheetId="7">#REF!</definedName>
    <definedName name="ty_le_BTN" localSheetId="2">#REF!</definedName>
    <definedName name="ty_le_BTN" localSheetId="33">#REF!</definedName>
    <definedName name="ty_le_BTN">#REF!</definedName>
    <definedName name="Ty_le1" localSheetId="0">#REF!</definedName>
    <definedName name="Ty_le1" localSheetId="6">#REF!</definedName>
    <definedName name="Ty_le1" localSheetId="7">#REF!</definedName>
    <definedName name="Ty_le1" localSheetId="2">#REF!</definedName>
    <definedName name="Ty_le1" localSheetId="33">#REF!</definedName>
    <definedName name="Ty_le1">#REF!</definedName>
    <definedName name="TYT" localSheetId="0">BlankMacro1</definedName>
    <definedName name="TYT" localSheetId="34">BlankMacro1</definedName>
    <definedName name="TYT" localSheetId="9">BlankMacro1</definedName>
    <definedName name="TYT" localSheetId="6">BlankMacro1</definedName>
    <definedName name="TYT" localSheetId="7">BlankMacro1</definedName>
    <definedName name="TYT" localSheetId="2">BlankMacro1</definedName>
    <definedName name="TYT" localSheetId="4">BlankMacro1</definedName>
    <definedName name="TYT" localSheetId="5">BlankMacro1</definedName>
    <definedName name="TYT" localSheetId="3">BlankMacro1</definedName>
    <definedName name="TYT" localSheetId="16">BlankMacro1</definedName>
    <definedName name="TYT" localSheetId="20">BlankMacro1</definedName>
    <definedName name="TYT" localSheetId="24">BlankMacro1</definedName>
    <definedName name="TYT">BlankMacro1</definedName>
    <definedName name="u" localSheetId="0">#N/A</definedName>
    <definedName name="u" localSheetId="6">#N/A</definedName>
    <definedName name="u" localSheetId="7">#N/A</definedName>
    <definedName name="u" localSheetId="2">#N/A</definedName>
    <definedName name="u">#REF!</definedName>
    <definedName name="unitt" localSheetId="0">BlankMacro1</definedName>
    <definedName name="unitt" localSheetId="34">BlankMacro1</definedName>
    <definedName name="unitt" localSheetId="9">BlankMacro1</definedName>
    <definedName name="unitt" localSheetId="6">BlankMacro1</definedName>
    <definedName name="unitt" localSheetId="7">BlankMacro1</definedName>
    <definedName name="unitt" localSheetId="2">BlankMacro1</definedName>
    <definedName name="unitt" localSheetId="4">BlankMacro1</definedName>
    <definedName name="unitt" localSheetId="5">BlankMacro1</definedName>
    <definedName name="unitt" localSheetId="3">BlankMacro1</definedName>
    <definedName name="unitt" localSheetId="16">BlankMacro1</definedName>
    <definedName name="unitt" localSheetId="20">BlankMacro1</definedName>
    <definedName name="unitt" localSheetId="24">BlankMacro1</definedName>
    <definedName name="unitt">BlankMacro1</definedName>
    <definedName name="UP">#REF!,#REF!,#REF!,#REF!,#REF!,#REF!,#REF!,#REF!,#REF!,#REF!,#REF!</definedName>
    <definedName name="ut" localSheetId="0">BlankMacro1</definedName>
    <definedName name="ut" localSheetId="34">BlankMacro1</definedName>
    <definedName name="ut" localSheetId="9">BlankMacro1</definedName>
    <definedName name="ut" localSheetId="6">BlankMacro1</definedName>
    <definedName name="ut" localSheetId="7">BlankMacro1</definedName>
    <definedName name="ut" localSheetId="2">BlankMacro1</definedName>
    <definedName name="ut" localSheetId="4">BlankMacro1</definedName>
    <definedName name="ut" localSheetId="5">BlankMacro1</definedName>
    <definedName name="ut" localSheetId="3">BlankMacro1</definedName>
    <definedName name="ut" localSheetId="16">BlankMacro1</definedName>
    <definedName name="ut" localSheetId="20">BlankMacro1</definedName>
    <definedName name="ut" localSheetId="24">BlankMacro1</definedName>
    <definedName name="ut">BlankMacro1</definedName>
    <definedName name="v" localSheetId="2">#REF!</definedName>
    <definedName name="V_a_b__t_ng_M200____1x2">#N/A</definedName>
    <definedName name="V_t_tõ" localSheetId="2">#REF!</definedName>
    <definedName name="V_t_tõ">#REF!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chuyen" localSheetId="0">#REF!</definedName>
    <definedName name="vanchuyen" localSheetId="6">#REF!</definedName>
    <definedName name="vanchuyen" localSheetId="7">#REF!</definedName>
    <definedName name="vanchuyen" localSheetId="2">#REF!</definedName>
    <definedName name="vanchuyen">#REF!</definedName>
    <definedName name="VARIINST" localSheetId="28">#REF!</definedName>
    <definedName name="VARIINST" localSheetId="0">#REF!</definedName>
    <definedName name="VARIINST" localSheetId="6">#REF!</definedName>
    <definedName name="VARIINST" localSheetId="7">#REF!</definedName>
    <definedName name="VARIINST" localSheetId="2">#REF!</definedName>
    <definedName name="VARIINST" localSheetId="33">#REF!</definedName>
    <definedName name="VARIINST" localSheetId="19">#REF!</definedName>
    <definedName name="VARIINST" localSheetId="25">#REF!</definedName>
    <definedName name="VARIINST">#REF!</definedName>
    <definedName name="VARIPURC" localSheetId="28">#REF!</definedName>
    <definedName name="VARIPURC" localSheetId="0">#REF!</definedName>
    <definedName name="VARIPURC" localSheetId="6">#REF!</definedName>
    <definedName name="VARIPURC" localSheetId="7">#REF!</definedName>
    <definedName name="VARIPURC" localSheetId="2">#REF!</definedName>
    <definedName name="VARIPURC" localSheetId="33">#REF!</definedName>
    <definedName name="VARIPURC" localSheetId="19">#REF!</definedName>
    <definedName name="VARIPURC" localSheetId="25">#REF!</definedName>
    <definedName name="VARIPURC">#REF!</definedName>
    <definedName name="vat">5</definedName>
    <definedName name="vat_lieu_KVIII" localSheetId="0">#REF!</definedName>
    <definedName name="vat_lieu_KVIII" localSheetId="6">#REF!</definedName>
    <definedName name="vat_lieu_KVIII" localSheetId="7">#REF!</definedName>
    <definedName name="vat_lieu_KVIII" localSheetId="2">#REF!</definedName>
    <definedName name="vat_lieu_KVIII">#REF!</definedName>
    <definedName name="Vattu" localSheetId="0">#REF!</definedName>
    <definedName name="Vattu" localSheetId="6">#REF!</definedName>
    <definedName name="Vattu" localSheetId="7">#REF!</definedName>
    <definedName name="Vattu" localSheetId="2">#REF!</definedName>
    <definedName name="Vattu">#REF!</definedName>
    <definedName name="vbfv" localSheetId="0" hidden="1">{"'Sheet1'!$L$16"}</definedName>
    <definedName name="vbfv" localSheetId="34" hidden="1">{"'Sheet1'!$L$16"}</definedName>
    <definedName name="vbfv" localSheetId="9" hidden="1">{"'Sheet1'!$L$16"}</definedName>
    <definedName name="vbfv" localSheetId="6" hidden="1">{"'Sheet1'!$L$16"}</definedName>
    <definedName name="vbfv" localSheetId="7" hidden="1">{"'Sheet1'!$L$16"}</definedName>
    <definedName name="vbfv" localSheetId="2" hidden="1">{"'Sheet1'!$L$16"}</definedName>
    <definedName name="vbfv" localSheetId="4" hidden="1">{"'Sheet1'!$L$16"}</definedName>
    <definedName name="vbfv" localSheetId="5" hidden="1">{"'Sheet1'!$L$16"}</definedName>
    <definedName name="vbfv" localSheetId="3" hidden="1">{"'Sheet1'!$L$16"}</definedName>
    <definedName name="vbfv" localSheetId="16" hidden="1">{"'Sheet1'!$L$16"}</definedName>
    <definedName name="vbfv" localSheetId="20" hidden="1">{"'Sheet1'!$L$16"}</definedName>
    <definedName name="vbfv" localSheetId="24" hidden="1">{"'Sheet1'!$L$16"}</definedName>
    <definedName name="vbfv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catv">#REF!</definedName>
    <definedName name="vccot" localSheetId="0">#REF!</definedName>
    <definedName name="vccot" localSheetId="6">#REF!</definedName>
    <definedName name="vccot" localSheetId="7">#REF!</definedName>
    <definedName name="vccot" localSheetId="2">#REF!</definedName>
    <definedName name="vccott">#REF!</definedName>
    <definedName name="vccottt">#REF!</definedName>
    <definedName name="vcda" localSheetId="0">#REF!</definedName>
    <definedName name="vcda" localSheetId="6">#REF!</definedName>
    <definedName name="vcda" localSheetId="7">#REF!</definedName>
    <definedName name="vcda" localSheetId="2">#REF!</definedName>
    <definedName name="VCdat">#REF!</definedName>
    <definedName name="vcdatc2">#REF!</definedName>
    <definedName name="vcdatc3">#REF!</definedName>
    <definedName name="VCdatT3">#REF!</definedName>
    <definedName name="vcday" localSheetId="0">#REF!</definedName>
    <definedName name="vcday" localSheetId="6">#REF!</definedName>
    <definedName name="vcday" localSheetId="7">#REF!</definedName>
    <definedName name="vcday" localSheetId="2">#REF!</definedName>
    <definedName name="vcdctc">#REF!</definedName>
    <definedName name="vcg">#REF!</definedName>
    <definedName name="vcgo" localSheetId="0">#REF!</definedName>
    <definedName name="vcgo" localSheetId="6">#REF!</definedName>
    <definedName name="vcgo" localSheetId="7">#REF!</definedName>
    <definedName name="vcgo" localSheetId="2">#REF!</definedName>
    <definedName name="VCHT" localSheetId="28">#REF!</definedName>
    <definedName name="VCHT" localSheetId="1">#REF!</definedName>
    <definedName name="VCHT" localSheetId="0">#REF!</definedName>
    <definedName name="VCHT" localSheetId="6">#REF!</definedName>
    <definedName name="VCHT" localSheetId="7">#REF!</definedName>
    <definedName name="VCHT" localSheetId="2">#REF!</definedName>
    <definedName name="VCHT" localSheetId="4">#REF!</definedName>
    <definedName name="VCHT" localSheetId="5">#REF!</definedName>
    <definedName name="VCHT" localSheetId="33">#REF!</definedName>
    <definedName name="VCHT" localSheetId="19">#REF!</definedName>
    <definedName name="VCHT" localSheetId="25">#REF!</definedName>
    <definedName name="VCHT">#REF!</definedName>
    <definedName name="vcn">#REF!</definedName>
    <definedName name="vcpk">#REF!</definedName>
    <definedName name="vcsu" localSheetId="0">#REF!</definedName>
    <definedName name="vcsu" localSheetId="6">#REF!</definedName>
    <definedName name="vcsu" localSheetId="7">#REF!</definedName>
    <definedName name="vcsu" localSheetId="2">#REF!</definedName>
    <definedName name="vctb" localSheetId="2">#REF!</definedName>
    <definedName name="vctb">#REF!</definedName>
    <definedName name="vctmong">#REF!</definedName>
    <definedName name="vctre">#REF!</definedName>
    <definedName name="VCTT" localSheetId="28">#REF!</definedName>
    <definedName name="VCTT" localSheetId="1">#REF!</definedName>
    <definedName name="VCTT" localSheetId="0">#REF!</definedName>
    <definedName name="VCTT" localSheetId="6">#REF!</definedName>
    <definedName name="VCTT" localSheetId="7">#REF!</definedName>
    <definedName name="VCTT" localSheetId="2">#REF!</definedName>
    <definedName name="VCTT" localSheetId="4">#REF!</definedName>
    <definedName name="VCTT" localSheetId="5">#REF!</definedName>
    <definedName name="VCTT" localSheetId="33">#REF!</definedName>
    <definedName name="VCTT" localSheetId="19">#REF!</definedName>
    <definedName name="VCTT" localSheetId="25">#REF!</definedName>
    <definedName name="VCTT">#REF!</definedName>
    <definedName name="vcxm" localSheetId="0">#REF!</definedName>
    <definedName name="vcxm" localSheetId="6">#REF!</definedName>
    <definedName name="vcxm" localSheetId="7">#REF!</definedName>
    <definedName name="vcxm" localSheetId="2">#REF!</definedName>
    <definedName name="vd3p" localSheetId="28">#REF!</definedName>
    <definedName name="vd3p" localSheetId="1">#REF!</definedName>
    <definedName name="vd3p" localSheetId="0">#REF!</definedName>
    <definedName name="vd3p" localSheetId="6">#REF!</definedName>
    <definedName name="vd3p" localSheetId="7">#REF!</definedName>
    <definedName name="vd3p" localSheetId="2">#REF!</definedName>
    <definedName name="vd3p" localSheetId="4">#REF!</definedName>
    <definedName name="vd3p" localSheetId="5">#REF!</definedName>
    <definedName name="vd3p" localSheetId="33">#REF!</definedName>
    <definedName name="vd3p" localSheetId="19">#REF!</definedName>
    <definedName name="vd3p" localSheetId="25">#REF!</definedName>
    <definedName name="vd3p">#REF!</definedName>
    <definedName name="vidu">#REF!</definedName>
    <definedName name="Viet" localSheetId="0" hidden="1">{"'Sheet1'!$L$16"}</definedName>
    <definedName name="Viet" localSheetId="34" hidden="1">{"'Sheet1'!$L$16"}</definedName>
    <definedName name="Viet" localSheetId="9" hidden="1">{"'Sheet1'!$L$16"}</definedName>
    <definedName name="Viet" localSheetId="6" hidden="1">{"'Sheet1'!$L$16"}</definedName>
    <definedName name="Viet" localSheetId="7" hidden="1">{"'Sheet1'!$L$16"}</definedName>
    <definedName name="Viet" localSheetId="2" hidden="1">{"'Sheet1'!$L$16"}</definedName>
    <definedName name="Viet" localSheetId="4" hidden="1">{"'Sheet1'!$L$16"}</definedName>
    <definedName name="Viet" localSheetId="5" hidden="1">{"'Sheet1'!$L$16"}</definedName>
    <definedName name="Viet" localSheetId="3" hidden="1">{"'Sheet1'!$L$16"}</definedName>
    <definedName name="Viet" localSheetId="16" hidden="1">{"'Sheet1'!$L$16"}</definedName>
    <definedName name="Viet" localSheetId="20" hidden="1">{"'Sheet1'!$L$16"}</definedName>
    <definedName name="Viet" localSheetId="24" hidden="1">{"'Sheet1'!$L$16"}</definedName>
    <definedName name="Viet" hidden="1">{"'Sheet1'!$L$16"}</definedName>
    <definedName name="VIEW">#REF!</definedName>
    <definedName name="VIPLACOQUY3">#REF!</definedName>
    <definedName name="VitriCacThietbi_Query">#REF!</definedName>
    <definedName name="vk">#REF!</definedName>
    <definedName name="vkcauthang">#REF!</definedName>
    <definedName name="vksan">#REF!</definedName>
    <definedName name="VL" localSheetId="0">#REF!</definedName>
    <definedName name="VL" localSheetId="6">#REF!</definedName>
    <definedName name="VL" localSheetId="7">#REF!</definedName>
    <definedName name="vl" localSheetId="2">#REF!</definedName>
    <definedName name="VL" localSheetId="33">#REF!</definedName>
    <definedName name="VL">#REF!</definedName>
    <definedName name="vl1p" localSheetId="28">#REF!</definedName>
    <definedName name="vl1p" localSheetId="1">#REF!</definedName>
    <definedName name="vl1p" localSheetId="0">#REF!</definedName>
    <definedName name="vl1p" localSheetId="6">#REF!</definedName>
    <definedName name="vl1p" localSheetId="7">#REF!</definedName>
    <definedName name="vl1p" localSheetId="2">#REF!</definedName>
    <definedName name="vl1p" localSheetId="4">#REF!</definedName>
    <definedName name="vl1p" localSheetId="5">#REF!</definedName>
    <definedName name="vl1p" localSheetId="33">#REF!</definedName>
    <definedName name="vl1p" localSheetId="19">#REF!</definedName>
    <definedName name="vl1p" localSheetId="25">#REF!</definedName>
    <definedName name="vl1p">#REF!</definedName>
    <definedName name="vl3p" localSheetId="28">#REF!</definedName>
    <definedName name="vl3p" localSheetId="1">#REF!</definedName>
    <definedName name="vl3p" localSheetId="0">#REF!</definedName>
    <definedName name="vl3p" localSheetId="6">#REF!</definedName>
    <definedName name="vl3p" localSheetId="7">#REF!</definedName>
    <definedName name="vl3p" localSheetId="2">#REF!</definedName>
    <definedName name="vl3p" localSheetId="4">#REF!</definedName>
    <definedName name="vl3p" localSheetId="5">#REF!</definedName>
    <definedName name="vl3p" localSheetId="33">#REF!</definedName>
    <definedName name="vl3p" localSheetId="19">#REF!</definedName>
    <definedName name="vl3p" localSheetId="25">#REF!</definedName>
    <definedName name="vl3p">#REF!</definedName>
    <definedName name="vlc">#REF!</definedName>
    <definedName name="Vlcap0.7" localSheetId="2">#REF!</definedName>
    <definedName name="Vlcap0.7">#REF!</definedName>
    <definedName name="VLcap1" localSheetId="2">#REF!</definedName>
    <definedName name="VLcap1">#REF!</definedName>
    <definedName name="vlctbb">#REF!</definedName>
    <definedName name="vldn400" localSheetId="28">#REF!</definedName>
    <definedName name="vldn400" localSheetId="1">#REF!</definedName>
    <definedName name="vldn400" localSheetId="0">#REF!</definedName>
    <definedName name="vldn400" localSheetId="6">#REF!</definedName>
    <definedName name="vldn400" localSheetId="7">#REF!</definedName>
    <definedName name="vldn400" localSheetId="2">#REF!</definedName>
    <definedName name="vldn400" localSheetId="4">#REF!</definedName>
    <definedName name="vldn400" localSheetId="5">#REF!</definedName>
    <definedName name="vldn400" localSheetId="33">#REF!</definedName>
    <definedName name="vldn400" localSheetId="19">#REF!</definedName>
    <definedName name="vldn400" localSheetId="25">#REF!</definedName>
    <definedName name="vldn400">#REF!</definedName>
    <definedName name="vldn600" localSheetId="28">#REF!</definedName>
    <definedName name="vldn600" localSheetId="1">#REF!</definedName>
    <definedName name="vldn600" localSheetId="0">#REF!</definedName>
    <definedName name="vldn600" localSheetId="6">#REF!</definedName>
    <definedName name="vldn600" localSheetId="7">#REF!</definedName>
    <definedName name="vldn600" localSheetId="2">#REF!</definedName>
    <definedName name="vldn600" localSheetId="4">#REF!</definedName>
    <definedName name="vldn600" localSheetId="5">#REF!</definedName>
    <definedName name="vldn600" localSheetId="33">#REF!</definedName>
    <definedName name="vldn600" localSheetId="19">#REF!</definedName>
    <definedName name="vldn600" localSheetId="25">#REF!</definedName>
    <definedName name="vldn600">#REF!</definedName>
    <definedName name="VLDP">#REF!</definedName>
    <definedName name="VLIEU">#REF!</definedName>
    <definedName name="vltram" localSheetId="28">#REF!</definedName>
    <definedName name="vltram" localSheetId="1">#REF!</definedName>
    <definedName name="vltram" localSheetId="0">#REF!</definedName>
    <definedName name="vltram" localSheetId="6">#REF!</definedName>
    <definedName name="vltram" localSheetId="7">#REF!</definedName>
    <definedName name="vltram" localSheetId="2">#REF!</definedName>
    <definedName name="vltram" localSheetId="4">#REF!</definedName>
    <definedName name="vltram" localSheetId="5">#REF!</definedName>
    <definedName name="vltram" localSheetId="33">#REF!</definedName>
    <definedName name="vltram" localSheetId="19">#REF!</definedName>
    <definedName name="vltram" localSheetId="25">#REF!</definedName>
    <definedName name="vltram">#REF!</definedName>
    <definedName name="VLxaydung">#REF!</definedName>
    <definedName name="VND" localSheetId="2">#REF!</definedName>
    <definedName name="VND">#REF!</definedName>
    <definedName name="Von.KL" localSheetId="0">#REF!</definedName>
    <definedName name="Von.KL" localSheetId="6">#REF!</definedName>
    <definedName name="Von.KL" localSheetId="7">#REF!</definedName>
    <definedName name="Von.KL" localSheetId="2">#REF!</definedName>
    <definedName name="Von.KL" localSheetId="33">#REF!</definedName>
    <definedName name="Von.KL">#REF!</definedName>
    <definedName name="vr3p" localSheetId="28">#REF!</definedName>
    <definedName name="vr3p" localSheetId="1">#REF!</definedName>
    <definedName name="vr3p" localSheetId="0">#REF!</definedName>
    <definedName name="vr3p" localSheetId="6">#REF!</definedName>
    <definedName name="vr3p" localSheetId="7">#REF!</definedName>
    <definedName name="vr3p" localSheetId="2">#REF!</definedName>
    <definedName name="vr3p" localSheetId="4">#REF!</definedName>
    <definedName name="vr3p" localSheetId="5">#REF!</definedName>
    <definedName name="vr3p" localSheetId="33">#REF!</definedName>
    <definedName name="vr3p" localSheetId="19">#REF!</definedName>
    <definedName name="vr3p" localSheetId="25">#REF!</definedName>
    <definedName name="vr3p">#REF!</definedName>
    <definedName name="vt" localSheetId="1">#REF!</definedName>
    <definedName name="vt" localSheetId="0">#REF!</definedName>
    <definedName name="vt" localSheetId="6">#REF!</definedName>
    <definedName name="vt" localSheetId="7">#REF!</definedName>
    <definedName name="VT" localSheetId="2">#REF!</definedName>
    <definedName name="vt" localSheetId="4">#REF!</definedName>
    <definedName name="vt" localSheetId="5">#REF!</definedName>
    <definedName name="vt" localSheetId="33">#REF!</definedName>
    <definedName name="vt">#REF!</definedName>
    <definedName name="VTu" localSheetId="0">#REF!</definedName>
    <definedName name="VTu" localSheetId="6">#REF!</definedName>
    <definedName name="VTu" localSheetId="7">#REF!</definedName>
    <definedName name="VTu" localSheetId="2">#REF!</definedName>
    <definedName name="vtu">#REF!</definedName>
    <definedName name="VTVUA">#REF!</definedName>
    <definedName name="VÙ" localSheetId="2">#REF!</definedName>
    <definedName name="VÙ">#REF!</definedName>
    <definedName name="Vua" localSheetId="0">#REF!</definedName>
    <definedName name="Vua" localSheetId="6">#REF!</definedName>
    <definedName name="Vua" localSheetId="7">#REF!</definedName>
    <definedName name="Vua" localSheetId="2">#REF!</definedName>
    <definedName name="Vua">#REF!</definedName>
    <definedName name="VuaBT">#REF!</definedName>
    <definedName name="vung" localSheetId="2">#REF!</definedName>
    <definedName name="vung">#REF!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W" localSheetId="28">#REF!</definedName>
    <definedName name="W" localSheetId="0">#REF!</definedName>
    <definedName name="W" localSheetId="6">#REF!</definedName>
    <definedName name="W" localSheetId="7">#REF!</definedName>
    <definedName name="W" localSheetId="2">#REF!</definedName>
    <definedName name="W" localSheetId="33">#REF!</definedName>
    <definedName name="W" localSheetId="19">#REF!</definedName>
    <definedName name="W" localSheetId="25">#REF!</definedName>
    <definedName name="W">#REF!</definedName>
    <definedName name="WIRE1">5</definedName>
    <definedName name="wrn.aaa." localSheetId="0" hidden="1">{#N/A,#N/A,FALSE,"Sheet1";#N/A,#N/A,FALSE,"Sheet1";#N/A,#N/A,FALSE,"Sheet1"}</definedName>
    <definedName name="wrn.aaa." localSheetId="34" hidden="1">{#N/A,#N/A,FALSE,"Sheet1";#N/A,#N/A,FALSE,"Sheet1";#N/A,#N/A,FALSE,"Sheet1"}</definedName>
    <definedName name="wrn.aaa." localSheetId="9" hidden="1">{#N/A,#N/A,FALSE,"Sheet1";#N/A,#N/A,FALSE,"Sheet1";#N/A,#N/A,FALSE,"Sheet1"}</definedName>
    <definedName name="wrn.aaa." localSheetId="6" hidden="1">{#N/A,#N/A,FALSE,"Sheet1";#N/A,#N/A,FALSE,"Sheet1";#N/A,#N/A,FALSE,"Sheet1"}</definedName>
    <definedName name="wrn.aaa." localSheetId="7" hidden="1">{#N/A,#N/A,FALSE,"Sheet1";#N/A,#N/A,FALSE,"Sheet1";#N/A,#N/A,FALSE,"Sheet1"}</definedName>
    <definedName name="wrn.aaa." localSheetId="2" hidden="1">{#N/A,#N/A,FALSE,"Sheet1";#N/A,#N/A,FALSE,"Sheet1";#N/A,#N/A,FALSE,"Sheet1"}</definedName>
    <definedName name="wrn.aaa." localSheetId="4" hidden="1">{#N/A,#N/A,FALSE,"Sheet1";#N/A,#N/A,FALSE,"Sheet1";#N/A,#N/A,FALSE,"Sheet1"}</definedName>
    <definedName name="wrn.aaa." localSheetId="5" hidden="1">{#N/A,#N/A,FALSE,"Sheet1";#N/A,#N/A,FALSE,"Sheet1";#N/A,#N/A,FALSE,"Sheet1"}</definedName>
    <definedName name="wrn.aaa." localSheetId="3" hidden="1">{#N/A,#N/A,FALSE,"Sheet1";#N/A,#N/A,FALSE,"Sheet1";#N/A,#N/A,FALSE,"Sheet1"}</definedName>
    <definedName name="wrn.aaa." localSheetId="16" hidden="1">{#N/A,#N/A,FALSE,"Sheet1";#N/A,#N/A,FALSE,"Sheet1";#N/A,#N/A,FALSE,"Sheet1"}</definedName>
    <definedName name="wrn.aaa." localSheetId="20" hidden="1">{#N/A,#N/A,FALSE,"Sheet1";#N/A,#N/A,FALSE,"Sheet1";#N/A,#N/A,FALSE,"Sheet1"}</definedName>
    <definedName name="wrn.aaa." localSheetId="24" hidden="1">{#N/A,#N/A,FALSE,"Sheet1";#N/A,#N/A,FALSE,"Sheet1";#N/A,#N/A,FALSE,"Sheet1"}</definedName>
    <definedName name="wrn.aaa." hidden="1">{#N/A,#N/A,FALSE,"Sheet1";#N/A,#N/A,FALSE,"Sheet1";#N/A,#N/A,FALSE,"Sheet1"}</definedName>
    <definedName name="wrn.Bang._.ke._.nhan._.hang." localSheetId="32" hidden="1">{#N/A,#N/A,FALSE,"Ke khai NH"}</definedName>
    <definedName name="wrn.Bang._.ke._.nhan._.hang." localSheetId="0" hidden="1">{#N/A,#N/A,FALSE,"Ke khai NH"}</definedName>
    <definedName name="wrn.Bang._.ke._.nhan._.hang." localSheetId="34" hidden="1">{#N/A,#N/A,FALSE,"Ke khai NH"}</definedName>
    <definedName name="wrn.Bang._.ke._.nhan._.hang." localSheetId="9" hidden="1">{#N/A,#N/A,FALSE,"Ke khai NH"}</definedName>
    <definedName name="wrn.Bang._.ke._.nhan._.hang." localSheetId="6" hidden="1">{#N/A,#N/A,FALSE,"Ke khai NH"}</definedName>
    <definedName name="wrn.Bang._.ke._.nhan._.hang." localSheetId="7" hidden="1">{#N/A,#N/A,FALSE,"Ke khai NH"}</definedName>
    <definedName name="wrn.Bang._.ke._.nhan._.hang." localSheetId="2" hidden="1">{#N/A,#N/A,FALSE,"Ke khai NH"}</definedName>
    <definedName name="wrn.Bang._.ke._.nhan._.hang." localSheetId="4" hidden="1">{#N/A,#N/A,FALSE,"Ke khai NH"}</definedName>
    <definedName name="wrn.Bang._.ke._.nhan._.hang." localSheetId="5" hidden="1">{#N/A,#N/A,FALSE,"Ke khai NH"}</definedName>
    <definedName name="wrn.Bang._.ke._.nhan._.hang." localSheetId="3" hidden="1">{#N/A,#N/A,FALSE,"Ke khai NH"}</definedName>
    <definedName name="wrn.Bang._.ke._.nhan._.hang." localSheetId="16" hidden="1">{#N/A,#N/A,FALSE,"Ke khai NH"}</definedName>
    <definedName name="wrn.Bang._.ke._.nhan._.hang." localSheetId="20" hidden="1">{#N/A,#N/A,FALSE,"Ke khai NH"}</definedName>
    <definedName name="wrn.Bang._.ke._.nhan._.hang." localSheetId="12" hidden="1">{#N/A,#N/A,FALSE,"Ke khai NH"}</definedName>
    <definedName name="wrn.Bang._.ke._.nhan._.hang." localSheetId="13" hidden="1">{#N/A,#N/A,FALSE,"Ke khai NH"}</definedName>
    <definedName name="wrn.Bang._.ke._.nhan._.hang." localSheetId="14" hidden="1">{#N/A,#N/A,FALSE,"Ke khai NH"}</definedName>
    <definedName name="wrn.Bang._.ke._.nhan._.hang." localSheetId="22" hidden="1">{#N/A,#N/A,FALSE,"Ke khai NH"}</definedName>
    <definedName name="wrn.Bang._.ke._.nhan._.hang." localSheetId="24" hidden="1">{#N/A,#N/A,FALSE,"Ke khai NH"}</definedName>
    <definedName name="wrn.Bang._.ke._.nhan._.hang." hidden="1">{#N/A,#N/A,FALSE,"Ke khai NH"}</definedName>
    <definedName name="wrn.Che._.do._.duoc._.huong." localSheetId="32" hidden="1">{#N/A,#N/A,FALSE,"BN (2)"}</definedName>
    <definedName name="wrn.Che._.do._.duoc._.huong." localSheetId="0" hidden="1">{#N/A,#N/A,FALSE,"BN (2)"}</definedName>
    <definedName name="wrn.Che._.do._.duoc._.huong." localSheetId="34" hidden="1">{#N/A,#N/A,FALSE,"BN (2)"}</definedName>
    <definedName name="wrn.Che._.do._.duoc._.huong." localSheetId="9" hidden="1">{#N/A,#N/A,FALSE,"BN (2)"}</definedName>
    <definedName name="wrn.Che._.do._.duoc._.huong." localSheetId="6" hidden="1">{#N/A,#N/A,FALSE,"BN (2)"}</definedName>
    <definedName name="wrn.Che._.do._.duoc._.huong." localSheetId="7" hidden="1">{#N/A,#N/A,FALSE,"BN (2)"}</definedName>
    <definedName name="wrn.Che._.do._.duoc._.huong." localSheetId="2" hidden="1">{#N/A,#N/A,FALSE,"BN (2)"}</definedName>
    <definedName name="wrn.Che._.do._.duoc._.huong." localSheetId="4" hidden="1">{#N/A,#N/A,FALSE,"BN (2)"}</definedName>
    <definedName name="wrn.Che._.do._.duoc._.huong." localSheetId="5" hidden="1">{#N/A,#N/A,FALSE,"BN (2)"}</definedName>
    <definedName name="wrn.Che._.do._.duoc._.huong." localSheetId="3" hidden="1">{#N/A,#N/A,FALSE,"BN (2)"}</definedName>
    <definedName name="wrn.Che._.do._.duoc._.huong." localSheetId="16" hidden="1">{#N/A,#N/A,FALSE,"BN (2)"}</definedName>
    <definedName name="wrn.Che._.do._.duoc._.huong." localSheetId="20" hidden="1">{#N/A,#N/A,FALSE,"BN (2)"}</definedName>
    <definedName name="wrn.Che._.do._.duoc._.huong." localSheetId="12" hidden="1">{#N/A,#N/A,FALSE,"BN (2)"}</definedName>
    <definedName name="wrn.Che._.do._.duoc._.huong." localSheetId="13" hidden="1">{#N/A,#N/A,FALSE,"BN (2)"}</definedName>
    <definedName name="wrn.Che._.do._.duoc._.huong." localSheetId="14" hidden="1">{#N/A,#N/A,FALSE,"BN (2)"}</definedName>
    <definedName name="wrn.Che._.do._.duoc._.huong." localSheetId="22" hidden="1">{#N/A,#N/A,FALSE,"BN (2)"}</definedName>
    <definedName name="wrn.Che._.do._.duoc._.huong." localSheetId="24" hidden="1">{#N/A,#N/A,FALSE,"BN (2)"}</definedName>
    <definedName name="wrn.Che._.do._.duoc._.huong." hidden="1">{#N/A,#N/A,FALSE,"BN (2)"}</definedName>
    <definedName name="wrn.chi._.tiÆt." localSheetId="28" hidden="1">{#N/A,#N/A,FALSE,"Chi tiÆt"}</definedName>
    <definedName name="wrn.chi._.tiÆt." localSheetId="1" hidden="1">{#N/A,#N/A,FALSE,"Chi tiÆt"}</definedName>
    <definedName name="wrn.chi._.tiÆt." localSheetId="0" hidden="1">{#N/A,#N/A,FALSE,"Chi tiÆt"}</definedName>
    <definedName name="wrn.chi._.tiÆt." localSheetId="34" hidden="1">{#N/A,#N/A,FALSE,"Chi tiÆt"}</definedName>
    <definedName name="wrn.chi._.tiÆt." localSheetId="9" hidden="1">{#N/A,#N/A,FALSE,"Chi tiÆt"}</definedName>
    <definedName name="wrn.chi._.tiÆt." localSheetId="6" hidden="1">{#N/A,#N/A,FALSE,"Chi tiÆt"}</definedName>
    <definedName name="wrn.chi._.tiÆt." localSheetId="7" hidden="1">{#N/A,#N/A,FALSE,"Chi tiÆt"}</definedName>
    <definedName name="wrn.chi._.tiÆt." localSheetId="2" hidden="1">{#N/A,#N/A,FALSE,"Chi tiÆt"}</definedName>
    <definedName name="wrn.chi._.tiÆt." localSheetId="4" hidden="1">{#N/A,#N/A,FALSE,"Chi tiÆt"}</definedName>
    <definedName name="wrn.chi._.tiÆt." localSheetId="5" hidden="1">{#N/A,#N/A,FALSE,"Chi tiÆt"}</definedName>
    <definedName name="wrn.chi._.tiÆt." localSheetId="3" hidden="1">{#N/A,#N/A,FALSE,"Chi tiÆt"}</definedName>
    <definedName name="wrn.chi._.tiÆt." localSheetId="33" hidden="1">{#N/A,#N/A,FALSE,"Chi tiÆt"}</definedName>
    <definedName name="wrn.chi._.tiÆt." localSheetId="10" hidden="1">{#N/A,#N/A,FALSE,"Chi tiÆt"}</definedName>
    <definedName name="wrn.chi._.tiÆt." localSheetId="11" hidden="1">{#N/A,#N/A,FALSE,"Chi tiÆt"}</definedName>
    <definedName name="wrn.chi._.tiÆt." localSheetId="16" hidden="1">{#N/A,#N/A,FALSE,"Chi tiÆt"}</definedName>
    <definedName name="wrn.chi._.tiÆt." localSheetId="20" hidden="1">{#N/A,#N/A,FALSE,"Chi tiÆt"}</definedName>
    <definedName name="wrn.chi._.tiÆt." localSheetId="23" hidden="1">{#N/A,#N/A,FALSE,"Chi tiÆt"}</definedName>
    <definedName name="wrn.chi._.tiÆt." localSheetId="19" hidden="1">{#N/A,#N/A,FALSE,"Chi tiÆt"}</definedName>
    <definedName name="wrn.chi._.tiÆt." localSheetId="24" hidden="1">{#N/A,#N/A,FALSE,"Chi tiÆt"}</definedName>
    <definedName name="wrn.chi._.tiÆt." localSheetId="25" hidden="1">{#N/A,#N/A,FALSE,"Chi tiÆt"}</definedName>
    <definedName name="wrn.chi._.tiÆt." hidden="1">{#N/A,#N/A,FALSE,"Chi tiÆt"}</definedName>
    <definedName name="wrn.cong." localSheetId="0" hidden="1">{#N/A,#N/A,FALSE,"Sheet1"}</definedName>
    <definedName name="wrn.cong." localSheetId="34" hidden="1">{#N/A,#N/A,FALSE,"Sheet1"}</definedName>
    <definedName name="wrn.cong." localSheetId="9" hidden="1">{#N/A,#N/A,FALSE,"Sheet1"}</definedName>
    <definedName name="wrn.cong." localSheetId="6" hidden="1">{#N/A,#N/A,FALSE,"Sheet1"}</definedName>
    <definedName name="wrn.cong." localSheetId="7" hidden="1">{#N/A,#N/A,FALSE,"Sheet1"}</definedName>
    <definedName name="wrn.cong." localSheetId="2" hidden="1">{#N/A,#N/A,FALSE,"Sheet1"}</definedName>
    <definedName name="wrn.cong." localSheetId="4" hidden="1">{#N/A,#N/A,FALSE,"Sheet1"}</definedName>
    <definedName name="wrn.cong." localSheetId="5" hidden="1">{#N/A,#N/A,FALSE,"Sheet1"}</definedName>
    <definedName name="wrn.cong." localSheetId="3" hidden="1">{#N/A,#N/A,FALSE,"Sheet1"}</definedName>
    <definedName name="wrn.cong." localSheetId="16" hidden="1">{#N/A,#N/A,FALSE,"Sheet1"}</definedName>
    <definedName name="wrn.cong." localSheetId="20" hidden="1">{#N/A,#N/A,FALSE,"Sheet1"}</definedName>
    <definedName name="wrn.cong." localSheetId="24" hidden="1">{#N/A,#N/A,FALSE,"Sheet1"}</definedName>
    <definedName name="wrn.cong." hidden="1">{#N/A,#N/A,FALSE,"Sheet1"}</definedName>
    <definedName name="wrn.Giáy._.bao._.no." localSheetId="32" hidden="1">{#N/A,#N/A,FALSE,"BN"}</definedName>
    <definedName name="wrn.Giáy._.bao._.no." localSheetId="0" hidden="1">{#N/A,#N/A,FALSE,"BN"}</definedName>
    <definedName name="wrn.Giáy._.bao._.no." localSheetId="34" hidden="1">{#N/A,#N/A,FALSE,"BN"}</definedName>
    <definedName name="wrn.Giáy._.bao._.no." localSheetId="9" hidden="1">{#N/A,#N/A,FALSE,"BN"}</definedName>
    <definedName name="wrn.Giáy._.bao._.no." localSheetId="6" hidden="1">{#N/A,#N/A,FALSE,"BN"}</definedName>
    <definedName name="wrn.Giáy._.bao._.no." localSheetId="7" hidden="1">{#N/A,#N/A,FALSE,"BN"}</definedName>
    <definedName name="wrn.Giáy._.bao._.no." localSheetId="2" hidden="1">{#N/A,#N/A,FALSE,"BN"}</definedName>
    <definedName name="wrn.Giáy._.bao._.no." localSheetId="4" hidden="1">{#N/A,#N/A,FALSE,"BN"}</definedName>
    <definedName name="wrn.Giáy._.bao._.no." localSheetId="5" hidden="1">{#N/A,#N/A,FALSE,"BN"}</definedName>
    <definedName name="wrn.Giáy._.bao._.no." localSheetId="3" hidden="1">{#N/A,#N/A,FALSE,"BN"}</definedName>
    <definedName name="wrn.Giáy._.bao._.no." localSheetId="16" hidden="1">{#N/A,#N/A,FALSE,"BN"}</definedName>
    <definedName name="wrn.Giáy._.bao._.no." localSheetId="20" hidden="1">{#N/A,#N/A,FALSE,"BN"}</definedName>
    <definedName name="wrn.Giáy._.bao._.no." localSheetId="12" hidden="1">{#N/A,#N/A,FALSE,"BN"}</definedName>
    <definedName name="wrn.Giáy._.bao._.no." localSheetId="13" hidden="1">{#N/A,#N/A,FALSE,"BN"}</definedName>
    <definedName name="wrn.Giáy._.bao._.no." localSheetId="14" hidden="1">{#N/A,#N/A,FALSE,"BN"}</definedName>
    <definedName name="wrn.Giáy._.bao._.no." localSheetId="22" hidden="1">{#N/A,#N/A,FALSE,"BN"}</definedName>
    <definedName name="wrn.Giáy._.bao._.no." localSheetId="24" hidden="1">{#N/A,#N/A,FALSE,"BN"}</definedName>
    <definedName name="wrn.Giáy._.bao._.no." hidden="1">{#N/A,#N/A,FALSE,"BN"}</definedName>
    <definedName name="WT">#N/A</definedName>
    <definedName name="WW">#N/A</definedName>
    <definedName name="X" localSheetId="28">#REF!</definedName>
    <definedName name="X" localSheetId="0">#REF!</definedName>
    <definedName name="X" localSheetId="6">#REF!</definedName>
    <definedName name="X" localSheetId="7">#REF!</definedName>
    <definedName name="X" localSheetId="2">#REF!</definedName>
    <definedName name="X" localSheetId="33">#REF!</definedName>
    <definedName name="X" localSheetId="19">#REF!</definedName>
    <definedName name="X" localSheetId="25">#REF!</definedName>
    <definedName name="X">#REF!</definedName>
    <definedName name="X0GFCFw" localSheetId="2">#REF!</definedName>
    <definedName name="X0GFCFw">#REF!</definedName>
    <definedName name="x1_">#REF!</definedName>
    <definedName name="X1GFCFw" localSheetId="2">#REF!</definedName>
    <definedName name="X1GFCFw">#REF!</definedName>
    <definedName name="x1pind" localSheetId="28">#REF!</definedName>
    <definedName name="x1pind" localSheetId="0">#REF!</definedName>
    <definedName name="x1pind" localSheetId="6">#REF!</definedName>
    <definedName name="x1pind" localSheetId="7">#REF!</definedName>
    <definedName name="x1pind" localSheetId="2">#REF!</definedName>
    <definedName name="x1pind" localSheetId="33">#REF!</definedName>
    <definedName name="x1pind" localSheetId="19">#REF!</definedName>
    <definedName name="x1pind" localSheetId="25">#REF!</definedName>
    <definedName name="x1pind">#REF!</definedName>
    <definedName name="x1ping" localSheetId="28">#REF!</definedName>
    <definedName name="x1ping" localSheetId="0">#REF!</definedName>
    <definedName name="x1ping" localSheetId="6">#REF!</definedName>
    <definedName name="x1ping" localSheetId="7">#REF!</definedName>
    <definedName name="x1ping" localSheetId="2">#REF!</definedName>
    <definedName name="x1ping" localSheetId="33">#REF!</definedName>
    <definedName name="x1ping" localSheetId="19">#REF!</definedName>
    <definedName name="x1ping" localSheetId="25">#REF!</definedName>
    <definedName name="x1ping">#REF!</definedName>
    <definedName name="x1pint" localSheetId="28">#REF!</definedName>
    <definedName name="x1pint" localSheetId="0">#REF!</definedName>
    <definedName name="x1pint" localSheetId="6">#REF!</definedName>
    <definedName name="x1pint" localSheetId="7">#REF!</definedName>
    <definedName name="x1pint" localSheetId="2">#REF!</definedName>
    <definedName name="x1pint" localSheetId="33">#REF!</definedName>
    <definedName name="x1pint" localSheetId="19">#REF!</definedName>
    <definedName name="x1pint" localSheetId="25">#REF!</definedName>
    <definedName name="x1pint">#REF!</definedName>
    <definedName name="x2_">#REF!</definedName>
    <definedName name="xaylap">#REF!</definedName>
    <definedName name="XCCT">0.5</definedName>
    <definedName name="xcv" localSheetId="0" hidden="1">{"'Sheet1'!$L$16"}</definedName>
    <definedName name="xcv" localSheetId="34" hidden="1">{"'Sheet1'!$L$16"}</definedName>
    <definedName name="xcv" localSheetId="9" hidden="1">{"'Sheet1'!$L$16"}</definedName>
    <definedName name="xcv" localSheetId="6" hidden="1">{"'Sheet1'!$L$16"}</definedName>
    <definedName name="xcv" localSheetId="7" hidden="1">{"'Sheet1'!$L$16"}</definedName>
    <definedName name="xcv" localSheetId="2" hidden="1">{"'Sheet1'!$L$16"}</definedName>
    <definedName name="xcv" localSheetId="4" hidden="1">{"'Sheet1'!$L$16"}</definedName>
    <definedName name="xcv" localSheetId="5" hidden="1">{"'Sheet1'!$L$16"}</definedName>
    <definedName name="xcv" localSheetId="3" hidden="1">{"'Sheet1'!$L$16"}</definedName>
    <definedName name="xcv" localSheetId="16" hidden="1">{"'Sheet1'!$L$16"}</definedName>
    <definedName name="xcv" localSheetId="20" hidden="1">{"'Sheet1'!$L$16"}</definedName>
    <definedName name="xcv" localSheetId="24" hidden="1">{"'Sheet1'!$L$16"}</definedName>
    <definedName name="xcv" hidden="1">{"'Sheet1'!$L$16"}</definedName>
    <definedName name="XD5.1" localSheetId="0" hidden="1">{#N/A,#N/A,FALSE,"Ke khai NH"}</definedName>
    <definedName name="XD5.1" localSheetId="34" hidden="1">{#N/A,#N/A,FALSE,"Ke khai NH"}</definedName>
    <definedName name="XD5.1" localSheetId="9" hidden="1">{#N/A,#N/A,FALSE,"Ke khai NH"}</definedName>
    <definedName name="XD5.1" localSheetId="6" hidden="1">{#N/A,#N/A,FALSE,"Ke khai NH"}</definedName>
    <definedName name="XD5.1" localSheetId="7" hidden="1">{#N/A,#N/A,FALSE,"Ke khai NH"}</definedName>
    <definedName name="XD5.1" localSheetId="2" hidden="1">{#N/A,#N/A,FALSE,"Ke khai NH"}</definedName>
    <definedName name="XD5.1" localSheetId="4" hidden="1">{#N/A,#N/A,FALSE,"Ke khai NH"}</definedName>
    <definedName name="XD5.1" localSheetId="5" hidden="1">{#N/A,#N/A,FALSE,"Ke khai NH"}</definedName>
    <definedName name="XD5.1" localSheetId="3" hidden="1">{#N/A,#N/A,FALSE,"Ke khai NH"}</definedName>
    <definedName name="XD5.1" localSheetId="16" hidden="1">{#N/A,#N/A,FALSE,"Ke khai NH"}</definedName>
    <definedName name="XD5.1" localSheetId="20" hidden="1">{#N/A,#N/A,FALSE,"Ke khai NH"}</definedName>
    <definedName name="XD5.1" localSheetId="24" hidden="1">{#N/A,#N/A,FALSE,"Ke khai NH"}</definedName>
    <definedName name="XD5.1" hidden="1">{#N/A,#N/A,FALSE,"Ke khai NH"}</definedName>
    <definedName name="xfco" localSheetId="28">#REF!</definedName>
    <definedName name="xfco" localSheetId="0">#REF!</definedName>
    <definedName name="xfco" localSheetId="6">#REF!</definedName>
    <definedName name="xfco" localSheetId="7">#REF!</definedName>
    <definedName name="xfco" localSheetId="2">#REF!</definedName>
    <definedName name="xfco" localSheetId="33">#REF!</definedName>
    <definedName name="xfco" localSheetId="19">#REF!</definedName>
    <definedName name="xfco" localSheetId="25">#REF!</definedName>
    <definedName name="xfco">#REF!</definedName>
    <definedName name="xfco3p" localSheetId="28">#REF!</definedName>
    <definedName name="xfco3p" localSheetId="0">#REF!</definedName>
    <definedName name="xfco3p" localSheetId="6">#REF!</definedName>
    <definedName name="xfco3p" localSheetId="7">#REF!</definedName>
    <definedName name="xfco3p" localSheetId="2">#REF!</definedName>
    <definedName name="xfco3p" localSheetId="33">#REF!</definedName>
    <definedName name="xfco3p" localSheetId="19">#REF!</definedName>
    <definedName name="xfco3p" localSheetId="25">#REF!</definedName>
    <definedName name="xfco3p">#REF!</definedName>
    <definedName name="xfcotnc" localSheetId="28">#REF!</definedName>
    <definedName name="xfcotnc" localSheetId="0">#REF!</definedName>
    <definedName name="xfcotnc" localSheetId="6">#REF!</definedName>
    <definedName name="xfcotnc" localSheetId="7">#REF!</definedName>
    <definedName name="xfcotnc" localSheetId="2">#REF!</definedName>
    <definedName name="xfcotnc" localSheetId="33">#REF!</definedName>
    <definedName name="xfcotnc" localSheetId="19">#REF!</definedName>
    <definedName name="xfcotnc" localSheetId="25">#REF!</definedName>
    <definedName name="xfcotnc">#REF!</definedName>
    <definedName name="xfcotvl" localSheetId="28">#REF!</definedName>
    <definedName name="xfcotvl" localSheetId="0">#REF!</definedName>
    <definedName name="xfcotvl" localSheetId="6">#REF!</definedName>
    <definedName name="xfcotvl" localSheetId="7">#REF!</definedName>
    <definedName name="xfcotvl" localSheetId="2">#REF!</definedName>
    <definedName name="xfcotvl" localSheetId="33">#REF!</definedName>
    <definedName name="xfcotvl" localSheetId="19">#REF!</definedName>
    <definedName name="xfcotvl" localSheetId="25">#REF!</definedName>
    <definedName name="xfcotvl">#REF!</definedName>
    <definedName name="xh" localSheetId="0">#REF!</definedName>
    <definedName name="xh" localSheetId="6">#REF!</definedName>
    <definedName name="xh" localSheetId="7">#REF!</definedName>
    <definedName name="xh" localSheetId="2">#REF!</definedName>
    <definedName name="xh" localSheetId="33">#REF!</definedName>
    <definedName name="xh">#REF!</definedName>
    <definedName name="xhn" localSheetId="28">#REF!</definedName>
    <definedName name="xhn" localSheetId="0">#REF!</definedName>
    <definedName name="xhn" localSheetId="6">#REF!</definedName>
    <definedName name="xhn" localSheetId="7">#REF!</definedName>
    <definedName name="xhn" localSheetId="2">#REF!</definedName>
    <definedName name="xhn" localSheetId="33">#REF!</definedName>
    <definedName name="xhn" localSheetId="19">#REF!</definedName>
    <definedName name="xhn" localSheetId="25">#REF!</definedName>
    <definedName name="xhn">#REF!</definedName>
    <definedName name="xig" localSheetId="28">#REF!</definedName>
    <definedName name="xig" localSheetId="0">#REF!</definedName>
    <definedName name="xig" localSheetId="6">#REF!</definedName>
    <definedName name="xig" localSheetId="7">#REF!</definedName>
    <definedName name="xig" localSheetId="2">#REF!</definedName>
    <definedName name="xig" localSheetId="33">#REF!</definedName>
    <definedName name="xig" localSheetId="19">#REF!</definedName>
    <definedName name="xig" localSheetId="25">#REF!</definedName>
    <definedName name="xig">#REF!</definedName>
    <definedName name="xig1" localSheetId="28">#REF!</definedName>
    <definedName name="xig1" localSheetId="0">#REF!</definedName>
    <definedName name="xig1" localSheetId="6">#REF!</definedName>
    <definedName name="xig1" localSheetId="7">#REF!</definedName>
    <definedName name="xig1" localSheetId="2">#REF!</definedName>
    <definedName name="xig1" localSheetId="33">#REF!</definedName>
    <definedName name="xig1" localSheetId="19">#REF!</definedName>
    <definedName name="xig1" localSheetId="25">#REF!</definedName>
    <definedName name="xig1">#REF!</definedName>
    <definedName name="xig1p" localSheetId="28">#REF!</definedName>
    <definedName name="xig1p" localSheetId="0">#REF!</definedName>
    <definedName name="xig1p" localSheetId="6">#REF!</definedName>
    <definedName name="xig1p" localSheetId="7">#REF!</definedName>
    <definedName name="xig1p" localSheetId="2">#REF!</definedName>
    <definedName name="xig1p" localSheetId="33">#REF!</definedName>
    <definedName name="xig1p" localSheetId="19">#REF!</definedName>
    <definedName name="xig1p" localSheetId="25">#REF!</definedName>
    <definedName name="xig1p">#REF!</definedName>
    <definedName name="xig3p" localSheetId="28">#REF!</definedName>
    <definedName name="xig3p" localSheetId="0">#REF!</definedName>
    <definedName name="xig3p" localSheetId="6">#REF!</definedName>
    <definedName name="xig3p" localSheetId="7">#REF!</definedName>
    <definedName name="xig3p" localSheetId="2">#REF!</definedName>
    <definedName name="xig3p" localSheetId="33">#REF!</definedName>
    <definedName name="xig3p" localSheetId="19">#REF!</definedName>
    <definedName name="xig3p" localSheetId="25">#REF!</definedName>
    <definedName name="xig3p">#REF!</definedName>
    <definedName name="xignc3p" localSheetId="28">#REF!</definedName>
    <definedName name="xignc3p" localSheetId="0">#REF!</definedName>
    <definedName name="xignc3p" localSheetId="6">#REF!</definedName>
    <definedName name="xignc3p" localSheetId="7">#REF!</definedName>
    <definedName name="xignc3p" localSheetId="2">#REF!</definedName>
    <definedName name="xignc3p" localSheetId="33">#REF!</definedName>
    <definedName name="xignc3p" localSheetId="19">#REF!</definedName>
    <definedName name="xignc3p" localSheetId="25">#REF!</definedName>
    <definedName name="xignc3p">#REF!</definedName>
    <definedName name="xigvl3p" localSheetId="28">#REF!</definedName>
    <definedName name="xigvl3p" localSheetId="0">#REF!</definedName>
    <definedName name="xigvl3p" localSheetId="6">#REF!</definedName>
    <definedName name="xigvl3p" localSheetId="7">#REF!</definedName>
    <definedName name="xigvl3p" localSheetId="2">#REF!</definedName>
    <definedName name="xigvl3p" localSheetId="33">#REF!</definedName>
    <definedName name="xigvl3p" localSheetId="19">#REF!</definedName>
    <definedName name="xigvl3p" localSheetId="25">#REF!</definedName>
    <definedName name="xigvl3p">#REF!</definedName>
    <definedName name="ximang" localSheetId="0">#REF!</definedName>
    <definedName name="ximang" localSheetId="6">#REF!</definedName>
    <definedName name="ximang" localSheetId="7">#REF!</definedName>
    <definedName name="ximang" localSheetId="33">#REF!</definedName>
    <definedName name="ximang">#REF!</definedName>
    <definedName name="xin" localSheetId="28">#REF!</definedName>
    <definedName name="xin" localSheetId="0">#REF!</definedName>
    <definedName name="xin" localSheetId="6">#REF!</definedName>
    <definedName name="xin" localSheetId="7">#REF!</definedName>
    <definedName name="xin" localSheetId="2">#REF!</definedName>
    <definedName name="xin" localSheetId="33">#REF!</definedName>
    <definedName name="xin" localSheetId="19">#REF!</definedName>
    <definedName name="xin" localSheetId="25">#REF!</definedName>
    <definedName name="xin">#REF!</definedName>
    <definedName name="xin190" localSheetId="28">#REF!</definedName>
    <definedName name="xin190" localSheetId="0">#REF!</definedName>
    <definedName name="xin190" localSheetId="6">#REF!</definedName>
    <definedName name="xin190" localSheetId="7">#REF!</definedName>
    <definedName name="xin190" localSheetId="2">#REF!</definedName>
    <definedName name="xin190" localSheetId="33">#REF!</definedName>
    <definedName name="xin190" localSheetId="19">#REF!</definedName>
    <definedName name="xin190" localSheetId="25">#REF!</definedName>
    <definedName name="xin190">#REF!</definedName>
    <definedName name="xin1903p" localSheetId="28">#REF!</definedName>
    <definedName name="xin1903p" localSheetId="0">#REF!</definedName>
    <definedName name="xin1903p" localSheetId="6">#REF!</definedName>
    <definedName name="xin1903p" localSheetId="7">#REF!</definedName>
    <definedName name="xin1903p" localSheetId="2">#REF!</definedName>
    <definedName name="xin1903p" localSheetId="33">#REF!</definedName>
    <definedName name="xin1903p" localSheetId="19">#REF!</definedName>
    <definedName name="xin1903p" localSheetId="25">#REF!</definedName>
    <definedName name="xin1903p">#REF!</definedName>
    <definedName name="xin2903p" localSheetId="28">#REF!</definedName>
    <definedName name="xin2903p" localSheetId="0">#REF!</definedName>
    <definedName name="xin2903p" localSheetId="6">#REF!</definedName>
    <definedName name="xin2903p" localSheetId="7">#REF!</definedName>
    <definedName name="xin2903p" localSheetId="2">#REF!</definedName>
    <definedName name="xin2903p" localSheetId="33">#REF!</definedName>
    <definedName name="xin2903p" localSheetId="19">#REF!</definedName>
    <definedName name="xin2903p" localSheetId="25">#REF!</definedName>
    <definedName name="xin2903p">#REF!</definedName>
    <definedName name="xin290nc3p" localSheetId="28">#REF!</definedName>
    <definedName name="xin290nc3p" localSheetId="0">#REF!</definedName>
    <definedName name="xin290nc3p" localSheetId="6">#REF!</definedName>
    <definedName name="xin290nc3p" localSheetId="7">#REF!</definedName>
    <definedName name="xin290nc3p" localSheetId="2">#REF!</definedName>
    <definedName name="xin290nc3p" localSheetId="33">#REF!</definedName>
    <definedName name="xin290nc3p" localSheetId="19">#REF!</definedName>
    <definedName name="xin290nc3p" localSheetId="25">#REF!</definedName>
    <definedName name="xin290nc3p">#REF!</definedName>
    <definedName name="xin290vl3p" localSheetId="28">#REF!</definedName>
    <definedName name="xin290vl3p" localSheetId="0">#REF!</definedName>
    <definedName name="xin290vl3p" localSheetId="6">#REF!</definedName>
    <definedName name="xin290vl3p" localSheetId="7">#REF!</definedName>
    <definedName name="xin290vl3p" localSheetId="2">#REF!</definedName>
    <definedName name="xin290vl3p" localSheetId="33">#REF!</definedName>
    <definedName name="xin290vl3p" localSheetId="19">#REF!</definedName>
    <definedName name="xin290vl3p" localSheetId="25">#REF!</definedName>
    <definedName name="xin290vl3p">#REF!</definedName>
    <definedName name="xin3p" localSheetId="28">#REF!</definedName>
    <definedName name="xin3p" localSheetId="0">#REF!</definedName>
    <definedName name="xin3p" localSheetId="6">#REF!</definedName>
    <definedName name="xin3p" localSheetId="7">#REF!</definedName>
    <definedName name="xin3p" localSheetId="2">#REF!</definedName>
    <definedName name="xin3p" localSheetId="33">#REF!</definedName>
    <definedName name="xin3p" localSheetId="19">#REF!</definedName>
    <definedName name="xin3p" localSheetId="25">#REF!</definedName>
    <definedName name="xin3p">#REF!</definedName>
    <definedName name="xind" localSheetId="28">#REF!</definedName>
    <definedName name="xind" localSheetId="0">#REF!</definedName>
    <definedName name="xind" localSheetId="6">#REF!</definedName>
    <definedName name="xind" localSheetId="7">#REF!</definedName>
    <definedName name="xind" localSheetId="2">#REF!</definedName>
    <definedName name="xind" localSheetId="33">#REF!</definedName>
    <definedName name="xind" localSheetId="19">#REF!</definedName>
    <definedName name="xind" localSheetId="25">#REF!</definedName>
    <definedName name="xind">#REF!</definedName>
    <definedName name="xind1p" localSheetId="28">#REF!</definedName>
    <definedName name="xind1p" localSheetId="0">#REF!</definedName>
    <definedName name="xind1p" localSheetId="6">#REF!</definedName>
    <definedName name="xind1p" localSheetId="7">#REF!</definedName>
    <definedName name="xind1p" localSheetId="2">#REF!</definedName>
    <definedName name="xind1p" localSheetId="33">#REF!</definedName>
    <definedName name="xind1p" localSheetId="19">#REF!</definedName>
    <definedName name="xind1p" localSheetId="25">#REF!</definedName>
    <definedName name="xind1p">#REF!</definedName>
    <definedName name="xind3p" localSheetId="28">#REF!</definedName>
    <definedName name="xind3p" localSheetId="0">#REF!</definedName>
    <definedName name="xind3p" localSheetId="6">#REF!</definedName>
    <definedName name="xind3p" localSheetId="7">#REF!</definedName>
    <definedName name="xind3p" localSheetId="2">#REF!</definedName>
    <definedName name="xind3p" localSheetId="33">#REF!</definedName>
    <definedName name="xind3p" localSheetId="19">#REF!</definedName>
    <definedName name="xind3p" localSheetId="25">#REF!</definedName>
    <definedName name="xind3p">#REF!</definedName>
    <definedName name="xindnc1p" localSheetId="28">#REF!</definedName>
    <definedName name="xindnc1p" localSheetId="0">#REF!</definedName>
    <definedName name="xindnc1p" localSheetId="6">#REF!</definedName>
    <definedName name="xindnc1p" localSheetId="7">#REF!</definedName>
    <definedName name="xindnc1p" localSheetId="2">#REF!</definedName>
    <definedName name="xindnc1p" localSheetId="33">#REF!</definedName>
    <definedName name="xindnc1p" localSheetId="19">#REF!</definedName>
    <definedName name="xindnc1p" localSheetId="25">#REF!</definedName>
    <definedName name="xindnc1p">#REF!</definedName>
    <definedName name="xindvl1p" localSheetId="28">#REF!</definedName>
    <definedName name="xindvl1p" localSheetId="0">#REF!</definedName>
    <definedName name="xindvl1p" localSheetId="6">#REF!</definedName>
    <definedName name="xindvl1p" localSheetId="7">#REF!</definedName>
    <definedName name="xindvl1p" localSheetId="2">#REF!</definedName>
    <definedName name="xindvl1p" localSheetId="33">#REF!</definedName>
    <definedName name="xindvl1p" localSheetId="19">#REF!</definedName>
    <definedName name="xindvl1p" localSheetId="25">#REF!</definedName>
    <definedName name="xindvl1p">#REF!</definedName>
    <definedName name="xing1p" localSheetId="28">#REF!</definedName>
    <definedName name="xing1p" localSheetId="0">#REF!</definedName>
    <definedName name="xing1p" localSheetId="6">#REF!</definedName>
    <definedName name="xing1p" localSheetId="7">#REF!</definedName>
    <definedName name="xing1p" localSheetId="2">#REF!</definedName>
    <definedName name="xing1p" localSheetId="33">#REF!</definedName>
    <definedName name="xing1p" localSheetId="19">#REF!</definedName>
    <definedName name="xing1p" localSheetId="25">#REF!</definedName>
    <definedName name="xing1p">#REF!</definedName>
    <definedName name="xingnc1p" localSheetId="28">#REF!</definedName>
    <definedName name="xingnc1p" localSheetId="0">#REF!</definedName>
    <definedName name="xingnc1p" localSheetId="6">#REF!</definedName>
    <definedName name="xingnc1p" localSheetId="7">#REF!</definedName>
    <definedName name="xingnc1p" localSheetId="2">#REF!</definedName>
    <definedName name="xingnc1p" localSheetId="33">#REF!</definedName>
    <definedName name="xingnc1p" localSheetId="19">#REF!</definedName>
    <definedName name="xingnc1p" localSheetId="25">#REF!</definedName>
    <definedName name="xingnc1p">#REF!</definedName>
    <definedName name="xingvl1p" localSheetId="28">#REF!</definedName>
    <definedName name="xingvl1p" localSheetId="0">#REF!</definedName>
    <definedName name="xingvl1p" localSheetId="6">#REF!</definedName>
    <definedName name="xingvl1p" localSheetId="7">#REF!</definedName>
    <definedName name="xingvl1p" localSheetId="2">#REF!</definedName>
    <definedName name="xingvl1p" localSheetId="33">#REF!</definedName>
    <definedName name="xingvl1p" localSheetId="19">#REF!</definedName>
    <definedName name="xingvl1p" localSheetId="25">#REF!</definedName>
    <definedName name="xingvl1p">#REF!</definedName>
    <definedName name="xinnc3p" localSheetId="28">#REF!</definedName>
    <definedName name="xinnc3p" localSheetId="0">#REF!</definedName>
    <definedName name="xinnc3p" localSheetId="6">#REF!</definedName>
    <definedName name="xinnc3p" localSheetId="7">#REF!</definedName>
    <definedName name="xinnc3p" localSheetId="2">#REF!</definedName>
    <definedName name="xinnc3p" localSheetId="33">#REF!</definedName>
    <definedName name="xinnc3p" localSheetId="19">#REF!</definedName>
    <definedName name="xinnc3p" localSheetId="25">#REF!</definedName>
    <definedName name="xinnc3p">#REF!</definedName>
    <definedName name="xint1p" localSheetId="28">#REF!</definedName>
    <definedName name="xint1p" localSheetId="0">#REF!</definedName>
    <definedName name="xint1p" localSheetId="6">#REF!</definedName>
    <definedName name="xint1p" localSheetId="7">#REF!</definedName>
    <definedName name="xint1p" localSheetId="2">#REF!</definedName>
    <definedName name="xint1p" localSheetId="33">#REF!</definedName>
    <definedName name="xint1p" localSheetId="19">#REF!</definedName>
    <definedName name="xint1p" localSheetId="25">#REF!</definedName>
    <definedName name="xint1p">#REF!</definedName>
    <definedName name="xinvl3p" localSheetId="28">#REF!</definedName>
    <definedName name="xinvl3p" localSheetId="0">#REF!</definedName>
    <definedName name="xinvl3p" localSheetId="6">#REF!</definedName>
    <definedName name="xinvl3p" localSheetId="7">#REF!</definedName>
    <definedName name="xinvl3p" localSheetId="2">#REF!</definedName>
    <definedName name="xinvl3p" localSheetId="33">#REF!</definedName>
    <definedName name="xinvl3p" localSheetId="19">#REF!</definedName>
    <definedName name="xinvl3p" localSheetId="25">#REF!</definedName>
    <definedName name="xinvl3p">#REF!</definedName>
    <definedName name="xit" localSheetId="28">#REF!</definedName>
    <definedName name="xit" localSheetId="0">#REF!</definedName>
    <definedName name="xit" localSheetId="6">#REF!</definedName>
    <definedName name="xit" localSheetId="7">#REF!</definedName>
    <definedName name="xit" localSheetId="2">#REF!</definedName>
    <definedName name="xit" localSheetId="33">#REF!</definedName>
    <definedName name="xit" localSheetId="19">#REF!</definedName>
    <definedName name="xit" localSheetId="25">#REF!</definedName>
    <definedName name="xit">#REF!</definedName>
    <definedName name="xit1" localSheetId="28">#REF!</definedName>
    <definedName name="xit1" localSheetId="0">#REF!</definedName>
    <definedName name="xit1" localSheetId="6">#REF!</definedName>
    <definedName name="xit1" localSheetId="7">#REF!</definedName>
    <definedName name="xit1" localSheetId="2">#REF!</definedName>
    <definedName name="xit1" localSheetId="33">#REF!</definedName>
    <definedName name="xit1" localSheetId="19">#REF!</definedName>
    <definedName name="xit1" localSheetId="25">#REF!</definedName>
    <definedName name="xit1">#REF!</definedName>
    <definedName name="xit1p" localSheetId="28">#REF!</definedName>
    <definedName name="xit1p" localSheetId="0">#REF!</definedName>
    <definedName name="xit1p" localSheetId="6">#REF!</definedName>
    <definedName name="xit1p" localSheetId="7">#REF!</definedName>
    <definedName name="xit1p" localSheetId="2">#REF!</definedName>
    <definedName name="xit1p" localSheetId="33">#REF!</definedName>
    <definedName name="xit1p" localSheetId="19">#REF!</definedName>
    <definedName name="xit1p" localSheetId="25">#REF!</definedName>
    <definedName name="xit1p">#REF!</definedName>
    <definedName name="xit2nc3p" localSheetId="28">#REF!</definedName>
    <definedName name="xit2nc3p" localSheetId="0">#REF!</definedName>
    <definedName name="xit2nc3p" localSheetId="6">#REF!</definedName>
    <definedName name="xit2nc3p" localSheetId="7">#REF!</definedName>
    <definedName name="xit2nc3p" localSheetId="2">#REF!</definedName>
    <definedName name="xit2nc3p" localSheetId="33">#REF!</definedName>
    <definedName name="xit2nc3p" localSheetId="19">#REF!</definedName>
    <definedName name="xit2nc3p" localSheetId="25">#REF!</definedName>
    <definedName name="xit2nc3p">#REF!</definedName>
    <definedName name="xit2vl3p" localSheetId="28">#REF!</definedName>
    <definedName name="xit2vl3p" localSheetId="0">#REF!</definedName>
    <definedName name="xit2vl3p" localSheetId="6">#REF!</definedName>
    <definedName name="xit2vl3p" localSheetId="7">#REF!</definedName>
    <definedName name="xit2vl3p" localSheetId="2">#REF!</definedName>
    <definedName name="xit2vl3p" localSheetId="33">#REF!</definedName>
    <definedName name="xit2vl3p" localSheetId="19">#REF!</definedName>
    <definedName name="xit2vl3p" localSheetId="25">#REF!</definedName>
    <definedName name="xit2vl3p">#REF!</definedName>
    <definedName name="xit3p" localSheetId="28">#REF!</definedName>
    <definedName name="xit3p" localSheetId="0">#REF!</definedName>
    <definedName name="xit3p" localSheetId="6">#REF!</definedName>
    <definedName name="xit3p" localSheetId="7">#REF!</definedName>
    <definedName name="xit3p" localSheetId="2">#REF!</definedName>
    <definedName name="xit3p" localSheetId="33">#REF!</definedName>
    <definedName name="xit3p" localSheetId="19">#REF!</definedName>
    <definedName name="xit3p" localSheetId="25">#REF!</definedName>
    <definedName name="xit3p">#REF!</definedName>
    <definedName name="xitnc3p" localSheetId="28">#REF!</definedName>
    <definedName name="xitnc3p" localSheetId="0">#REF!</definedName>
    <definedName name="xitnc3p" localSheetId="6">#REF!</definedName>
    <definedName name="xitnc3p" localSheetId="7">#REF!</definedName>
    <definedName name="xitnc3p" localSheetId="2">#REF!</definedName>
    <definedName name="xitnc3p" localSheetId="33">#REF!</definedName>
    <definedName name="xitnc3p" localSheetId="19">#REF!</definedName>
    <definedName name="xitnc3p" localSheetId="25">#REF!</definedName>
    <definedName name="xitnc3p">#REF!</definedName>
    <definedName name="xitvl3p" localSheetId="28">#REF!</definedName>
    <definedName name="xitvl3p" localSheetId="0">#REF!</definedName>
    <definedName name="xitvl3p" localSheetId="6">#REF!</definedName>
    <definedName name="xitvl3p" localSheetId="7">#REF!</definedName>
    <definedName name="xitvl3p" localSheetId="2">#REF!</definedName>
    <definedName name="xitvl3p" localSheetId="33">#REF!</definedName>
    <definedName name="xitvl3p" localSheetId="19">#REF!</definedName>
    <definedName name="xitvl3p" localSheetId="25">#REF!</definedName>
    <definedName name="xitvl3p">#REF!</definedName>
    <definedName name="xl">#REF!</definedName>
    <definedName name="xl0.5x150">#REF!</definedName>
    <definedName name="xl3x250">#REF!</definedName>
    <definedName name="XL3X400">#REF!</definedName>
    <definedName name="xlc">#REF!</definedName>
    <definedName name="xlk">#REF!</definedName>
    <definedName name="XLNAM">#REF!</definedName>
    <definedName name="XLQ4">#REF!</definedName>
    <definedName name="xls" localSheetId="1" hidden="1">{"'Sheet1'!$L$16"}</definedName>
    <definedName name="xls" localSheetId="0" hidden="1">{"'Sheet1'!$L$16"}</definedName>
    <definedName name="xls" localSheetId="34" hidden="1">{"'Sheet1'!$L$16"}</definedName>
    <definedName name="xls" localSheetId="9" hidden="1">{"'Sheet1'!$L$16"}</definedName>
    <definedName name="xls" localSheetId="6" hidden="1">{"'Sheet1'!$L$16"}</definedName>
    <definedName name="xls" localSheetId="7" hidden="1">{"'Sheet1'!$L$16"}</definedName>
    <definedName name="xls" localSheetId="2" hidden="1">{"'Sheet1'!$L$16"}</definedName>
    <definedName name="xls" localSheetId="4" hidden="1">{"'Sheet1'!$L$16"}</definedName>
    <definedName name="xls" localSheetId="5" hidden="1">{"'Sheet1'!$L$16"}</definedName>
    <definedName name="xls" localSheetId="3" hidden="1">{"'Sheet1'!$L$16"}</definedName>
    <definedName name="xls" localSheetId="33" hidden="1">{"'Sheet1'!$L$16"}</definedName>
    <definedName name="xls" localSheetId="16" hidden="1">{"'Sheet1'!$L$16"}</definedName>
    <definedName name="xls" localSheetId="20" hidden="1">{"'Sheet1'!$L$16"}</definedName>
    <definedName name="xls" localSheetId="23" hidden="1">{"'Sheet1'!$L$16"}</definedName>
    <definedName name="xls" localSheetId="26" hidden="1">{"'Sheet1'!$L$16"}</definedName>
    <definedName name="xls" localSheetId="24" hidden="1">{"'Sheet1'!$L$16"}</definedName>
    <definedName name="xls" localSheetId="25" hidden="1">{"'Sheet1'!$L$16"}</definedName>
    <definedName name="xls" localSheetId="27" hidden="1">{"'Sheet1'!$L$16"}</definedName>
    <definedName name="xls" hidden="1">{"'Sheet1'!$L$16"}</definedName>
    <definedName name="XLxa" localSheetId="0">#REF!</definedName>
    <definedName name="XLxa" localSheetId="6">#REF!</definedName>
    <definedName name="XLxa" localSheetId="7">#REF!</definedName>
    <definedName name="XLxa" localSheetId="2">#REF!</definedName>
    <definedName name="XLxa" localSheetId="33">#REF!</definedName>
    <definedName name="XLxa">#REF!</definedName>
    <definedName name="XMAX">#REF!</definedName>
    <definedName name="xmcax">#REF!</definedName>
    <definedName name="XMIN">#REF!</definedName>
    <definedName name="xmp40">#REF!</definedName>
    <definedName name="xn" localSheetId="0">#REF!</definedName>
    <definedName name="xn" localSheetId="6">#REF!</definedName>
    <definedName name="xn" localSheetId="7">#REF!</definedName>
    <definedName name="xn" localSheetId="2">#REF!</definedName>
    <definedName name="xn" localSheetId="33">#REF!</definedName>
    <definedName name="xn">#REF!</definedName>
    <definedName name="XN908nam2003" localSheetId="0" hidden="1">{"'Sheet1'!$L$16"}</definedName>
    <definedName name="XN908nam2003" localSheetId="34" hidden="1">{"'Sheet1'!$L$16"}</definedName>
    <definedName name="XN908nam2003" localSheetId="9" hidden="1">{"'Sheet1'!$L$16"}</definedName>
    <definedName name="XN908nam2003" localSheetId="6" hidden="1">{"'Sheet1'!$L$16"}</definedName>
    <definedName name="XN908nam2003" localSheetId="7" hidden="1">{"'Sheet1'!$L$16"}</definedName>
    <definedName name="XN908nam2003" localSheetId="2" hidden="1">{"'Sheet1'!$L$16"}</definedName>
    <definedName name="XN908nam2003" localSheetId="4" hidden="1">{"'Sheet1'!$L$16"}</definedName>
    <definedName name="XN908nam2003" localSheetId="5" hidden="1">{"'Sheet1'!$L$16"}</definedName>
    <definedName name="XN908nam2003" localSheetId="3" hidden="1">{"'Sheet1'!$L$16"}</definedName>
    <definedName name="XN908nam2003" localSheetId="16" hidden="1">{"'Sheet1'!$L$16"}</definedName>
    <definedName name="XN908nam2003" localSheetId="20" hidden="1">{"'Sheet1'!$L$16"}</definedName>
    <definedName name="XN908nam2003" localSheetId="24" hidden="1">{"'Sheet1'!$L$16"}</definedName>
    <definedName name="XN908nam2003" hidden="1">{"'Sheet1'!$L$16"}</definedName>
    <definedName name="xo0" localSheetId="2">#REF!</definedName>
    <definedName name="xo0">#REF!</definedName>
    <definedName name="xoanhapk">#REF!,#REF!</definedName>
    <definedName name="xoanhapl">#REF!,#REF!</definedName>
    <definedName name="xoaxuatk">#REF!</definedName>
    <definedName name="xoaxuatl">#REF!</definedName>
    <definedName name="XUAÁT" localSheetId="2">#REF!</definedName>
    <definedName name="XUAÁT">#REF!</definedName>
    <definedName name="Xuân" localSheetId="2">#REF!</definedName>
    <definedName name="Xuân">#REF!</definedName>
    <definedName name="xuanhoa98_Lai_lo_List">#REF!</definedName>
    <definedName name="xxxs" localSheetId="2">#REF!</definedName>
    <definedName name="xxxs">#REF!</definedName>
    <definedName name="XÝnghiÖp25_3">#REF!</definedName>
    <definedName name="y" localSheetId="0">#REF!</definedName>
    <definedName name="y" localSheetId="6">#REF!</definedName>
    <definedName name="y" localSheetId="7">#REF!</definedName>
    <definedName name="y" localSheetId="2">#REF!</definedName>
    <definedName name="y">#REF!</definedName>
    <definedName name="Ý_kiến">#REF!</definedName>
    <definedName name="yes" localSheetId="1" hidden="1">{"'Sheet1'!$L$16"}</definedName>
    <definedName name="yes" localSheetId="0" hidden="1">{"'Sheet1'!$L$16"}</definedName>
    <definedName name="yes" localSheetId="34" hidden="1">{"'Sheet1'!$L$16"}</definedName>
    <definedName name="yes" localSheetId="9" hidden="1">{"'Sheet1'!$L$16"}</definedName>
    <definedName name="yes" localSheetId="6" hidden="1">{"'Sheet1'!$L$16"}</definedName>
    <definedName name="yes" localSheetId="7" hidden="1">{"'Sheet1'!$L$16"}</definedName>
    <definedName name="yes" localSheetId="2" hidden="1">{"'Sheet1'!$L$16"}</definedName>
    <definedName name="yes" localSheetId="4" hidden="1">{"'Sheet1'!$L$16"}</definedName>
    <definedName name="yes" localSheetId="5" hidden="1">{"'Sheet1'!$L$16"}</definedName>
    <definedName name="yes" localSheetId="3" hidden="1">{"'Sheet1'!$L$16"}</definedName>
    <definedName name="yes" localSheetId="33" hidden="1">{"'Sheet1'!$L$16"}</definedName>
    <definedName name="yes" localSheetId="16" hidden="1">{"'Sheet1'!$L$16"}</definedName>
    <definedName name="yes" localSheetId="20" hidden="1">{"'Sheet1'!$L$16"}</definedName>
    <definedName name="yes" localSheetId="24" hidden="1">{"'Sheet1'!$L$16"}</definedName>
    <definedName name="yes" localSheetId="25" hidden="1">{"'Sheet1'!$L$16"}</definedName>
    <definedName name="yes" hidden="1">{"'Sheet1'!$L$16"}</definedName>
    <definedName name="YMAX">#REF!</definedName>
    <definedName name="YMIN">#REF!</definedName>
    <definedName name="z" localSheetId="2">#REF!</definedName>
    <definedName name="Z">#REF!</definedName>
    <definedName name="Z_dh">#REF!</definedName>
    <definedName name="Zloadmin" localSheetId="2">#REF!</definedName>
    <definedName name="Zloadmin">#REF!</definedName>
    <definedName name="ZloadminS" localSheetId="2">#REF!</definedName>
    <definedName name="ZloadminS">#REF!</definedName>
    <definedName name="ZS1A" localSheetId="2">#REF!</definedName>
    <definedName name="ZS1A">#REF!</definedName>
    <definedName name="ZS1C" localSheetId="2">#REF!</definedName>
    <definedName name="ZS1C">#REF!</definedName>
    <definedName name="ZYX" localSheetId="28">#REF!</definedName>
    <definedName name="ZYX" localSheetId="0">#REF!</definedName>
    <definedName name="ZYX" localSheetId="6">#REF!</definedName>
    <definedName name="ZYX" localSheetId="7">#REF!</definedName>
    <definedName name="ZYX" localSheetId="2">#REF!</definedName>
    <definedName name="ZYX" localSheetId="33">#REF!</definedName>
    <definedName name="ZYX" localSheetId="19">#REF!</definedName>
    <definedName name="ZYX" localSheetId="25">#REF!</definedName>
    <definedName name="ZYX">#REF!</definedName>
    <definedName name="ZZZ" localSheetId="28">#REF!</definedName>
    <definedName name="ZZZ" localSheetId="0">#REF!</definedName>
    <definedName name="ZZZ" localSheetId="6">#REF!</definedName>
    <definedName name="ZZZ" localSheetId="7">#REF!</definedName>
    <definedName name="ZZZ" localSheetId="2">#REF!</definedName>
    <definedName name="ZZZ" localSheetId="33">#REF!</definedName>
    <definedName name="ZZZ" localSheetId="19">#REF!</definedName>
    <definedName name="ZZZ" localSheetId="25">#REF!</definedName>
    <definedName name="ZZZ">#REF!</definedName>
    <definedName name="전" localSheetId="2">#REF!</definedName>
    <definedName name="전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  <definedName name="템플리트모듈1" localSheetId="0">BlankMacro1</definedName>
    <definedName name="템플리트모듈1" localSheetId="34">BlankMacro1</definedName>
    <definedName name="템플리트모듈1" localSheetId="9">BlankMacro1</definedName>
    <definedName name="템플리트모듈1" localSheetId="6">BlankMacro1</definedName>
    <definedName name="템플리트모듈1" localSheetId="7">BlankMacro1</definedName>
    <definedName name="템플리트모듈1" localSheetId="2">BlankMacro1</definedName>
    <definedName name="템플리트모듈1" localSheetId="4">BlankMacro1</definedName>
    <definedName name="템플리트모듈1" localSheetId="5">BlankMacro1</definedName>
    <definedName name="템플리트모듈1" localSheetId="3">BlankMacro1</definedName>
    <definedName name="템플리트모듈1" localSheetId="16">BlankMacro1</definedName>
    <definedName name="템플리트모듈1" localSheetId="20">BlankMacro1</definedName>
    <definedName name="템플리트모듈1" localSheetId="24">BlankMacro1</definedName>
    <definedName name="템플리트모듈1">BlankMacro1</definedName>
    <definedName name="템플리트모듈2" localSheetId="0">BlankMacro1</definedName>
    <definedName name="템플리트모듈2" localSheetId="34">BlankMacro1</definedName>
    <definedName name="템플리트모듈2" localSheetId="9">BlankMacro1</definedName>
    <definedName name="템플리트모듈2" localSheetId="6">BlankMacro1</definedName>
    <definedName name="템플리트모듈2" localSheetId="7">BlankMacro1</definedName>
    <definedName name="템플리트모듈2" localSheetId="2">BlankMacro1</definedName>
    <definedName name="템플리트모듈2" localSheetId="4">BlankMacro1</definedName>
    <definedName name="템플리트모듈2" localSheetId="5">BlankMacro1</definedName>
    <definedName name="템플리트모듈2" localSheetId="3">BlankMacro1</definedName>
    <definedName name="템플리트모듈2" localSheetId="16">BlankMacro1</definedName>
    <definedName name="템플리트모듈2" localSheetId="20">BlankMacro1</definedName>
    <definedName name="템플리트모듈2" localSheetId="24">BlankMacro1</definedName>
    <definedName name="템플리트모듈2">BlankMacro1</definedName>
    <definedName name="템플리트모듈3" localSheetId="0">BlankMacro1</definedName>
    <definedName name="템플리트모듈3" localSheetId="34">BlankMacro1</definedName>
    <definedName name="템플리트모듈3" localSheetId="9">BlankMacro1</definedName>
    <definedName name="템플리트모듈3" localSheetId="6">BlankMacro1</definedName>
    <definedName name="템플리트모듈3" localSheetId="7">BlankMacro1</definedName>
    <definedName name="템플리트모듈3" localSheetId="2">BlankMacro1</definedName>
    <definedName name="템플리트모듈3" localSheetId="4">BlankMacro1</definedName>
    <definedName name="템플리트모듈3" localSheetId="5">BlankMacro1</definedName>
    <definedName name="템플리트모듈3" localSheetId="3">BlankMacro1</definedName>
    <definedName name="템플리트모듈3" localSheetId="16">BlankMacro1</definedName>
    <definedName name="템플리트모듈3" localSheetId="20">BlankMacro1</definedName>
    <definedName name="템플리트모듈3" localSheetId="24">BlankMacro1</definedName>
    <definedName name="템플리트모듈3">BlankMacro1</definedName>
    <definedName name="템플리트모듈4" localSheetId="0">BlankMacro1</definedName>
    <definedName name="템플리트모듈4" localSheetId="34">BlankMacro1</definedName>
    <definedName name="템플리트모듈4" localSheetId="9">BlankMacro1</definedName>
    <definedName name="템플리트모듈4" localSheetId="6">BlankMacro1</definedName>
    <definedName name="템플리트모듈4" localSheetId="7">BlankMacro1</definedName>
    <definedName name="템플리트모듈4" localSheetId="2">BlankMacro1</definedName>
    <definedName name="템플리트모듈4" localSheetId="4">BlankMacro1</definedName>
    <definedName name="템플리트모듈4" localSheetId="5">BlankMacro1</definedName>
    <definedName name="템플리트모듈4" localSheetId="3">BlankMacro1</definedName>
    <definedName name="템플리트모듈4" localSheetId="16">BlankMacro1</definedName>
    <definedName name="템플리트모듈4" localSheetId="20">BlankMacro1</definedName>
    <definedName name="템플리트모듈4" localSheetId="24">BlankMacro1</definedName>
    <definedName name="템플리트모듈4">BlankMacro1</definedName>
    <definedName name="템플리트모듈5" localSheetId="0">BlankMacro1</definedName>
    <definedName name="템플리트모듈5" localSheetId="34">BlankMacro1</definedName>
    <definedName name="템플리트모듈5" localSheetId="9">BlankMacro1</definedName>
    <definedName name="템플리트모듈5" localSheetId="6">BlankMacro1</definedName>
    <definedName name="템플리트모듈5" localSheetId="7">BlankMacro1</definedName>
    <definedName name="템플리트모듈5" localSheetId="2">BlankMacro1</definedName>
    <definedName name="템플리트모듈5" localSheetId="4">BlankMacro1</definedName>
    <definedName name="템플리트모듈5" localSheetId="5">BlankMacro1</definedName>
    <definedName name="템플리트모듈5" localSheetId="3">BlankMacro1</definedName>
    <definedName name="템플리트모듈5" localSheetId="16">BlankMacro1</definedName>
    <definedName name="템플리트모듈5" localSheetId="20">BlankMacro1</definedName>
    <definedName name="템플리트모듈5" localSheetId="24">BlankMacro1</definedName>
    <definedName name="템플리트모듈5">BlankMacro1</definedName>
    <definedName name="템플리트모듈6" localSheetId="0">BlankMacro1</definedName>
    <definedName name="템플리트모듈6" localSheetId="34">BlankMacro1</definedName>
    <definedName name="템플리트모듈6" localSheetId="9">BlankMacro1</definedName>
    <definedName name="템플리트모듈6" localSheetId="6">BlankMacro1</definedName>
    <definedName name="템플리트모듈6" localSheetId="7">BlankMacro1</definedName>
    <definedName name="템플리트모듈6" localSheetId="2">BlankMacro1</definedName>
    <definedName name="템플리트모듈6" localSheetId="4">BlankMacro1</definedName>
    <definedName name="템플리트모듈6" localSheetId="5">BlankMacro1</definedName>
    <definedName name="템플리트모듈6" localSheetId="3">BlankMacro1</definedName>
    <definedName name="템플리트모듈6" localSheetId="16">BlankMacro1</definedName>
    <definedName name="템플리트모듈6" localSheetId="20">BlankMacro1</definedName>
    <definedName name="템플리트모듈6" localSheetId="24">BlankMacro1</definedName>
    <definedName name="템플리트모듈6">BlankMacro1</definedName>
    <definedName name="피팅" localSheetId="0">BlankMacro1</definedName>
    <definedName name="피팅" localSheetId="34">BlankMacro1</definedName>
    <definedName name="피팅" localSheetId="9">BlankMacro1</definedName>
    <definedName name="피팅" localSheetId="6">BlankMacro1</definedName>
    <definedName name="피팅" localSheetId="7">BlankMacro1</definedName>
    <definedName name="피팅" localSheetId="2">BlankMacro1</definedName>
    <definedName name="피팅" localSheetId="4">BlankMacro1</definedName>
    <definedName name="피팅" localSheetId="5">BlankMacro1</definedName>
    <definedName name="피팅" localSheetId="3">BlankMacro1</definedName>
    <definedName name="피팅" localSheetId="16">BlankMacro1</definedName>
    <definedName name="피팅" localSheetId="20">BlankMacro1</definedName>
    <definedName name="피팅" localSheetId="24">BlankMacro1</definedName>
    <definedName name="피팅">BlankMacro1</definedName>
  </definedNames>
  <calcPr calcId="144525"/>
</workbook>
</file>

<file path=xl/calcChain.xml><?xml version="1.0" encoding="utf-8"?>
<calcChain xmlns="http://schemas.openxmlformats.org/spreadsheetml/2006/main">
  <c r="F35" i="147" l="1"/>
  <c r="F27" i="146"/>
  <c r="F23" i="152"/>
  <c r="F21" i="147"/>
  <c r="F20" i="147"/>
  <c r="F23" i="147" s="1"/>
  <c r="F16" i="153"/>
  <c r="F26" i="153"/>
  <c r="F17" i="153"/>
  <c r="F14" i="153"/>
  <c r="F31" i="153" l="1"/>
  <c r="H17" i="153"/>
  <c r="H16" i="153"/>
  <c r="H13" i="153"/>
  <c r="H12" i="153"/>
  <c r="F27" i="132"/>
  <c r="F60" i="132"/>
  <c r="C12" i="151"/>
  <c r="A18" i="151"/>
  <c r="D30" i="50" l="1"/>
  <c r="A12" i="150" l="1"/>
  <c r="A13" i="150" s="1"/>
  <c r="A14" i="150" s="1"/>
  <c r="A15" i="150" s="1"/>
  <c r="A16" i="150" s="1"/>
  <c r="A17" i="150" s="1"/>
  <c r="C27" i="151"/>
  <c r="C14" i="151"/>
  <c r="C11" i="151"/>
  <c r="C20" i="151"/>
  <c r="A23" i="151"/>
  <c r="A24" i="151" s="1"/>
  <c r="A25" i="151" s="1"/>
  <c r="A26" i="151" s="1"/>
  <c r="A27" i="151" s="1"/>
  <c r="A22" i="151"/>
  <c r="D46" i="50"/>
  <c r="D45" i="50"/>
  <c r="D44" i="50"/>
  <c r="A11" i="50"/>
  <c r="D38" i="51"/>
  <c r="D27" i="51"/>
  <c r="D26" i="51"/>
  <c r="D25" i="51"/>
  <c r="D24" i="51"/>
  <c r="D23" i="51"/>
  <c r="D15" i="149"/>
  <c r="D23" i="43"/>
  <c r="D22" i="43"/>
  <c r="D21" i="43"/>
  <c r="D20" i="43"/>
  <c r="D19" i="43"/>
  <c r="D18" i="43"/>
  <c r="D17" i="43"/>
  <c r="D16" i="43"/>
  <c r="D15" i="43"/>
  <c r="D14" i="43"/>
  <c r="D13" i="43"/>
  <c r="D12" i="43"/>
  <c r="L122" i="132"/>
  <c r="L65" i="132"/>
  <c r="F63" i="123"/>
  <c r="L42" i="132"/>
  <c r="L23" i="132"/>
  <c r="G121" i="132"/>
  <c r="E12" i="155"/>
  <c r="E13" i="155"/>
  <c r="E14" i="155"/>
  <c r="E15" i="155"/>
  <c r="E16" i="155"/>
  <c r="E17" i="155"/>
  <c r="E18" i="155"/>
  <c r="E19" i="155"/>
  <c r="E21" i="155"/>
  <c r="E22" i="155"/>
  <c r="E23" i="155"/>
  <c r="E24" i="155"/>
  <c r="E25" i="155"/>
  <c r="E26" i="155"/>
  <c r="E27" i="155"/>
  <c r="E28" i="155"/>
  <c r="E30" i="155"/>
  <c r="E32" i="155"/>
  <c r="E33" i="155"/>
  <c r="E34" i="155"/>
  <c r="E35" i="155"/>
  <c r="E36" i="155"/>
  <c r="E39" i="155"/>
  <c r="E40" i="155"/>
  <c r="B6" i="154"/>
  <c r="B12" i="154"/>
  <c r="B30" i="154"/>
  <c r="B36" i="154"/>
  <c r="B45" i="154"/>
  <c r="B44" i="154"/>
  <c r="B55" i="154"/>
  <c r="B67" i="154"/>
  <c r="B66" i="154" s="1"/>
  <c r="B73" i="154"/>
  <c r="B76" i="154"/>
  <c r="B81" i="154"/>
  <c r="B107" i="154"/>
  <c r="B119" i="154"/>
  <c r="E40" i="156"/>
  <c r="E39" i="156"/>
  <c r="E37" i="153"/>
  <c r="D39" i="156"/>
  <c r="E36" i="156"/>
  <c r="E35" i="156"/>
  <c r="E34" i="156"/>
  <c r="B279" i="154"/>
  <c r="E32" i="153"/>
  <c r="D34" i="156" s="1"/>
  <c r="E33" i="156"/>
  <c r="B260" i="154"/>
  <c r="E31" i="153"/>
  <c r="D33" i="156" s="1"/>
  <c r="E32" i="156"/>
  <c r="E30" i="156"/>
  <c r="E27" i="156"/>
  <c r="B212" i="154"/>
  <c r="E26" i="153"/>
  <c r="D27" i="156" s="1"/>
  <c r="E26" i="156"/>
  <c r="E25" i="156"/>
  <c r="E24" i="156"/>
  <c r="E23" i="156"/>
  <c r="E22" i="156"/>
  <c r="E21" i="153"/>
  <c r="D22" i="156" s="1"/>
  <c r="E21" i="156"/>
  <c r="E18" i="156"/>
  <c r="E17" i="153"/>
  <c r="D18" i="156" s="1"/>
  <c r="E17" i="156"/>
  <c r="E16" i="153"/>
  <c r="D17" i="156" s="1"/>
  <c r="E16" i="156"/>
  <c r="E15" i="153"/>
  <c r="D16" i="156" s="1"/>
  <c r="E15" i="156"/>
  <c r="E14" i="153"/>
  <c r="D15" i="156" s="1"/>
  <c r="E14" i="156"/>
  <c r="E13" i="153"/>
  <c r="D14" i="156" s="1"/>
  <c r="E13" i="156"/>
  <c r="E12" i="153"/>
  <c r="D13" i="156" s="1"/>
  <c r="E12" i="156"/>
  <c r="E11" i="153"/>
  <c r="D12" i="156" s="1"/>
  <c r="F11" i="147"/>
  <c r="F16" i="147" s="1"/>
  <c r="F18" i="147" s="1"/>
  <c r="F24" i="147" s="1"/>
  <c r="F28" i="147" s="1"/>
  <c r="F31" i="147" s="1"/>
  <c r="F27" i="147"/>
  <c r="D19" i="147"/>
  <c r="D23" i="147"/>
  <c r="D10" i="147"/>
  <c r="D14" i="147"/>
  <c r="D17" i="147"/>
  <c r="D22" i="147"/>
  <c r="D20" i="147"/>
  <c r="D25" i="147"/>
  <c r="D26" i="147"/>
  <c r="D27" i="147"/>
  <c r="K33" i="152"/>
  <c r="F27" i="152"/>
  <c r="D19" i="152"/>
  <c r="D23" i="152"/>
  <c r="D10" i="152"/>
  <c r="D17" i="152"/>
  <c r="D22" i="152"/>
  <c r="D20" i="152"/>
  <c r="D25" i="152"/>
  <c r="D26" i="152"/>
  <c r="D27" i="152" s="1"/>
  <c r="J11" i="152"/>
  <c r="J16" i="152" s="1"/>
  <c r="J18" i="152" s="1"/>
  <c r="J24" i="152" s="1"/>
  <c r="J28" i="152" s="1"/>
  <c r="J31" i="152" s="1"/>
  <c r="J27" i="152"/>
  <c r="I11" i="152"/>
  <c r="I16" i="152"/>
  <c r="I18" i="152" s="1"/>
  <c r="I24" i="152" s="1"/>
  <c r="I28" i="152" s="1"/>
  <c r="I31" i="152" s="1"/>
  <c r="I27" i="152"/>
  <c r="H11" i="152"/>
  <c r="H16" i="152" s="1"/>
  <c r="H18" i="152" s="1"/>
  <c r="H24" i="152" s="1"/>
  <c r="H28" i="152" s="1"/>
  <c r="H31" i="152" s="1"/>
  <c r="H27" i="152"/>
  <c r="G11" i="152"/>
  <c r="G16" i="152"/>
  <c r="G18" i="152" s="1"/>
  <c r="G24" i="152" s="1"/>
  <c r="G28" i="152" s="1"/>
  <c r="G31" i="152" s="1"/>
  <c r="G27" i="152"/>
  <c r="F11" i="152"/>
  <c r="F16" i="152" s="1"/>
  <c r="F18" i="152" s="1"/>
  <c r="F24" i="152" s="1"/>
  <c r="E11" i="152"/>
  <c r="E16" i="152" s="1"/>
  <c r="E18" i="152" s="1"/>
  <c r="E24" i="152" s="1"/>
  <c r="E28" i="152" s="1"/>
  <c r="E31" i="152" s="1"/>
  <c r="E27" i="152"/>
  <c r="D12" i="152"/>
  <c r="D13" i="152"/>
  <c r="D11" i="152" s="1"/>
  <c r="D16" i="152" s="1"/>
  <c r="D18" i="152" s="1"/>
  <c r="D14" i="152"/>
  <c r="D15" i="152"/>
  <c r="D29" i="152"/>
  <c r="D30" i="152"/>
  <c r="F21" i="152"/>
  <c r="D21" i="152" s="1"/>
  <c r="D17" i="126" s="1"/>
  <c r="E123" i="132"/>
  <c r="E127" i="123" s="1"/>
  <c r="E11" i="132"/>
  <c r="G18" i="153"/>
  <c r="G10" i="132"/>
  <c r="H18" i="153"/>
  <c r="H10" i="132"/>
  <c r="I18" i="153"/>
  <c r="I27" i="153"/>
  <c r="I10" i="132"/>
  <c r="J18" i="153"/>
  <c r="J27" i="153"/>
  <c r="J10" i="132"/>
  <c r="E122" i="132"/>
  <c r="E126" i="123"/>
  <c r="E118" i="132"/>
  <c r="E122" i="123" s="1"/>
  <c r="F114" i="123"/>
  <c r="F115" i="123"/>
  <c r="F113" i="123"/>
  <c r="F116" i="123"/>
  <c r="F117" i="123"/>
  <c r="F118" i="123"/>
  <c r="F119" i="123"/>
  <c r="F120" i="123"/>
  <c r="F121" i="123"/>
  <c r="F123" i="123"/>
  <c r="F124" i="123"/>
  <c r="F126" i="123"/>
  <c r="F127" i="123"/>
  <c r="F125" i="123" s="1"/>
  <c r="F128" i="123"/>
  <c r="F130" i="123"/>
  <c r="F131" i="123"/>
  <c r="F129" i="123" s="1"/>
  <c r="F83" i="123"/>
  <c r="F84" i="123"/>
  <c r="F85" i="123"/>
  <c r="F86" i="123"/>
  <c r="F87" i="123"/>
  <c r="F88" i="123"/>
  <c r="F89" i="123"/>
  <c r="F90" i="123"/>
  <c r="F91" i="123"/>
  <c r="F92" i="123"/>
  <c r="F93" i="123"/>
  <c r="F94" i="123"/>
  <c r="F95" i="123"/>
  <c r="F96" i="123"/>
  <c r="F82" i="123"/>
  <c r="F98" i="123"/>
  <c r="F99" i="123"/>
  <c r="F100" i="123"/>
  <c r="F101" i="123"/>
  <c r="F102" i="123"/>
  <c r="F103" i="123"/>
  <c r="F104" i="123"/>
  <c r="F105" i="123"/>
  <c r="F106" i="123"/>
  <c r="F107" i="123"/>
  <c r="F108" i="123"/>
  <c r="F109" i="123"/>
  <c r="F110" i="123"/>
  <c r="F97" i="123"/>
  <c r="F81" i="123" s="1"/>
  <c r="F16" i="123"/>
  <c r="F14" i="123"/>
  <c r="F15" i="123"/>
  <c r="F13" i="123" s="1"/>
  <c r="F23" i="123"/>
  <c r="F22" i="123"/>
  <c r="F18" i="123"/>
  <c r="F19" i="123"/>
  <c r="F20" i="123"/>
  <c r="F21" i="123"/>
  <c r="F24" i="123"/>
  <c r="F25" i="123"/>
  <c r="F17" i="123"/>
  <c r="F11" i="123"/>
  <c r="F12" i="123"/>
  <c r="F10" i="123" s="1"/>
  <c r="F28" i="123"/>
  <c r="F30" i="123"/>
  <c r="F31" i="123"/>
  <c r="F32" i="123"/>
  <c r="F33" i="123"/>
  <c r="F34" i="123"/>
  <c r="F29" i="123"/>
  <c r="F37" i="123"/>
  <c r="F38" i="123"/>
  <c r="F39" i="123"/>
  <c r="F40" i="123"/>
  <c r="F41" i="123"/>
  <c r="F42" i="123"/>
  <c r="F43" i="123"/>
  <c r="F36" i="123"/>
  <c r="F46" i="123"/>
  <c r="F47" i="123"/>
  <c r="F45" i="123" s="1"/>
  <c r="F44" i="123" s="1"/>
  <c r="F49" i="123"/>
  <c r="F50" i="123"/>
  <c r="F48" i="123"/>
  <c r="F52" i="123"/>
  <c r="F53" i="123"/>
  <c r="F51" i="123" s="1"/>
  <c r="F55" i="123"/>
  <c r="F56" i="123"/>
  <c r="F54" i="123" s="1"/>
  <c r="F58" i="123"/>
  <c r="F59" i="123"/>
  <c r="F57" i="123"/>
  <c r="F61" i="123"/>
  <c r="F62" i="123"/>
  <c r="F60" i="123" s="1"/>
  <c r="F64" i="123"/>
  <c r="F65" i="123"/>
  <c r="F67" i="123"/>
  <c r="F68" i="123"/>
  <c r="F69" i="123"/>
  <c r="F70" i="123"/>
  <c r="F66" i="123"/>
  <c r="E79" i="132"/>
  <c r="E83" i="123" s="1"/>
  <c r="E80" i="132"/>
  <c r="E84" i="123" s="1"/>
  <c r="F46" i="45" s="1"/>
  <c r="E81" i="132"/>
  <c r="E85" i="123" s="1"/>
  <c r="E82" i="132"/>
  <c r="E86" i="123" s="1"/>
  <c r="E83" i="132"/>
  <c r="E87" i="123" s="1"/>
  <c r="E87" i="132"/>
  <c r="E91" i="123" s="1"/>
  <c r="E88" i="132"/>
  <c r="E92" i="123" s="1"/>
  <c r="E90" i="132"/>
  <c r="E94" i="123" s="1"/>
  <c r="F84" i="132"/>
  <c r="E84" i="132" s="1"/>
  <c r="E100" i="132"/>
  <c r="E104" i="123" s="1"/>
  <c r="E101" i="132"/>
  <c r="E105" i="123" s="1"/>
  <c r="E11" i="123"/>
  <c r="E16" i="132"/>
  <c r="E16" i="123"/>
  <c r="E15" i="132"/>
  <c r="E15" i="123"/>
  <c r="E18" i="132"/>
  <c r="E18" i="123" s="1"/>
  <c r="E19" i="132"/>
  <c r="E19" i="123" s="1"/>
  <c r="F20" i="132"/>
  <c r="E20" i="132" s="1"/>
  <c r="E23" i="132"/>
  <c r="E23" i="123" s="1"/>
  <c r="E22" i="132"/>
  <c r="E22" i="123" s="1"/>
  <c r="E27" i="132"/>
  <c r="E27" i="123" s="1"/>
  <c r="E30" i="132"/>
  <c r="E30" i="123" s="1"/>
  <c r="E31" i="132"/>
  <c r="E31" i="123" s="1"/>
  <c r="E47" i="132"/>
  <c r="E47" i="123" s="1"/>
  <c r="E58" i="132"/>
  <c r="E56" i="123" s="1"/>
  <c r="E69" i="132"/>
  <c r="E67" i="123" s="1"/>
  <c r="E72" i="132"/>
  <c r="E70" i="123" s="1"/>
  <c r="E60" i="132"/>
  <c r="E58" i="123" s="1"/>
  <c r="E42" i="132"/>
  <c r="E42" i="123" s="1"/>
  <c r="E65" i="132"/>
  <c r="E63" i="123" s="1"/>
  <c r="K45" i="132"/>
  <c r="J45" i="132"/>
  <c r="I45" i="132"/>
  <c r="H45" i="132"/>
  <c r="G45" i="132"/>
  <c r="F45" i="132"/>
  <c r="E46" i="132"/>
  <c r="E46" i="123" s="1"/>
  <c r="K121" i="132"/>
  <c r="J121" i="132"/>
  <c r="I121" i="132"/>
  <c r="H121" i="132"/>
  <c r="F121" i="132"/>
  <c r="E121" i="132"/>
  <c r="L121" i="132"/>
  <c r="L118" i="132"/>
  <c r="F122" i="123"/>
  <c r="F112" i="123" s="1"/>
  <c r="F111" i="123" s="1"/>
  <c r="F132" i="123" s="1"/>
  <c r="G109" i="132"/>
  <c r="G108" i="132"/>
  <c r="E110" i="132"/>
  <c r="E114" i="123"/>
  <c r="E112" i="132"/>
  <c r="E116" i="123"/>
  <c r="E120" i="132"/>
  <c r="E124" i="123"/>
  <c r="K109" i="132"/>
  <c r="K108" i="132" s="1"/>
  <c r="J109" i="132"/>
  <c r="J108" i="132" s="1"/>
  <c r="I109" i="132"/>
  <c r="I108" i="132" s="1"/>
  <c r="H109" i="132"/>
  <c r="H108" i="132"/>
  <c r="F109" i="132"/>
  <c r="F108" i="132"/>
  <c r="L109" i="132"/>
  <c r="L108" i="132"/>
  <c r="L27" i="132"/>
  <c r="F27" i="123"/>
  <c r="F26" i="123" s="1"/>
  <c r="F9" i="123" s="1"/>
  <c r="L56" i="132"/>
  <c r="E50" i="132"/>
  <c r="E50" i="123" s="1"/>
  <c r="E49" i="132"/>
  <c r="E49" i="123" s="1"/>
  <c r="K51" i="132"/>
  <c r="J51" i="132"/>
  <c r="I51" i="132"/>
  <c r="H51" i="132"/>
  <c r="H44" i="132"/>
  <c r="G51" i="132"/>
  <c r="F51" i="132"/>
  <c r="K48" i="132"/>
  <c r="J48" i="132"/>
  <c r="I48" i="132"/>
  <c r="H48" i="132"/>
  <c r="G48" i="132"/>
  <c r="G44" i="132" s="1"/>
  <c r="F48" i="132"/>
  <c r="F44" i="132" s="1"/>
  <c r="E48" i="132"/>
  <c r="L51" i="132"/>
  <c r="L48" i="132"/>
  <c r="L45" i="132"/>
  <c r="L44" i="132"/>
  <c r="L59" i="132"/>
  <c r="L62" i="132"/>
  <c r="L68" i="132"/>
  <c r="L36" i="132"/>
  <c r="L35" i="132" s="1"/>
  <c r="K44" i="132"/>
  <c r="J44" i="132"/>
  <c r="I44" i="132"/>
  <c r="I68" i="132"/>
  <c r="H68" i="132"/>
  <c r="G36" i="132"/>
  <c r="G56" i="132"/>
  <c r="G62" i="132"/>
  <c r="G68" i="132"/>
  <c r="G59" i="132"/>
  <c r="F59" i="132"/>
  <c r="F36" i="132"/>
  <c r="F62" i="132"/>
  <c r="F68" i="132"/>
  <c r="E57" i="132"/>
  <c r="E55" i="123" s="1"/>
  <c r="E54" i="123" s="1"/>
  <c r="E64" i="132"/>
  <c r="E62" i="123" s="1"/>
  <c r="E66" i="132"/>
  <c r="E64" i="123" s="1"/>
  <c r="E70" i="132"/>
  <c r="I17" i="132"/>
  <c r="I26" i="132"/>
  <c r="I29" i="132"/>
  <c r="D39" i="155"/>
  <c r="D34" i="155"/>
  <c r="D33" i="155"/>
  <c r="D27" i="155"/>
  <c r="D22" i="155"/>
  <c r="D18" i="155"/>
  <c r="D17" i="155"/>
  <c r="D16" i="155"/>
  <c r="D15" i="155"/>
  <c r="D14" i="155"/>
  <c r="D13" i="155"/>
  <c r="D12" i="155"/>
  <c r="E19" i="156"/>
  <c r="E28" i="156"/>
  <c r="E37" i="156"/>
  <c r="G12" i="155"/>
  <c r="B22" i="154"/>
  <c r="E10" i="154"/>
  <c r="B41" i="154"/>
  <c r="B25" i="154" s="1"/>
  <c r="B58" i="154"/>
  <c r="B61" i="154"/>
  <c r="B50" i="154"/>
  <c r="B63" i="154"/>
  <c r="B79" i="154"/>
  <c r="B93" i="154"/>
  <c r="B97" i="154"/>
  <c r="B99" i="154"/>
  <c r="B101" i="154"/>
  <c r="B103" i="154"/>
  <c r="B89" i="154"/>
  <c r="B91" i="154"/>
  <c r="B138" i="154"/>
  <c r="B146" i="154"/>
  <c r="B150" i="154"/>
  <c r="B140" i="154"/>
  <c r="B142" i="154"/>
  <c r="B144" i="154"/>
  <c r="B152" i="154"/>
  <c r="E112" i="154"/>
  <c r="B157" i="154"/>
  <c r="B155" i="154" s="1"/>
  <c r="G20" i="153" s="1"/>
  <c r="E20" i="153" s="1"/>
  <c r="B162" i="154"/>
  <c r="B167" i="154"/>
  <c r="B171" i="154"/>
  <c r="B174" i="154"/>
  <c r="B180" i="154"/>
  <c r="B182" i="154"/>
  <c r="B178" i="154"/>
  <c r="B187" i="154"/>
  <c r="B185" i="154"/>
  <c r="G22" i="153" s="1"/>
  <c r="E22" i="153" s="1"/>
  <c r="B193" i="154"/>
  <c r="B191" i="154"/>
  <c r="G23" i="153" s="1"/>
  <c r="E23" i="153" s="1"/>
  <c r="B198" i="154"/>
  <c r="B201" i="154"/>
  <c r="B197" i="154" s="1"/>
  <c r="G24" i="153" s="1"/>
  <c r="E24" i="153" s="1"/>
  <c r="B208" i="154"/>
  <c r="B206" i="154" s="1"/>
  <c r="G25" i="153" s="1"/>
  <c r="E25" i="153" s="1"/>
  <c r="B220" i="154"/>
  <c r="B222" i="154"/>
  <c r="B224" i="154"/>
  <c r="B226" i="154"/>
  <c r="B228" i="154"/>
  <c r="B230" i="154"/>
  <c r="B232" i="154"/>
  <c r="B234" i="154"/>
  <c r="B236" i="154"/>
  <c r="B238" i="154"/>
  <c r="B240" i="154"/>
  <c r="B242" i="154"/>
  <c r="B248" i="154"/>
  <c r="B247" i="154" s="1"/>
  <c r="G29" i="153" s="1"/>
  <c r="B253" i="154"/>
  <c r="B252" i="154"/>
  <c r="G30" i="153" s="1"/>
  <c r="E30" i="153" s="1"/>
  <c r="B264" i="154"/>
  <c r="B270" i="154"/>
  <c r="B272" i="154"/>
  <c r="B274" i="154"/>
  <c r="B289" i="154"/>
  <c r="B284" i="154"/>
  <c r="F18" i="153"/>
  <c r="F27" i="153"/>
  <c r="H27" i="153"/>
  <c r="E33" i="153"/>
  <c r="D35" i="156" s="1"/>
  <c r="E34" i="153"/>
  <c r="F35" i="153"/>
  <c r="H35" i="153"/>
  <c r="H36" i="153" s="1"/>
  <c r="H39" i="153" s="1"/>
  <c r="H41" i="153" s="1"/>
  <c r="I35" i="153"/>
  <c r="I36" i="153" s="1"/>
  <c r="I39" i="153" s="1"/>
  <c r="I41" i="153" s="1"/>
  <c r="J35" i="153"/>
  <c r="J36" i="153" s="1"/>
  <c r="J39" i="153" s="1"/>
  <c r="J41" i="153" s="1"/>
  <c r="E38" i="153"/>
  <c r="E29" i="146"/>
  <c r="D12" i="147"/>
  <c r="D13" i="147"/>
  <c r="D15" i="147"/>
  <c r="D29" i="147"/>
  <c r="D25" i="146" s="1"/>
  <c r="D30" i="147"/>
  <c r="D29" i="146"/>
  <c r="E28" i="146"/>
  <c r="D28" i="146"/>
  <c r="E27" i="146"/>
  <c r="E26" i="146"/>
  <c r="D26" i="146"/>
  <c r="E25" i="146"/>
  <c r="E24" i="146"/>
  <c r="E23" i="146"/>
  <c r="D23" i="146"/>
  <c r="E22" i="146"/>
  <c r="D22" i="146"/>
  <c r="E21" i="146"/>
  <c r="D21" i="146"/>
  <c r="E20" i="146"/>
  <c r="E19" i="146"/>
  <c r="D19" i="146"/>
  <c r="E18" i="146"/>
  <c r="D18" i="146"/>
  <c r="E17" i="146"/>
  <c r="D21" i="147"/>
  <c r="D17" i="146" s="1"/>
  <c r="E16" i="146"/>
  <c r="D16" i="146"/>
  <c r="E15" i="146"/>
  <c r="D15" i="146"/>
  <c r="E14" i="146"/>
  <c r="E13" i="146"/>
  <c r="D13" i="146"/>
  <c r="E12" i="146"/>
  <c r="E11" i="146"/>
  <c r="E10" i="146"/>
  <c r="D10" i="146"/>
  <c r="G29" i="126"/>
  <c r="F29" i="126"/>
  <c r="G28" i="126"/>
  <c r="F28" i="126"/>
  <c r="G27" i="126"/>
  <c r="G26" i="126"/>
  <c r="F26" i="126"/>
  <c r="G25" i="126"/>
  <c r="F25" i="126"/>
  <c r="G24" i="126"/>
  <c r="G23" i="126"/>
  <c r="F23" i="126"/>
  <c r="G22" i="126"/>
  <c r="F22" i="126"/>
  <c r="G21" i="126"/>
  <c r="F21" i="126"/>
  <c r="G20" i="126"/>
  <c r="G19" i="126"/>
  <c r="F19" i="126"/>
  <c r="G18" i="126"/>
  <c r="F18" i="126"/>
  <c r="G17" i="126"/>
  <c r="F17" i="126"/>
  <c r="G16" i="126"/>
  <c r="F16" i="126"/>
  <c r="G15" i="126"/>
  <c r="F15" i="126"/>
  <c r="G14" i="126"/>
  <c r="G13" i="126"/>
  <c r="F13" i="126"/>
  <c r="G12" i="126"/>
  <c r="G11" i="126"/>
  <c r="G10" i="126"/>
  <c r="F10" i="126"/>
  <c r="E29" i="126"/>
  <c r="E28" i="126"/>
  <c r="E27" i="126"/>
  <c r="E26" i="126"/>
  <c r="D26" i="126"/>
  <c r="E25" i="126"/>
  <c r="D25" i="126"/>
  <c r="E24" i="126"/>
  <c r="E23" i="126"/>
  <c r="D23" i="126"/>
  <c r="E22" i="126"/>
  <c r="D22" i="126"/>
  <c r="E21" i="126"/>
  <c r="D21" i="126"/>
  <c r="E20" i="126"/>
  <c r="E19" i="126"/>
  <c r="D19" i="126"/>
  <c r="E18" i="126"/>
  <c r="D18" i="126"/>
  <c r="E17" i="126"/>
  <c r="E16" i="126"/>
  <c r="D16" i="126"/>
  <c r="E15" i="126"/>
  <c r="D15" i="126"/>
  <c r="E14" i="126"/>
  <c r="D14" i="126"/>
  <c r="E13" i="126"/>
  <c r="D13" i="126"/>
  <c r="E12" i="126"/>
  <c r="D12" i="126"/>
  <c r="E11" i="126"/>
  <c r="D11" i="126"/>
  <c r="E10" i="126"/>
  <c r="D10" i="126"/>
  <c r="AD29" i="152"/>
  <c r="AF29" i="152"/>
  <c r="AG29" i="152"/>
  <c r="J11" i="147"/>
  <c r="J16" i="147"/>
  <c r="J18" i="147" s="1"/>
  <c r="J24" i="147" s="1"/>
  <c r="J28" i="147" s="1"/>
  <c r="J31" i="147" s="1"/>
  <c r="J27" i="147"/>
  <c r="I11" i="147"/>
  <c r="I16" i="147" s="1"/>
  <c r="I18" i="147" s="1"/>
  <c r="I24" i="147" s="1"/>
  <c r="I28" i="147" s="1"/>
  <c r="I31" i="147" s="1"/>
  <c r="I27" i="147"/>
  <c r="H11" i="147"/>
  <c r="H16" i="147"/>
  <c r="H18" i="147" s="1"/>
  <c r="H24" i="147" s="1"/>
  <c r="H28" i="147" s="1"/>
  <c r="H31" i="147" s="1"/>
  <c r="H27" i="147"/>
  <c r="G11" i="147"/>
  <c r="G16" i="147" s="1"/>
  <c r="G18" i="147" s="1"/>
  <c r="G24" i="147" s="1"/>
  <c r="G28" i="147" s="1"/>
  <c r="G31" i="147" s="1"/>
  <c r="G27" i="147"/>
  <c r="E11" i="147"/>
  <c r="E16" i="147"/>
  <c r="E18" i="147" s="1"/>
  <c r="E24" i="147" s="1"/>
  <c r="E28" i="147" s="1"/>
  <c r="E31" i="147" s="1"/>
  <c r="E27" i="147"/>
  <c r="E127" i="132"/>
  <c r="E131" i="123" s="1"/>
  <c r="E126" i="132"/>
  <c r="E130" i="123" s="1"/>
  <c r="E124" i="132"/>
  <c r="E128" i="123" s="1"/>
  <c r="E119" i="132"/>
  <c r="E123" i="123" s="1"/>
  <c r="E117" i="132"/>
  <c r="E121" i="123" s="1"/>
  <c r="E116" i="132"/>
  <c r="E120" i="123" s="1"/>
  <c r="E115" i="132"/>
  <c r="E119" i="123" s="1"/>
  <c r="E114" i="132"/>
  <c r="E118" i="123" s="1"/>
  <c r="E113" i="132"/>
  <c r="E117" i="123" s="1"/>
  <c r="E111" i="132"/>
  <c r="E115" i="123" s="1"/>
  <c r="E106" i="132"/>
  <c r="E110" i="123" s="1"/>
  <c r="E105" i="132"/>
  <c r="E109" i="123" s="1"/>
  <c r="E104" i="132"/>
  <c r="E108" i="123" s="1"/>
  <c r="E103" i="132"/>
  <c r="E107" i="123" s="1"/>
  <c r="E102" i="132"/>
  <c r="E106" i="123" s="1"/>
  <c r="E99" i="132"/>
  <c r="E103" i="123" s="1"/>
  <c r="E98" i="132"/>
  <c r="E102" i="123" s="1"/>
  <c r="E97" i="132"/>
  <c r="E101" i="123" s="1"/>
  <c r="E96" i="132"/>
  <c r="E100" i="123" s="1"/>
  <c r="E95" i="132"/>
  <c r="E99" i="123" s="1"/>
  <c r="E94" i="132"/>
  <c r="E98" i="123" s="1"/>
  <c r="E97" i="123" s="1"/>
  <c r="E92" i="132"/>
  <c r="E96" i="123"/>
  <c r="E91" i="132"/>
  <c r="E95" i="123"/>
  <c r="E89" i="132"/>
  <c r="E93" i="123"/>
  <c r="E86" i="132"/>
  <c r="E90" i="123"/>
  <c r="E85" i="132"/>
  <c r="E89" i="123"/>
  <c r="E71" i="132"/>
  <c r="E69" i="123"/>
  <c r="E67" i="132"/>
  <c r="E65" i="123"/>
  <c r="E63" i="132"/>
  <c r="E61" i="132"/>
  <c r="E59" i="123" s="1"/>
  <c r="E57" i="123" s="1"/>
  <c r="E52" i="132"/>
  <c r="E53" i="132"/>
  <c r="E53" i="123" s="1"/>
  <c r="E43" i="132"/>
  <c r="E43" i="123" s="1"/>
  <c r="E41" i="132"/>
  <c r="E41" i="123" s="1"/>
  <c r="E40" i="132"/>
  <c r="E40" i="123" s="1"/>
  <c r="E39" i="132"/>
  <c r="E39" i="123" s="1"/>
  <c r="E38" i="132"/>
  <c r="E38" i="123" s="1"/>
  <c r="E37" i="132"/>
  <c r="E37" i="123" s="1"/>
  <c r="E34" i="132"/>
  <c r="E34" i="123" s="1"/>
  <c r="E33" i="132"/>
  <c r="E33" i="123" s="1"/>
  <c r="E32" i="132"/>
  <c r="E32" i="123" s="1"/>
  <c r="E28" i="132"/>
  <c r="E28" i="123" s="1"/>
  <c r="E25" i="132"/>
  <c r="E25" i="123" s="1"/>
  <c r="E24" i="132"/>
  <c r="E24" i="123" s="1"/>
  <c r="E21" i="132"/>
  <c r="E21" i="123" s="1"/>
  <c r="E14" i="132"/>
  <c r="E14" i="123" s="1"/>
  <c r="E13" i="123" s="1"/>
  <c r="E12" i="132"/>
  <c r="L125" i="132"/>
  <c r="L107" i="132" s="1"/>
  <c r="L78" i="132"/>
  <c r="L93" i="132"/>
  <c r="L77" i="132"/>
  <c r="L128" i="132" s="1"/>
  <c r="L10" i="132"/>
  <c r="L9" i="132" s="1"/>
  <c r="L73" i="132" s="1"/>
  <c r="L13" i="132"/>
  <c r="L17" i="132"/>
  <c r="L26" i="132"/>
  <c r="L29" i="132"/>
  <c r="E13" i="132"/>
  <c r="K10" i="132"/>
  <c r="F10" i="132"/>
  <c r="K13" i="132"/>
  <c r="K17" i="132"/>
  <c r="K26" i="132"/>
  <c r="K29" i="132"/>
  <c r="K9" i="132" s="1"/>
  <c r="J13" i="132"/>
  <c r="J17" i="132"/>
  <c r="J26" i="132"/>
  <c r="J29" i="132"/>
  <c r="I13" i="132"/>
  <c r="I9" i="132" s="1"/>
  <c r="H13" i="132"/>
  <c r="H17" i="132"/>
  <c r="H26" i="132"/>
  <c r="H29" i="132"/>
  <c r="G13" i="132"/>
  <c r="G17" i="132"/>
  <c r="G26" i="132"/>
  <c r="G29" i="132"/>
  <c r="F13" i="132"/>
  <c r="F17" i="132"/>
  <c r="F26" i="132"/>
  <c r="F29" i="132"/>
  <c r="E26" i="132"/>
  <c r="E29" i="132"/>
  <c r="K125" i="132"/>
  <c r="K107" i="132"/>
  <c r="K78" i="132"/>
  <c r="K93" i="132"/>
  <c r="K77" i="132" s="1"/>
  <c r="K128" i="132" s="1"/>
  <c r="J125" i="132"/>
  <c r="J107" i="132"/>
  <c r="J78" i="132"/>
  <c r="J93" i="132"/>
  <c r="I125" i="132"/>
  <c r="I107" i="132"/>
  <c r="I78" i="132"/>
  <c r="I93" i="132"/>
  <c r="H125" i="132"/>
  <c r="H107" i="132"/>
  <c r="H78" i="132"/>
  <c r="H93" i="132"/>
  <c r="G125" i="132"/>
  <c r="G107" i="132"/>
  <c r="G78" i="132"/>
  <c r="G93" i="132"/>
  <c r="F125" i="132"/>
  <c r="F107" i="132"/>
  <c r="F78" i="132"/>
  <c r="F93" i="132"/>
  <c r="E125" i="132"/>
  <c r="E93" i="132"/>
  <c r="K36" i="132"/>
  <c r="J36" i="132"/>
  <c r="I36" i="132"/>
  <c r="H36" i="132"/>
  <c r="K68" i="132"/>
  <c r="J68" i="132"/>
  <c r="K62" i="132"/>
  <c r="J62" i="132"/>
  <c r="I62" i="132"/>
  <c r="H62" i="132"/>
  <c r="K59" i="132"/>
  <c r="J59" i="132"/>
  <c r="I59" i="132"/>
  <c r="H59" i="132"/>
  <c r="K56" i="132"/>
  <c r="J56" i="132"/>
  <c r="I56" i="132"/>
  <c r="H56" i="132"/>
  <c r="F56" i="132"/>
  <c r="F35" i="132"/>
  <c r="G12" i="52"/>
  <c r="G17" i="52"/>
  <c r="G10" i="52"/>
  <c r="G22" i="52"/>
  <c r="G9" i="52"/>
  <c r="G39" i="52"/>
  <c r="G26" i="52"/>
  <c r="G25" i="52" s="1"/>
  <c r="G29" i="52"/>
  <c r="G33" i="52"/>
  <c r="G8" i="52"/>
  <c r="G45" i="52" s="1"/>
  <c r="R44" i="52"/>
  <c r="L12" i="52"/>
  <c r="L17" i="52"/>
  <c r="L10" i="52"/>
  <c r="L9" i="52" s="1"/>
  <c r="L45" i="52" s="1"/>
  <c r="L22" i="52"/>
  <c r="L39" i="52"/>
  <c r="L29" i="52"/>
  <c r="L26" i="52"/>
  <c r="L33" i="52"/>
  <c r="L25" i="52"/>
  <c r="O44" i="52"/>
  <c r="I13" i="52"/>
  <c r="I14" i="52"/>
  <c r="I15" i="52"/>
  <c r="I16" i="52"/>
  <c r="I12" i="52"/>
  <c r="I18" i="52"/>
  <c r="I19" i="52"/>
  <c r="I17" i="52" s="1"/>
  <c r="I10" i="52" s="1"/>
  <c r="I9" i="52" s="1"/>
  <c r="I20" i="52"/>
  <c r="I21" i="52"/>
  <c r="I22" i="52"/>
  <c r="I26" i="52"/>
  <c r="I29" i="52"/>
  <c r="I25" i="52" s="1"/>
  <c r="I33" i="52"/>
  <c r="I39" i="52"/>
  <c r="K36" i="52"/>
  <c r="J21" i="52"/>
  <c r="J20" i="52"/>
  <c r="J19" i="52"/>
  <c r="J18" i="52"/>
  <c r="K16" i="52"/>
  <c r="J16" i="52"/>
  <c r="K15" i="52"/>
  <c r="J15" i="52"/>
  <c r="K14" i="52"/>
  <c r="J14" i="52"/>
  <c r="K13" i="52"/>
  <c r="J13" i="52"/>
  <c r="E21" i="52"/>
  <c r="E20" i="52"/>
  <c r="E19" i="52"/>
  <c r="E18" i="52"/>
  <c r="D16" i="52"/>
  <c r="D21" i="52"/>
  <c r="D20" i="52"/>
  <c r="D19" i="52"/>
  <c r="D18" i="52"/>
  <c r="F16" i="52"/>
  <c r="E16" i="52"/>
  <c r="F15" i="52"/>
  <c r="E15" i="52"/>
  <c r="D15" i="52"/>
  <c r="F14" i="52"/>
  <c r="E14" i="52"/>
  <c r="D14" i="52"/>
  <c r="D13" i="52"/>
  <c r="F13" i="52"/>
  <c r="E13" i="52"/>
  <c r="F8" i="52"/>
  <c r="E8" i="52"/>
  <c r="D8" i="52"/>
  <c r="E42" i="144"/>
  <c r="E26" i="144"/>
  <c r="H13" i="111"/>
  <c r="E46" i="144" s="1"/>
  <c r="E60" i="144"/>
  <c r="E25" i="144"/>
  <c r="D60" i="144"/>
  <c r="D25" i="144"/>
  <c r="D83" i="141"/>
  <c r="D78" i="141"/>
  <c r="A10" i="105"/>
  <c r="A11" i="105" s="1"/>
  <c r="A12" i="105" s="1"/>
  <c r="A13" i="105" s="1"/>
  <c r="A14" i="105" s="1"/>
  <c r="A15" i="105" s="1"/>
  <c r="A16" i="105" s="1"/>
  <c r="A17" i="105" s="1"/>
  <c r="A18" i="105" s="1"/>
  <c r="A19" i="105" s="1"/>
  <c r="A20" i="105" s="1"/>
  <c r="A21" i="105" s="1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13" i="45"/>
  <c r="A14" i="45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13" i="151"/>
  <c r="A14" i="151"/>
  <c r="A15" i="151" s="1"/>
  <c r="A16" i="151" s="1"/>
  <c r="A17" i="151" s="1"/>
  <c r="J12" i="65"/>
  <c r="E9" i="65"/>
  <c r="E7" i="65" s="1"/>
  <c r="E12" i="65" s="1"/>
  <c r="O13" i="64"/>
  <c r="G8" i="64" s="1"/>
  <c r="G12" i="64" s="1"/>
  <c r="K8" i="65"/>
  <c r="E26" i="53"/>
  <c r="E23" i="53"/>
  <c r="E16" i="53"/>
  <c r="E28" i="53"/>
  <c r="E29" i="53" s="1"/>
  <c r="E22" i="53"/>
  <c r="H21" i="105"/>
  <c r="G9" i="46"/>
  <c r="F9" i="46"/>
  <c r="E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9" i="46" s="1"/>
  <c r="D11" i="45"/>
  <c r="D36" i="45"/>
  <c r="H9" i="73"/>
  <c r="H10" i="73"/>
  <c r="H11" i="73"/>
  <c r="H12" i="73"/>
  <c r="H13" i="73"/>
  <c r="H8" i="73"/>
  <c r="G8" i="73"/>
  <c r="F8" i="73"/>
  <c r="E8" i="73"/>
  <c r="D8" i="73"/>
  <c r="C8" i="73"/>
  <c r="C15" i="73"/>
  <c r="H18" i="111"/>
  <c r="H11" i="111"/>
  <c r="H12" i="111"/>
  <c r="H14" i="111"/>
  <c r="H15" i="111"/>
  <c r="H10" i="111"/>
  <c r="D43" i="50"/>
  <c r="A37" i="50"/>
  <c r="A38" i="50" s="1"/>
  <c r="A39" i="50" s="1"/>
  <c r="A40" i="50" s="1"/>
  <c r="A41" i="50" s="1"/>
  <c r="A42" i="50" s="1"/>
  <c r="A43" i="50" s="1"/>
  <c r="A44" i="50" s="1"/>
  <c r="A45" i="50" s="1"/>
  <c r="A46" i="50" s="1"/>
  <c r="A12" i="50"/>
  <c r="A13" i="50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D24" i="50"/>
  <c r="D23" i="50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D22" i="51"/>
  <c r="D21" i="51"/>
  <c r="D20" i="51"/>
  <c r="D19" i="51"/>
  <c r="A13" i="149"/>
  <c r="A14" i="149"/>
  <c r="A15" i="149" s="1"/>
  <c r="A16" i="149" s="1"/>
  <c r="A17" i="149" s="1"/>
  <c r="K9" i="65"/>
  <c r="K10" i="65"/>
  <c r="K11" i="65"/>
  <c r="K12" i="65"/>
  <c r="L12" i="65" s="1"/>
  <c r="F21" i="52"/>
  <c r="D79" i="141"/>
  <c r="C13" i="111"/>
  <c r="C14" i="111"/>
  <c r="C11" i="111"/>
  <c r="C10" i="111" s="1"/>
  <c r="D47" i="144" s="1"/>
  <c r="D45" i="144" s="1"/>
  <c r="C12" i="111"/>
  <c r="C15" i="111"/>
  <c r="D46" i="144"/>
  <c r="D18" i="51"/>
  <c r="A10" i="43"/>
  <c r="A11" i="43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J12" i="52"/>
  <c r="J17" i="52"/>
  <c r="J10" i="52" s="1"/>
  <c r="J9" i="52" s="1"/>
  <c r="J45" i="52" s="1"/>
  <c r="J33" i="52"/>
  <c r="K12" i="52"/>
  <c r="K18" i="52"/>
  <c r="K19" i="52"/>
  <c r="K17" i="52" s="1"/>
  <c r="K10" i="52" s="1"/>
  <c r="K9" i="52" s="1"/>
  <c r="K20" i="52"/>
  <c r="K21" i="52"/>
  <c r="K33" i="52"/>
  <c r="E43" i="46"/>
  <c r="D44" i="46"/>
  <c r="D45" i="46"/>
  <c r="D43" i="46"/>
  <c r="D47" i="46" s="1"/>
  <c r="F43" i="46"/>
  <c r="F47" i="46"/>
  <c r="E47" i="46"/>
  <c r="D22" i="50"/>
  <c r="D12" i="50"/>
  <c r="A34" i="51"/>
  <c r="A35" i="51" s="1"/>
  <c r="A36" i="51" s="1"/>
  <c r="A37" i="51" s="1"/>
  <c r="A38" i="51" s="1"/>
  <c r="D11" i="149"/>
  <c r="D19" i="149"/>
  <c r="J22" i="52"/>
  <c r="J26" i="52"/>
  <c r="J29" i="52"/>
  <c r="J39" i="52"/>
  <c r="J25" i="52"/>
  <c r="K22" i="52"/>
  <c r="K26" i="52"/>
  <c r="K25" i="52" s="1"/>
  <c r="K29" i="52"/>
  <c r="K39" i="52"/>
  <c r="C18" i="49"/>
  <c r="C35" i="49"/>
  <c r="C17" i="49"/>
  <c r="F18" i="52"/>
  <c r="F19" i="52"/>
  <c r="F20" i="52"/>
  <c r="F17" i="52"/>
  <c r="F12" i="52"/>
  <c r="F10" i="52"/>
  <c r="F22" i="52"/>
  <c r="F9" i="52"/>
  <c r="F33" i="52"/>
  <c r="D12" i="52"/>
  <c r="D17" i="52"/>
  <c r="D10" i="52"/>
  <c r="D22" i="52"/>
  <c r="D9" i="52"/>
  <c r="D26" i="52"/>
  <c r="D29" i="52"/>
  <c r="D25" i="52" s="1"/>
  <c r="D45" i="52" s="1"/>
  <c r="O46" i="52" s="1"/>
  <c r="D33" i="52"/>
  <c r="D39" i="52"/>
  <c r="D16" i="53"/>
  <c r="D22" i="53" s="1"/>
  <c r="A39" i="45"/>
  <c r="A38" i="45" s="1"/>
  <c r="A40" i="45" s="1"/>
  <c r="A41" i="45" s="1"/>
  <c r="G35" i="50"/>
  <c r="F35" i="50"/>
  <c r="E35" i="50"/>
  <c r="D36" i="50"/>
  <c r="D37" i="50"/>
  <c r="D38" i="50"/>
  <c r="D39" i="50"/>
  <c r="D40" i="50"/>
  <c r="D41" i="50"/>
  <c r="D42" i="50"/>
  <c r="G9" i="50"/>
  <c r="F9" i="50"/>
  <c r="E9" i="50"/>
  <c r="D20" i="50"/>
  <c r="D21" i="50"/>
  <c r="D17" i="50"/>
  <c r="D13" i="50"/>
  <c r="D10" i="50"/>
  <c r="D11" i="50"/>
  <c r="D14" i="50"/>
  <c r="D15" i="50"/>
  <c r="D16" i="50"/>
  <c r="D18" i="50"/>
  <c r="D19" i="50"/>
  <c r="H9" i="105"/>
  <c r="H10" i="105"/>
  <c r="H11" i="105"/>
  <c r="H12" i="105"/>
  <c r="H13" i="105"/>
  <c r="H14" i="105"/>
  <c r="H15" i="105"/>
  <c r="H16" i="105"/>
  <c r="H17" i="105"/>
  <c r="H18" i="105"/>
  <c r="H19" i="105"/>
  <c r="H20" i="105"/>
  <c r="H23" i="105"/>
  <c r="G23" i="105"/>
  <c r="F23" i="105"/>
  <c r="E23" i="105"/>
  <c r="D23" i="105"/>
  <c r="C23" i="105"/>
  <c r="H11" i="47"/>
  <c r="F26" i="52"/>
  <c r="F29" i="52"/>
  <c r="F39" i="52"/>
  <c r="F25" i="52"/>
  <c r="Q44" i="52"/>
  <c r="P44" i="52"/>
  <c r="E12" i="52"/>
  <c r="E17" i="52"/>
  <c r="E10" i="52" s="1"/>
  <c r="E9" i="52" s="1"/>
  <c r="E45" i="52" s="1"/>
  <c r="P46" i="52" s="1"/>
  <c r="E22" i="52"/>
  <c r="E26" i="52"/>
  <c r="E29" i="52"/>
  <c r="E33" i="52"/>
  <c r="E39" i="52"/>
  <c r="E25" i="52"/>
  <c r="E84" i="144"/>
  <c r="E64" i="144"/>
  <c r="E94" i="144"/>
  <c r="E59" i="144"/>
  <c r="E58" i="144" s="1"/>
  <c r="E69" i="144"/>
  <c r="E74" i="144"/>
  <c r="E79" i="144"/>
  <c r="E89" i="144"/>
  <c r="E13" i="144"/>
  <c r="E18" i="144"/>
  <c r="E12" i="144"/>
  <c r="E48" i="144"/>
  <c r="E105" i="144"/>
  <c r="E140" i="144"/>
  <c r="E130" i="144"/>
  <c r="E100" i="144"/>
  <c r="E110" i="144"/>
  <c r="E115" i="144"/>
  <c r="E120" i="144"/>
  <c r="E125" i="144"/>
  <c r="E135" i="144"/>
  <c r="E145" i="144"/>
  <c r="E99" i="144"/>
  <c r="E24" i="144"/>
  <c r="E29" i="144"/>
  <c r="E23" i="144" s="1"/>
  <c r="E35" i="144"/>
  <c r="E40" i="144"/>
  <c r="E34" i="144"/>
  <c r="E53" i="144"/>
  <c r="D84" i="144"/>
  <c r="D64" i="144"/>
  <c r="D94" i="144"/>
  <c r="D59" i="144"/>
  <c r="D69" i="144"/>
  <c r="D74" i="144"/>
  <c r="D58" i="144" s="1"/>
  <c r="D79" i="144"/>
  <c r="D89" i="144"/>
  <c r="D13" i="144"/>
  <c r="D18" i="144"/>
  <c r="D12" i="144" s="1"/>
  <c r="D105" i="144"/>
  <c r="D130" i="144"/>
  <c r="D140" i="144"/>
  <c r="D100" i="144"/>
  <c r="D110" i="144"/>
  <c r="D115" i="144"/>
  <c r="D120" i="144"/>
  <c r="D125" i="144"/>
  <c r="D135" i="144"/>
  <c r="D145" i="144"/>
  <c r="D99" i="144" s="1"/>
  <c r="D24" i="144"/>
  <c r="D29" i="144"/>
  <c r="D23" i="144" s="1"/>
  <c r="D35" i="144"/>
  <c r="D40" i="144"/>
  <c r="D34" i="144"/>
  <c r="D48" i="144"/>
  <c r="D53" i="144"/>
  <c r="C145" i="144"/>
  <c r="C69" i="144"/>
  <c r="C46" i="144"/>
  <c r="H10" i="47"/>
  <c r="D17" i="51"/>
  <c r="D11" i="43"/>
  <c r="D23" i="53"/>
  <c r="D28" i="53"/>
  <c r="D29" i="53" s="1"/>
  <c r="H41" i="52"/>
  <c r="H42" i="52"/>
  <c r="H43" i="52"/>
  <c r="H40" i="52"/>
  <c r="H39" i="52"/>
  <c r="C40" i="52"/>
  <c r="C43" i="52"/>
  <c r="C41" i="52"/>
  <c r="C42" i="52"/>
  <c r="C39" i="52" s="1"/>
  <c r="C34" i="52"/>
  <c r="C35" i="52"/>
  <c r="C36" i="52"/>
  <c r="C37" i="52"/>
  <c r="C33" i="52" s="1"/>
  <c r="C30" i="52"/>
  <c r="C31" i="52"/>
  <c r="C32" i="52"/>
  <c r="C29" i="52" s="1"/>
  <c r="C27" i="52"/>
  <c r="C26" i="52"/>
  <c r="H37" i="52"/>
  <c r="C8" i="52"/>
  <c r="D33" i="51"/>
  <c r="D14" i="51"/>
  <c r="G10" i="51"/>
  <c r="F10" i="51"/>
  <c r="E10" i="51"/>
  <c r="D11" i="51"/>
  <c r="D12" i="51"/>
  <c r="D13" i="51"/>
  <c r="D15" i="51"/>
  <c r="D16" i="51"/>
  <c r="M8" i="105"/>
  <c r="D49" i="50"/>
  <c r="D48" i="50" s="1"/>
  <c r="C73" i="141"/>
  <c r="C68" i="141"/>
  <c r="C84" i="141"/>
  <c r="C58" i="141"/>
  <c r="C53" i="141"/>
  <c r="C65" i="141" s="1"/>
  <c r="C11" i="141"/>
  <c r="C17" i="141"/>
  <c r="C23" i="141"/>
  <c r="C26" i="141"/>
  <c r="C32" i="141"/>
  <c r="C38" i="141" s="1"/>
  <c r="C41" i="141"/>
  <c r="C47" i="141"/>
  <c r="C50" i="141"/>
  <c r="D11" i="141"/>
  <c r="D17" i="141"/>
  <c r="D23" i="141" s="1"/>
  <c r="D26" i="141"/>
  <c r="D32" i="141"/>
  <c r="D38" i="141"/>
  <c r="D41" i="141"/>
  <c r="D47" i="141"/>
  <c r="D50" i="141" s="1"/>
  <c r="D58" i="141"/>
  <c r="D53" i="141"/>
  <c r="D65" i="141"/>
  <c r="D68" i="141"/>
  <c r="D73" i="141"/>
  <c r="D84" i="141" s="1"/>
  <c r="C19" i="150"/>
  <c r="E19" i="150" s="1"/>
  <c r="D9" i="57"/>
  <c r="C9" i="57"/>
  <c r="H8" i="52"/>
  <c r="C13" i="52"/>
  <c r="C14" i="52"/>
  <c r="C15" i="52"/>
  <c r="C12" i="52" s="1"/>
  <c r="C10" i="52" s="1"/>
  <c r="C9" i="52" s="1"/>
  <c r="C16" i="52"/>
  <c r="C18" i="52"/>
  <c r="C19" i="52"/>
  <c r="C20" i="52"/>
  <c r="C21" i="52"/>
  <c r="C17" i="52"/>
  <c r="C23" i="52"/>
  <c r="C22" i="52"/>
  <c r="H13" i="52"/>
  <c r="H14" i="52"/>
  <c r="H12" i="52" s="1"/>
  <c r="H15" i="52"/>
  <c r="H16" i="52"/>
  <c r="H18" i="52"/>
  <c r="H19" i="52"/>
  <c r="H20" i="52"/>
  <c r="H17" i="52" s="1"/>
  <c r="H21" i="52"/>
  <c r="H23" i="52"/>
  <c r="H22" i="52" s="1"/>
  <c r="H27" i="52"/>
  <c r="H26" i="52" s="1"/>
  <c r="H30" i="52"/>
  <c r="H29" i="52" s="1"/>
  <c r="H31" i="52"/>
  <c r="H32" i="52"/>
  <c r="H34" i="52"/>
  <c r="H33" i="52" s="1"/>
  <c r="H35" i="52"/>
  <c r="H36" i="52"/>
  <c r="T15" i="52"/>
  <c r="S15" i="52"/>
  <c r="R15" i="52"/>
  <c r="T14" i="52"/>
  <c r="S14" i="52"/>
  <c r="R14" i="52"/>
  <c r="T13" i="52"/>
  <c r="S13" i="52"/>
  <c r="R13" i="52"/>
  <c r="G40" i="51"/>
  <c r="F40" i="51"/>
  <c r="E40" i="51"/>
  <c r="D41" i="51"/>
  <c r="D40" i="51" s="1"/>
  <c r="D13" i="135"/>
  <c r="H13" i="135" s="1"/>
  <c r="C11" i="133"/>
  <c r="C14" i="133"/>
  <c r="E14" i="133" s="1"/>
  <c r="P13" i="64"/>
  <c r="G10" i="64"/>
  <c r="J10" i="111"/>
  <c r="J19" i="111" s="1"/>
  <c r="I10" i="111"/>
  <c r="I19" i="111" s="1"/>
  <c r="K10" i="111"/>
  <c r="K19" i="111" s="1"/>
  <c r="L10" i="111"/>
  <c r="L19" i="111" s="1"/>
  <c r="G10" i="111"/>
  <c r="G19" i="111" s="1"/>
  <c r="F10" i="111"/>
  <c r="F19" i="111" s="1"/>
  <c r="E10" i="111"/>
  <c r="E19" i="111" s="1"/>
  <c r="D10" i="111"/>
  <c r="D19" i="111" s="1"/>
  <c r="C18" i="111"/>
  <c r="C19" i="111" s="1"/>
  <c r="D37" i="51"/>
  <c r="D36" i="51"/>
  <c r="D35" i="51"/>
  <c r="D34" i="51"/>
  <c r="D9" i="43"/>
  <c r="D10" i="43"/>
  <c r="C13" i="134"/>
  <c r="E13" i="134" s="1"/>
  <c r="O12" i="52"/>
  <c r="Q12" i="52"/>
  <c r="P12" i="52"/>
  <c r="N12" i="52"/>
  <c r="D14" i="137"/>
  <c r="F14" i="137" s="1"/>
  <c r="D45" i="45"/>
  <c r="G29" i="51"/>
  <c r="G32" i="51"/>
  <c r="F29" i="51"/>
  <c r="F32" i="51"/>
  <c r="E29" i="51"/>
  <c r="E32" i="51"/>
  <c r="D30" i="51"/>
  <c r="D29" i="51"/>
  <c r="C99" i="144"/>
  <c r="AD29" i="147"/>
  <c r="AF29" i="147"/>
  <c r="AG29" i="147"/>
  <c r="C45" i="144"/>
  <c r="C58" i="144"/>
  <c r="C148" i="144" s="1"/>
  <c r="C34" i="144"/>
  <c r="C23" i="144"/>
  <c r="C12" i="144"/>
  <c r="H18" i="53"/>
  <c r="H9" i="47"/>
  <c r="G9" i="47"/>
  <c r="F9" i="47"/>
  <c r="F8" i="47" s="1"/>
  <c r="F19" i="47" s="1"/>
  <c r="E9" i="47"/>
  <c r="D9" i="47"/>
  <c r="C9" i="47"/>
  <c r="C13" i="47"/>
  <c r="C8" i="47" s="1"/>
  <c r="G26" i="50"/>
  <c r="G48" i="50"/>
  <c r="F26" i="50"/>
  <c r="F48" i="50"/>
  <c r="E48" i="50"/>
  <c r="D29" i="50"/>
  <c r="N24" i="52"/>
  <c r="P27" i="52"/>
  <c r="R24" i="52"/>
  <c r="Q27" i="52"/>
  <c r="N20" i="52"/>
  <c r="N23" i="52"/>
  <c r="M15" i="52"/>
  <c r="N15" i="52"/>
  <c r="N14" i="52"/>
  <c r="C11" i="57"/>
  <c r="C15" i="57" s="1"/>
  <c r="D11" i="57"/>
  <c r="D15" i="57" s="1"/>
  <c r="A13" i="57"/>
  <c r="E14" i="136"/>
  <c r="G14" i="136"/>
  <c r="A28" i="50"/>
  <c r="A29" i="50"/>
  <c r="A30" i="50" s="1"/>
  <c r="A31" i="50" s="1"/>
  <c r="A32" i="50" s="1"/>
  <c r="F73" i="141"/>
  <c r="F75" i="141"/>
  <c r="F78" i="141"/>
  <c r="F80" i="141"/>
  <c r="P20" i="52"/>
  <c r="P19" i="52"/>
  <c r="P18" i="52"/>
  <c r="P17" i="52" s="1"/>
  <c r="P15" i="52"/>
  <c r="P14" i="52"/>
  <c r="P13" i="52"/>
  <c r="G43" i="46"/>
  <c r="G47" i="46"/>
  <c r="H15" i="73"/>
  <c r="I15" i="73"/>
  <c r="C13" i="135"/>
  <c r="G15" i="73"/>
  <c r="F15" i="73"/>
  <c r="E15" i="73"/>
  <c r="D15" i="73"/>
  <c r="H16" i="47"/>
  <c r="H17" i="47"/>
  <c r="H15" i="47"/>
  <c r="H19" i="47" s="1"/>
  <c r="I19" i="47" s="1"/>
  <c r="H13" i="47"/>
  <c r="H8" i="47"/>
  <c r="G15" i="47"/>
  <c r="G13" i="47"/>
  <c r="G8" i="47" s="1"/>
  <c r="G19" i="47" s="1"/>
  <c r="F15" i="47"/>
  <c r="F13" i="47"/>
  <c r="E15" i="47"/>
  <c r="E13" i="47"/>
  <c r="E8" i="47" s="1"/>
  <c r="E19" i="47" s="1"/>
  <c r="D15" i="47"/>
  <c r="D13" i="47"/>
  <c r="D8" i="47" s="1"/>
  <c r="D19" i="47" s="1"/>
  <c r="C15" i="47"/>
  <c r="C19" i="47" s="1"/>
  <c r="G25" i="43"/>
  <c r="F25" i="43"/>
  <c r="E25" i="43"/>
  <c r="G129" i="132"/>
  <c r="F153" i="132"/>
  <c r="N16" i="111"/>
  <c r="M17" i="52"/>
  <c r="J21" i="53"/>
  <c r="J22" i="53"/>
  <c r="G22" i="53"/>
  <c r="G23" i="53"/>
  <c r="G14" i="53"/>
  <c r="G15" i="53"/>
  <c r="F45" i="52"/>
  <c r="Q46" i="52"/>
  <c r="D33" i="50"/>
  <c r="D32" i="50"/>
  <c r="D31" i="50"/>
  <c r="D28" i="50"/>
  <c r="D27" i="50"/>
  <c r="E26" i="50"/>
  <c r="D24" i="149"/>
  <c r="D25" i="43"/>
  <c r="E33" i="147"/>
  <c r="E32" i="147"/>
  <c r="G33" i="147"/>
  <c r="G32" i="147"/>
  <c r="H33" i="147"/>
  <c r="H32" i="147"/>
  <c r="J33" i="147"/>
  <c r="J32" i="147"/>
  <c r="D24" i="156"/>
  <c r="D24" i="155"/>
  <c r="D21" i="156"/>
  <c r="E27" i="153"/>
  <c r="D21" i="155"/>
  <c r="D32" i="156"/>
  <c r="D32" i="155"/>
  <c r="G35" i="153"/>
  <c r="E29" i="153"/>
  <c r="D26" i="156"/>
  <c r="D26" i="155"/>
  <c r="D25" i="156"/>
  <c r="D25" i="155"/>
  <c r="D23" i="156"/>
  <c r="D23" i="155"/>
  <c r="H35" i="132"/>
  <c r="E10" i="132"/>
  <c r="E12" i="123"/>
  <c r="E10" i="123" s="1"/>
  <c r="E51" i="132"/>
  <c r="E52" i="123"/>
  <c r="E51" i="123"/>
  <c r="E62" i="132"/>
  <c r="E61" i="123"/>
  <c r="E60" i="123" s="1"/>
  <c r="D11" i="147"/>
  <c r="D40" i="156"/>
  <c r="D40" i="155"/>
  <c r="D36" i="156"/>
  <c r="D36" i="155"/>
  <c r="B259" i="154"/>
  <c r="B71" i="154"/>
  <c r="B49" i="154"/>
  <c r="D35" i="155"/>
  <c r="E59" i="132"/>
  <c r="E36" i="132"/>
  <c r="E26" i="123"/>
  <c r="I35" i="132"/>
  <c r="I73" i="132"/>
  <c r="J35" i="132"/>
  <c r="K35" i="132"/>
  <c r="K73" i="132"/>
  <c r="E36" i="123"/>
  <c r="E129" i="123"/>
  <c r="G27" i="153"/>
  <c r="E68" i="132"/>
  <c r="E68" i="123"/>
  <c r="E66" i="123" s="1"/>
  <c r="E48" i="123"/>
  <c r="E29" i="123"/>
  <c r="E113" i="123"/>
  <c r="F35" i="123"/>
  <c r="F71" i="123"/>
  <c r="E33" i="152"/>
  <c r="E32" i="152"/>
  <c r="G33" i="152"/>
  <c r="G32" i="152"/>
  <c r="I33" i="152"/>
  <c r="I32" i="152"/>
  <c r="J32" i="152"/>
  <c r="J33" i="152"/>
  <c r="E109" i="132"/>
  <c r="E108" i="132"/>
  <c r="E107" i="132" s="1"/>
  <c r="H33" i="152"/>
  <c r="H32" i="152"/>
  <c r="B278" i="154"/>
  <c r="B106" i="154"/>
  <c r="B5" i="154"/>
  <c r="D16" i="147"/>
  <c r="D11" i="146"/>
  <c r="F11" i="126"/>
  <c r="D30" i="156"/>
  <c r="E35" i="153"/>
  <c r="D30" i="155"/>
  <c r="H13" i="65"/>
  <c r="H7" i="65" s="1"/>
  <c r="D28" i="155"/>
  <c r="K145" i="132"/>
  <c r="D37" i="155"/>
  <c r="G17" i="155"/>
  <c r="D18" i="147"/>
  <c r="D24" i="147" s="1"/>
  <c r="D28" i="147" s="1"/>
  <c r="D12" i="146"/>
  <c r="F12" i="126"/>
  <c r="H19" i="111"/>
  <c r="M19" i="111" s="1"/>
  <c r="E47" i="144"/>
  <c r="E45" i="144" s="1"/>
  <c r="E148" i="144" s="1"/>
  <c r="C29" i="151"/>
  <c r="E29" i="151" s="1"/>
  <c r="G51" i="50"/>
  <c r="D35" i="50"/>
  <c r="E51" i="50"/>
  <c r="D26" i="50"/>
  <c r="F51" i="50"/>
  <c r="D9" i="50"/>
  <c r="E44" i="51"/>
  <c r="F44" i="51"/>
  <c r="G44" i="51"/>
  <c r="D51" i="50"/>
  <c r="I51" i="50" s="1"/>
  <c r="K51" i="50"/>
  <c r="F28" i="152" l="1"/>
  <c r="F31" i="152" s="1"/>
  <c r="D24" i="152"/>
  <c r="D28" i="156"/>
  <c r="F14" i="126"/>
  <c r="D14" i="146"/>
  <c r="E38" i="156"/>
  <c r="E41" i="156" s="1"/>
  <c r="E37" i="155"/>
  <c r="E38" i="155" s="1"/>
  <c r="E41" i="155" s="1"/>
  <c r="E18" i="153"/>
  <c r="E36" i="153" s="1"/>
  <c r="E39" i="153" s="1"/>
  <c r="E41" i="153" s="1"/>
  <c r="F36" i="153"/>
  <c r="D37" i="156"/>
  <c r="G36" i="153"/>
  <c r="G39" i="153" s="1"/>
  <c r="G41" i="153" s="1"/>
  <c r="D19" i="155"/>
  <c r="D38" i="155" s="1"/>
  <c r="D41" i="155" s="1"/>
  <c r="D19" i="156"/>
  <c r="F9" i="132"/>
  <c r="E125" i="123"/>
  <c r="E112" i="123"/>
  <c r="E111" i="123" s="1"/>
  <c r="J77" i="132"/>
  <c r="J128" i="132" s="1"/>
  <c r="J9" i="132"/>
  <c r="J73" i="132" s="1"/>
  <c r="F24" i="149"/>
  <c r="I77" i="132"/>
  <c r="I128" i="132" s="1"/>
  <c r="H48" i="46"/>
  <c r="E88" i="123"/>
  <c r="I23" i="105" s="1"/>
  <c r="E78" i="132"/>
  <c r="E77" i="132" s="1"/>
  <c r="E128" i="132" s="1"/>
  <c r="F77" i="132"/>
  <c r="F128" i="132" s="1"/>
  <c r="H77" i="132"/>
  <c r="H128" i="132" s="1"/>
  <c r="H9" i="132"/>
  <c r="H73" i="132"/>
  <c r="E82" i="123"/>
  <c r="E81" i="123" s="1"/>
  <c r="E132" i="123" s="1"/>
  <c r="G77" i="132"/>
  <c r="G128" i="132" s="1"/>
  <c r="G35" i="132"/>
  <c r="G9" i="132"/>
  <c r="E20" i="123"/>
  <c r="E17" i="123" s="1"/>
  <c r="E9" i="123" s="1"/>
  <c r="E17" i="132"/>
  <c r="E9" i="132" s="1"/>
  <c r="F73" i="132"/>
  <c r="F145" i="132" s="1"/>
  <c r="H25" i="43"/>
  <c r="J51" i="50"/>
  <c r="D24" i="146"/>
  <c r="F24" i="126"/>
  <c r="D31" i="147"/>
  <c r="D20" i="146"/>
  <c r="D85" i="141"/>
  <c r="F85" i="141" s="1"/>
  <c r="D148" i="144"/>
  <c r="H12" i="65"/>
  <c r="E14" i="65"/>
  <c r="H22" i="53"/>
  <c r="H23" i="53" s="1"/>
  <c r="G16" i="53"/>
  <c r="G21" i="53" s="1"/>
  <c r="H14" i="53"/>
  <c r="H15" i="53" s="1"/>
  <c r="I45" i="52"/>
  <c r="C11" i="49"/>
  <c r="M45" i="52"/>
  <c r="R45" i="52"/>
  <c r="N13" i="52"/>
  <c r="H173" i="132"/>
  <c r="I173" i="132"/>
  <c r="J145" i="132"/>
  <c r="K173" i="132"/>
  <c r="F20" i="126"/>
  <c r="H25" i="52"/>
  <c r="H10" i="52"/>
  <c r="H9" i="52" s="1"/>
  <c r="H45" i="52" s="1"/>
  <c r="N45" i="52" s="1"/>
  <c r="C85" i="141"/>
  <c r="C25" i="52"/>
  <c r="C45" i="52" s="1"/>
  <c r="K45" i="52"/>
  <c r="P45" i="52"/>
  <c r="C13" i="49"/>
  <c r="R46" i="52"/>
  <c r="L145" i="132"/>
  <c r="L173" i="132"/>
  <c r="D10" i="51"/>
  <c r="D32" i="51"/>
  <c r="E56" i="132"/>
  <c r="E45" i="123"/>
  <c r="E44" i="123" s="1"/>
  <c r="E35" i="123" s="1"/>
  <c r="H15" i="57"/>
  <c r="E20" i="151"/>
  <c r="E45" i="132"/>
  <c r="E44" i="132" s="1"/>
  <c r="E35" i="132" s="1"/>
  <c r="F32" i="152" l="1"/>
  <c r="F33" i="152"/>
  <c r="D28" i="152"/>
  <c r="D20" i="126"/>
  <c r="D38" i="156"/>
  <c r="D41" i="156" s="1"/>
  <c r="F173" i="132"/>
  <c r="J173" i="132"/>
  <c r="J153" i="132"/>
  <c r="I153" i="132"/>
  <c r="I145" i="132"/>
  <c r="H153" i="132"/>
  <c r="H145" i="132"/>
  <c r="G73" i="132"/>
  <c r="E71" i="123"/>
  <c r="E73" i="132"/>
  <c r="E153" i="132" s="1"/>
  <c r="D44" i="51"/>
  <c r="I44" i="51" s="1"/>
  <c r="O45" i="52"/>
  <c r="O13" i="52"/>
  <c r="C12" i="49"/>
  <c r="C14" i="49"/>
  <c r="Q45" i="52"/>
  <c r="C42" i="49"/>
  <c r="E42" i="49" s="1"/>
  <c r="D35" i="147"/>
  <c r="F27" i="126"/>
  <c r="D27" i="146"/>
  <c r="D31" i="152" l="1"/>
  <c r="D24" i="126"/>
  <c r="G153" i="132"/>
  <c r="G145" i="132"/>
  <c r="G173" i="132"/>
  <c r="E173" i="132"/>
  <c r="E145" i="132"/>
  <c r="D27" i="126" l="1"/>
  <c r="D32" i="152"/>
  <c r="D28" i="126" s="1"/>
  <c r="D33" i="152"/>
  <c r="D29" i="126" s="1"/>
</calcChain>
</file>

<file path=xl/comments1.xml><?xml version="1.0" encoding="utf-8"?>
<comments xmlns="http://schemas.openxmlformats.org/spreadsheetml/2006/main">
  <authors>
    <author>Chu Cong Bang</author>
    <author>Phong TCKT</author>
  </authors>
  <commentList>
    <comment ref="G11" authorId="0">
      <text>
        <r>
          <rPr>
            <b/>
            <sz val="8"/>
            <color indexed="81"/>
            <rFont val=".VnTime"/>
            <family val="2"/>
          </rPr>
          <t>Chu Cong Bang:</t>
        </r>
        <r>
          <rPr>
            <sz val="8"/>
            <color indexed="81"/>
            <rFont val=".VnTime"/>
            <family val="2"/>
          </rPr>
          <t xml:space="preserve">
111,112,113, 121 (Cã thêi gian ®¸o h¹n d­íi 3 th¸ng)</t>
        </r>
      </text>
    </comment>
    <comment ref="G27" authorId="1">
      <text>
        <r>
          <rPr>
            <b/>
            <sz val="8"/>
            <color indexed="81"/>
            <rFont val="Tahoma"/>
          </rPr>
          <t>Phong TCKT:</t>
        </r>
        <r>
          <rPr>
            <sz val="8"/>
            <color indexed="81"/>
            <rFont val="Tahoma"/>
          </rPr>
          <t xml:space="preserve">
152,153,154,155,156</t>
        </r>
      </text>
    </comment>
    <comment ref="G30" authorId="1">
      <text>
        <r>
          <rPr>
            <b/>
            <sz val="8"/>
            <color indexed="81"/>
            <rFont val="Tahoma"/>
          </rPr>
          <t>Phong TCKT:</t>
        </r>
        <r>
          <rPr>
            <sz val="8"/>
            <color indexed="81"/>
            <rFont val="Tahoma"/>
          </rPr>
          <t xml:space="preserve">
142</t>
        </r>
      </text>
    </comment>
  </commentList>
</comments>
</file>

<file path=xl/sharedStrings.xml><?xml version="1.0" encoding="utf-8"?>
<sst xmlns="http://schemas.openxmlformats.org/spreadsheetml/2006/main" count="2460" uniqueCount="1163">
  <si>
    <t>C¨n cø vµo tæng sè tiÒn ®· tr¶ vÒ kho¶n nî gèc vay ng¾n h¹n, vay dµi h¹n, nî thuª tµi chÝnh cña NH, tæ chøc tµi chÝnh, tÝn dông vµ c¸c ®èi t­îng kh¸c trong kú</t>
  </si>
  <si>
    <t>Nî TK 311</t>
  </si>
  <si>
    <t>Cã  TK1121</t>
  </si>
  <si>
    <t>Cã  TK1111</t>
  </si>
  <si>
    <t>Nî TK 315</t>
  </si>
  <si>
    <t>Cã  TK112</t>
  </si>
  <si>
    <t>Cã  TK 228</t>
  </si>
  <si>
    <t>Nî TK 341</t>
  </si>
  <si>
    <t>Cã  TK 112</t>
  </si>
  <si>
    <r>
      <t>C¨n cø vµo</t>
    </r>
    <r>
      <rPr>
        <b/>
        <u/>
        <sz val="12"/>
        <color indexed="8"/>
        <rFont val=".VnTime"/>
        <family val="2"/>
      </rPr>
      <t xml:space="preserve"> tæng sè tiÒn ®· thu trong kú b¸n hµng ho¸, thµnh phÈm,cung cÊp dÞch vô, tiÒn b¶n quyÒn, phÝ, hoa hång vµ c¸c kho¶n doanh thu kh¸c ( nh­ b¸n chøng kho¸n v× môc ®Ých th­¬ng m¹i nÕu cã ) trõ c¸c kho¶n doanh thu ®­îc x¸c ®Þnh lµ luång tiÒn tõ ho¹t </t>
    </r>
  </si>
  <si>
    <r>
      <t xml:space="preserve">C¨n cø vµo sè tiÒn </t>
    </r>
    <r>
      <rPr>
        <b/>
        <u/>
        <sz val="12"/>
        <color indexed="8"/>
        <rFont val=".VnTime"/>
        <family val="2"/>
      </rPr>
      <t>®· tr¶ trong kú cho ng­êi cung cÊp hµng ho¸ ,dÞch vô. Chi mua chøng kho¸n v× môc ®Ých th­¬ng m¹i( nÕu cã) kÓ c¶ sè tiÒn ®· tr¶ cho c¸c kho¶n nî ph¶i tr¶ liªn quan ®Õn giao dÞch mua hµng ho¸, dÞch vô ph¸t sinh tõ c¸c kú tr­íc nh­ng kú nµ</t>
    </r>
  </si>
  <si>
    <r>
      <t xml:space="preserve">C¨n cø vµo tæng sè tiÒn l·i vay ®· tr¶ trong kú b¸o c¸o bao </t>
    </r>
    <r>
      <rPr>
        <b/>
        <u/>
        <sz val="12"/>
        <color indexed="8"/>
        <rFont val=".VnTime"/>
        <family val="2"/>
      </rPr>
      <t xml:space="preserve">gåm: tiÒn l·i vay ph¸t sinh trong kú vµ tr¶ ngay kú nµy; TiÒn l·i vay ph¶i tr¶ ph¸t sinh tõ c¸c kú tr­íc vµ ®· tr¶ kú nµy,  l·i tiÒn vay tr¶ tr­íc trong kú nµy </t>
    </r>
  </si>
  <si>
    <r>
      <t xml:space="preserve">C¨n cø vµo tæng sè tiÒn ®· thu tõ c¸c kho¶n kh¸c tõ ho¹t ®éng KD ngoµi kho¶n tiÒn thu ®­îc ph¶n ¸nh ë m· sè 01 ( </t>
    </r>
    <r>
      <rPr>
        <b/>
        <u/>
        <sz val="12"/>
        <color indexed="8"/>
        <rFont val=".VnTime"/>
        <family val="2"/>
      </rPr>
      <t>nh­  tiÒn thu ®­îc vÒ båi th­êng, ®­îc ph¹t, tiÒn th­ëng vµ c¸c kho¶n tiÒn thu kh¸c….); tiÒn ®· thu do ®­îc hoµn thuÕ; tiÒn thu ®­îc do nhËn k</t>
    </r>
  </si>
  <si>
    <r>
      <t xml:space="preserve">C¨n cø vµo tæng sè tiÒn ®· chi vÒ c¸c kho¶n kh¸c ngoµi kho¶n tiÒn chi liªn quan ®Õn ho¹t ®éng SX ®­îc ph¶n ¸nh ë m· sè 02; 03; 04; 05 ( </t>
    </r>
    <r>
      <rPr>
        <b/>
        <u/>
        <sz val="12"/>
        <color indexed="8"/>
        <rFont val=".VnTime"/>
        <family val="2"/>
      </rPr>
      <t>nh­  tiÒn chi båi th­êng, bÞ ph¹t vµ c¸c kho¶n tiÒn chi phÝ kh¸c….); tiÒn nép c¸c lo¹i thuÕ ( kh«ng bao gåm thuÕ thu nh</t>
    </r>
  </si>
  <si>
    <r>
      <t xml:space="preserve">C¨n cø vµo tæng sè tiÒn </t>
    </r>
    <r>
      <rPr>
        <b/>
        <u/>
        <sz val="12"/>
        <color indexed="8"/>
        <rFont val=".VnTime"/>
        <family val="2"/>
      </rPr>
      <t>®· chi cho bªn kh¸c vay, chi mua c¸c c«ng cô nî cña ®¬n vÞ kh¸c ( tr¸i phiÕu, tÝn phiÕu, kú phiÕu) v× môc ®Ých n¾m gi÷ ®Çu t­ trong kú b¸o c¸o chØ tiªu nµy kh«ng bao gåm tiÒn chi mua c¸c c«ng cô nî ®­îc coi lµ c¸c kho¶n t­¬ng ®­¬ng</t>
    </r>
  </si>
  <si>
    <r>
      <t xml:space="preserve">C¨n cø vµo tæng sè tiÒn </t>
    </r>
    <r>
      <rPr>
        <b/>
        <u/>
        <sz val="12"/>
        <color indexed="8"/>
        <rFont val=".VnTime"/>
        <family val="2"/>
      </rPr>
      <t xml:space="preserve">®· thu tõ viÖc thu håi l¹i sè tiÒn gèc ®· cho vay, tõ b¸n l¹i hoÆc thanh to¸n c¸c c«ng cô nî cña ®¬n vÞ kh¸c trong kú b¸o c¸o. ChØ tiªu nµy kh«ng bao gåm tiÒn thu tõ b¸n c¸c c«ng cô nî ®­îc coi lµ c¸c kho¶n t­¬ng ®­¬ng tiÒn vµ mua </t>
    </r>
  </si>
  <si>
    <r>
      <t xml:space="preserve">C¨n cø vµo tæng sè tiÒn ®· chi ®Ó ®Çu t­ vèn vµo doanh nghiÖp kh¸c trong kú b¸o c¸o </t>
    </r>
    <r>
      <rPr>
        <b/>
        <u/>
        <sz val="12"/>
        <color indexed="8"/>
        <rFont val=".VnTime"/>
        <family val="2"/>
      </rPr>
      <t>bao gåm tiÒn chi ®Çu t­ vèn d­íi h×nh thøc mua cæ phiÕu,gãp vèn vao c«ng ty liªn doanh, liªn kÕt( kh«ng bao gåm tiÒn chi mua cæ phiÕu v× môc ®Ých th­¬ng m¹i)</t>
    </r>
  </si>
  <si>
    <t>b¸o c¸o L­u chuyÓn tiÒn tÖ</t>
  </si>
  <si>
    <t>§¬n vÞ tÝnh: §ång</t>
  </si>
  <si>
    <t>ThuyÕt Minh</t>
  </si>
  <si>
    <t>I - l­u chuyÓn tiÒn tõ ho¹t ®éng s¶n xuÊt, kinh doanh</t>
  </si>
  <si>
    <t>1. TiÒn thu tõ b¸n hµng, cung cÊp dÞch vô vµ doanh thu kh¸c</t>
  </si>
  <si>
    <t xml:space="preserve">2. TiÒn chi tr¶ cho ng­êi cung cÊp hµng hãa vµ dÞch vô </t>
  </si>
  <si>
    <t>3. TiÒn ®· tr¶ cho ng­êi lao ®éng</t>
  </si>
  <si>
    <t>03</t>
  </si>
  <si>
    <t>4. TiÒn chi tr¶ l·i vay</t>
  </si>
  <si>
    <t>04</t>
  </si>
  <si>
    <t>5. TiÒn chi nép thuÕ thu nhËp doanh nghiÖp</t>
  </si>
  <si>
    <t>05</t>
  </si>
  <si>
    <t>6. TiÒn thu kh¸c tõ ho¹t ®éng kinh doanh</t>
  </si>
  <si>
    <t>06</t>
  </si>
  <si>
    <t>7. TiÒn chi kh¸c cho ho¹t ®éng kinh doanh</t>
  </si>
  <si>
    <t>07</t>
  </si>
  <si>
    <t>L­u chuyÓn thuÇn tõ ho¹t ®éng s¶n xuÊt , kinh doanh</t>
  </si>
  <si>
    <t>II - l­u chuyÓn tiÒn tõ ho¹t ®éng ®Çu t­</t>
  </si>
  <si>
    <t>1. TiÒn chi ®Ó mua s¾p x©y dùng TSC§ vµ c¸c tµi s¶n dµi h¹n kh¸c</t>
  </si>
  <si>
    <t>2. TiÒn thu tõ thanh lý, nh­îng b¸n TSC§ vµ c¸c tµi s¶n dµi h¹n kh¸c</t>
  </si>
  <si>
    <t>22</t>
  </si>
  <si>
    <t>3. TiÒn chi cho vay, mua c¸c c«ng cô nî cña ®¬n vÞ kh¸c</t>
  </si>
  <si>
    <t>4. TiÒn thu håi cho vay, b¸n l¹i c«ng cô nî cña ®¬n vÞ kh¸c</t>
  </si>
  <si>
    <t>24</t>
  </si>
  <si>
    <t>5. TiÒn chi ®Çu t­ gãp vèn vµo ®¬n vÞ kh¸c</t>
  </si>
  <si>
    <t>25</t>
  </si>
  <si>
    <t>6. TiÒn thu håi ®Çu t­ gãp vèn vµo ®¬n vÞ kh¸c</t>
  </si>
  <si>
    <t>26</t>
  </si>
  <si>
    <t>7. TiÒn thu tõ l·i cho vay, cæ tøc vµ lîi nhuËn ®­îc chia</t>
  </si>
  <si>
    <t>27</t>
  </si>
  <si>
    <t>III - l­u chuyÓn tiÒn tõ ho¹t ®éng tµi chÝnh</t>
  </si>
  <si>
    <t>1. TiÒn thu tõ ph¸t hµnh cæ phiÕu, nhËn vèn gãp cña chñ së h÷u</t>
  </si>
  <si>
    <t xml:space="preserve">2. TiÒn chi tr¶ vèn gãp cho c¸c chñ së h÷u, mua l¹i cæ phiÕu cña </t>
  </si>
  <si>
    <t xml:space="preserve">    doanh nghiÖp ®· ph¸t hµnh</t>
  </si>
  <si>
    <t>4. TiÒn chi tr¶ nî gèc vay</t>
  </si>
  <si>
    <t>5. TiÒn chi tr¶ nî thuª tµi chÝnh</t>
  </si>
  <si>
    <t>6. Cæ tøc, lîi nhuËn ®· tr¶ cho chñ së h÷u</t>
  </si>
  <si>
    <t>L­u chuyÓn thuÇn tõ ho¹t ®äng tµi chÝnh</t>
  </si>
  <si>
    <t>Ph©n lo¹i kho¶n gãp vèn hîp t¸c kinh doanh cña C&amp;T vµ V¹n Th¸i sang 1388 dµi h¹n</t>
  </si>
  <si>
    <t>tÝnh l¹i theo TT200 lÊy lîi nhuËn sau thuÕ trõ quü khen th­ëng phóc lîi</t>
  </si>
  <si>
    <t>L­u chuyÓn tiÒn thuÇn trong kú (50 = 20+30+40)</t>
  </si>
  <si>
    <t>61</t>
  </si>
  <si>
    <t>TiÒn vµ t­¬ng ®­¬ng tiÒn cuèi kú (70=50+60+61)</t>
  </si>
  <si>
    <t>VII.34</t>
  </si>
  <si>
    <t xml:space="preserve">     ng­êi lËp biÓu                                        kÕ to¸n tr­ëng</t>
  </si>
  <si>
    <t xml:space="preserve"> Bïi Thanh TuÊn</t>
  </si>
  <si>
    <t>§Çu n¨m ®Õn cuèi quý nµy n¨m nay</t>
  </si>
  <si>
    <t>§Çu n¨m ®Õn cuèi quý nµy n¨m tr­íc</t>
  </si>
  <si>
    <t>3. TiÒn thu tõ ®i vay</t>
  </si>
  <si>
    <t>¶nh h­ëng cña thay ®æi tû gi¸ hèi ®o¸i quy ®æi ngo¹i tÖ</t>
  </si>
  <si>
    <t>Ban hµnh theo Th«ng t­ sè 200/2014/TT-BTC</t>
  </si>
  <si>
    <t>ngµy 22/12/2014 cña Bé Tµi chÝnh</t>
  </si>
  <si>
    <t>MÉu sè B 03-DN</t>
  </si>
  <si>
    <t>C«ng ty CP TVCN, TB&amp;K§XD Coninco</t>
  </si>
  <si>
    <t>C«ng ty CP thang m¸y HT</t>
  </si>
  <si>
    <t>PhÝ b¶o tr× söa ch÷a</t>
  </si>
  <si>
    <t>Cty TNHH TV§TXD PTHT&amp;TM §a Phóc</t>
  </si>
  <si>
    <t>B¸o c¸o chi phÝ qu¶n lý  doanh nghiÖp</t>
  </si>
  <si>
    <t>Thùc chi</t>
  </si>
  <si>
    <t>Lòy kÕ sè</t>
  </si>
  <si>
    <t xml:space="preserve"> TT</t>
  </si>
  <si>
    <t>N¨m</t>
  </si>
  <si>
    <t>thùc chi</t>
  </si>
  <si>
    <t>tõ ®Çu n¨m</t>
  </si>
  <si>
    <t>Chi phÝ tiÒn l­¬ng &amp; BHXH</t>
  </si>
  <si>
    <t xml:space="preserve">Chi phÝ vËt liÖu qu¶n lý </t>
  </si>
  <si>
    <t>Chi phÝ KH TSC§</t>
  </si>
  <si>
    <t xml:space="preserve">ThuÕ , phÝ &amp; lÖ phÝ </t>
  </si>
  <si>
    <t xml:space="preserve">Chi phÝ dù phßng </t>
  </si>
  <si>
    <t xml:space="preserve">Chi phÝ dÞch vô mua ngoµi </t>
  </si>
  <si>
    <t xml:space="preserve">Chi b»ng tiÒn kh¸c </t>
  </si>
  <si>
    <t>Ng­êi  lËp  biÓu</t>
  </si>
  <si>
    <t>I.</t>
  </si>
  <si>
    <t>b¸o c¸o chi tiÕt ph¶i thu kh¸ch hµng</t>
  </si>
  <si>
    <t>Tµi kho¶n 1311</t>
  </si>
  <si>
    <t>Tµi kho¶n 154</t>
  </si>
  <si>
    <t>b¸o c¸o chi tiÕt chi phÝ dë dang</t>
  </si>
  <si>
    <t>Dù ¸n 143 TrÇn Phó - Hµ §«ng</t>
  </si>
  <si>
    <t>Dù ¸n Khu ®« thÞ míi Nam An Kh¸nh</t>
  </si>
  <si>
    <t>Dù ¸n khu tËp thÓ X1 - 26 LiÔu Giai</t>
  </si>
  <si>
    <t>Dù ¸n Khu ®« thÞ míi TP Hßa B×nh</t>
  </si>
  <si>
    <t>Dù ¸n Phan §×nh Giãt - Hµ Néi</t>
  </si>
  <si>
    <t>Dù ¸n khu tËp thÓ Ph­¬ng Mai</t>
  </si>
  <si>
    <t>Dù ¸n khu Phøc hîp CV-VH-DL-TT , TP Hå ChÝ Minh</t>
  </si>
  <si>
    <t>Dù ¸n S«ng §µ Tuyªn Quang</t>
  </si>
  <si>
    <t>Tªn ng­êi mua, ®Þa chØ</t>
  </si>
  <si>
    <t>Néi dung kho¶n ph¶i thu</t>
  </si>
  <si>
    <t>Sè tiÒn</t>
  </si>
  <si>
    <t>Ch­a ®Õn h¹n</t>
  </si>
  <si>
    <t>§Õn vµ qu¸ h¹n</t>
  </si>
  <si>
    <t>Khã ®ßi</t>
  </si>
  <si>
    <t>b¸o c¸o chi tiÕt øng tr­íc cña ng­êi mua</t>
  </si>
  <si>
    <t>Tµi kho¶n 1312</t>
  </si>
  <si>
    <t>Tªn kh¸ch hµng</t>
  </si>
  <si>
    <t>§Þa chØ</t>
  </si>
  <si>
    <t>kho¶n ph¶i tr¶</t>
  </si>
  <si>
    <t xml:space="preserve">                                    B¸o c¸o  chi tiÕt Ph¶i tr¶ kh¸ch hµng</t>
  </si>
  <si>
    <t xml:space="preserve"> "Tµi kho¶n 3311"</t>
  </si>
  <si>
    <t xml:space="preserve"> "Tµi kho¶n 3312"</t>
  </si>
  <si>
    <t>kho¶n øng tr­íc</t>
  </si>
  <si>
    <t>§Õn h¹n</t>
  </si>
  <si>
    <t>Qu¸ h¹n</t>
  </si>
  <si>
    <t>Tµi kho¶n 142</t>
  </si>
  <si>
    <t>Chi tiÕt</t>
  </si>
  <si>
    <t>Sè d­</t>
  </si>
  <si>
    <t>Lòy kÕ sè ph¸t sinh</t>
  </si>
  <si>
    <t xml:space="preserve">nî </t>
  </si>
  <si>
    <t>Cã</t>
  </si>
  <si>
    <t xml:space="preserve">Nî </t>
  </si>
  <si>
    <t>Chi phÝ chê kÕt chuyÓn</t>
  </si>
  <si>
    <t>Chi phÝ chê ph©n bæ</t>
  </si>
  <si>
    <t>B¸o c¸o chi tiÕt tr¶ tr­íc cho ng­êi b¸n</t>
  </si>
  <si>
    <t>B¸o c¸o chi tiÕt chi phÝ ph¶i tr¶</t>
  </si>
  <si>
    <t>Luü kÕ sè ph¸t sinh</t>
  </si>
  <si>
    <t>Tæng
 céng</t>
  </si>
  <si>
    <t>2%
KPC§</t>
  </si>
  <si>
    <t>Sè thu trong kú</t>
  </si>
  <si>
    <t>TrÝch trong kú</t>
  </si>
  <si>
    <t>Trong ®ã:</t>
  </si>
  <si>
    <t>22%
BHXH</t>
  </si>
  <si>
    <t>4,5%
BHYT</t>
  </si>
  <si>
    <t>Nép cÊp trªn</t>
  </si>
  <si>
    <t>Cty BHXH chi tr¶ chÕ ®é</t>
  </si>
  <si>
    <t>TiÒn mua nhµ</t>
  </si>
  <si>
    <t>Kh¸ch hµng mua nhµ S«ng §µ - Hµ §«ng</t>
  </si>
  <si>
    <t>8,5% b¶o hiÓm ph¶i thu qua l­¬ng</t>
  </si>
  <si>
    <t>C«ng ty ®iÖn lùc §«ng D­¬ng</t>
  </si>
  <si>
    <t>Kh¶o s¸t quy ho¹ch DA T§ Hµ Giang</t>
  </si>
  <si>
    <t>8,5% BHXH, BHYT, BHTN</t>
  </si>
  <si>
    <t>Sè chi trong kú</t>
  </si>
  <si>
    <t>Chi trî cÊp èm ®au, thai 
s¶n, tai n¹n lao ®éng</t>
  </si>
  <si>
    <t>Chi tr¶ kinh phÝ C.§oµn</t>
  </si>
  <si>
    <t>Nép c¬ quan BHXH, BHYT</t>
  </si>
  <si>
    <t xml:space="preserve">B¸o c¸o t×nh h×nh sö dông quü tiÒn l­¬ng </t>
  </si>
  <si>
    <t>Vµ thu nhËp cña CBCNV</t>
  </si>
  <si>
    <t xml:space="preserve">ChØ tiªu </t>
  </si>
  <si>
    <t>§vt</t>
  </si>
  <si>
    <t>Luü kÕ tõ ®Çu 
n¨m</t>
  </si>
  <si>
    <t>Tæng sè CBCNVcã ®Õn cuèi kú B/c</t>
  </si>
  <si>
    <t xml:space="preserve">Ng­êi </t>
  </si>
  <si>
    <t>lÊy ë b¶ng BHXH</t>
  </si>
  <si>
    <t>Trong ®ã : - N÷ CBCNV</t>
  </si>
  <si>
    <t>Trong ®ã : - Hîp ®ång ng¾n h¹n</t>
  </si>
  <si>
    <t>Sè CBCNV cã viÖc lµm th­êng xuyªn</t>
  </si>
  <si>
    <t>Tæng sè CBCNV b×nh qu©n</t>
  </si>
  <si>
    <t>Tæng quü tiÒn l­¬ng</t>
  </si>
  <si>
    <t>§ång</t>
  </si>
  <si>
    <t>TiÒn l­¬ng c¬ b¶n vµ phô cÊp</t>
  </si>
  <si>
    <t>TiÒn l­¬ng thùc tr¶</t>
  </si>
  <si>
    <t xml:space="preserve"> -Trong ®ã BHXH tr¶ thay l­¬ng</t>
  </si>
  <si>
    <t>Thu nhËp kh¸c</t>
  </si>
  <si>
    <t>TiÒn th­ëng</t>
  </si>
  <si>
    <t>Chi phóc lîi</t>
  </si>
  <si>
    <t>Chi båi d­ìng lÕ, tÕt</t>
  </si>
  <si>
    <t>Tæng thu nhËp</t>
  </si>
  <si>
    <t>Thu nhËp b/q 1 CBCNV/ th¸ng</t>
  </si>
  <si>
    <t>Hä vµ tªn</t>
  </si>
  <si>
    <t>B¸o c¸o quü BHXH, BHYT, KPC§</t>
  </si>
  <si>
    <t>Chi phÝ ®å dïng v¨n phßng</t>
  </si>
  <si>
    <t>B¸o c¸o chi tiÕt chi phÝ tr¶ tr­íc ng¾n h¹n</t>
  </si>
  <si>
    <t>Tµi kho¶n 242</t>
  </si>
  <si>
    <t>B¸o c¸o chi tiÕt chi phÝ tr¶ tr­íc dµi h¹n</t>
  </si>
  <si>
    <t>Tæng thu nhËp  cña CBCNV trong kú</t>
  </si>
  <si>
    <t>Quý nµy n¨m tr­íc</t>
  </si>
  <si>
    <t>Quý nµy n¨m nay</t>
  </si>
  <si>
    <t xml:space="preserve">TiÒn l­¬ng b/q 1 CBCNV/ th¸ng </t>
  </si>
  <si>
    <t>Dù ¸n khu d©n c­ An Phó - Nam Sµi Gßn</t>
  </si>
  <si>
    <t>Dù ¸n 151 Lª DuÈn</t>
  </si>
  <si>
    <t>Dù ¸n C8 Gi¶ng Vâ</t>
  </si>
  <si>
    <t>TiÒn l­¬ng</t>
  </si>
  <si>
    <t>BHXH, BHTN, BHYT, KFC§</t>
  </si>
  <si>
    <t>Chi phÝ vËt liÖu, VPP</t>
  </si>
  <si>
    <t>Chi phÝ nhiªn liÖu</t>
  </si>
  <si>
    <t>§å dïng v¨n phßng ph©n bæ 1 lÇn</t>
  </si>
  <si>
    <t>§å dïng ph©n bæ dÇn</t>
  </si>
  <si>
    <t>KhÊu hao xe con</t>
  </si>
  <si>
    <t>KhÊu hao TSC§ kh¸c</t>
  </si>
  <si>
    <t xml:space="preserve">TiÒn ®iÖn,n­íc </t>
  </si>
  <si>
    <t xml:space="preserve">TiÒn ®iÖn tho¹i </t>
  </si>
  <si>
    <t>TiÒn b¸o, t¹p chÝ, tµi liÖu</t>
  </si>
  <si>
    <t>TiÒn thuª v¨n phßng</t>
  </si>
  <si>
    <t xml:space="preserve">DÞch vô kh¸c </t>
  </si>
  <si>
    <t>Héi nghÞ, kh¸nh tiÕt</t>
  </si>
  <si>
    <t>TiÕp kh¸ch, ®èi ngo¹i</t>
  </si>
  <si>
    <t xml:space="preserve">C«ng t¸c phÝ , tµu xe </t>
  </si>
  <si>
    <t>Chi phÝ gi¸o dôc ®µo t¹o</t>
  </si>
  <si>
    <t>Chi phÝ kh¸m ch÷a bÖnh, ytÕ</t>
  </si>
  <si>
    <t>Trî cÊp th«i viÖc</t>
  </si>
  <si>
    <t>Chi kh¸c</t>
  </si>
  <si>
    <t>C¸c kho¶n gi¶m chi phÝ</t>
  </si>
  <si>
    <t>Vò Quang H¶i</t>
  </si>
  <si>
    <t>V­¬ng Thanh Quang</t>
  </si>
  <si>
    <t>LÒu Minh S¬n</t>
  </si>
  <si>
    <t>C«ng ty CP §TXD §« thÞ B¾c Hµ</t>
  </si>
  <si>
    <t>C«ng ty TNHH An Quý H­ng</t>
  </si>
  <si>
    <t>ph©n lo¹i 4 tû cña Cty CP TV§T SDU sang 1388</t>
  </si>
  <si>
    <t>Thï lao H§QT vµ BKS C«ng ty</t>
  </si>
  <si>
    <t>PhÝ dÞch vô tßa nhµ SDU</t>
  </si>
  <si>
    <t>TiÒn dÞch vô</t>
  </si>
  <si>
    <t>C«ng ty CP Nh©n B×nh</t>
  </si>
  <si>
    <t>C«ng ty CP Mediamart ViÖt Nam</t>
  </si>
  <si>
    <t>Cty CP PCCC &amp; §TXD S«ng §µ</t>
  </si>
  <si>
    <t>TiÒn thiÕt bÞ</t>
  </si>
  <si>
    <t>TrÇn V¨n Thanh</t>
  </si>
  <si>
    <t>TiÒn mua thiÕt bÞ</t>
  </si>
  <si>
    <t>Hoµng TuÊn Ninh</t>
  </si>
  <si>
    <t>Phôc vô c«ng t¸c hµnh chÝnh</t>
  </si>
  <si>
    <t>Th¸i Duy HiÖp</t>
  </si>
  <si>
    <t>Gi¶i thÝch</t>
  </si>
  <si>
    <t>Ng©n hµng BIDV</t>
  </si>
  <si>
    <t>Ng©n hµng MB</t>
  </si>
  <si>
    <t>Tµi chÝnh Dçu khÝ</t>
  </si>
  <si>
    <t>Kh¸ch hµng DA 143 TrÇn Phó</t>
  </si>
  <si>
    <t>TiÒn mua nhµ x· héi</t>
  </si>
  <si>
    <t>Cty CP Nadeco</t>
  </si>
  <si>
    <t>C¸c kho¶n ph¶i thu ng¾n h¹n</t>
  </si>
  <si>
    <t>VI.</t>
  </si>
  <si>
    <t>Quü ph¸t triÓn khoa häc vµ c«ng nghÖ</t>
  </si>
  <si>
    <t>Doanh thu ch­a thùc hiÖn</t>
  </si>
  <si>
    <t>12.</t>
  </si>
  <si>
    <t>Quü hç trî s¾p xÕp doanh nghiÖp</t>
  </si>
  <si>
    <t>C.</t>
  </si>
  <si>
    <t>2% BHTN</t>
  </si>
  <si>
    <t>VI</t>
  </si>
  <si>
    <t>B¶o hiÓm thÊt nghiÖp</t>
  </si>
  <si>
    <t>1% thuÕ TNDN DA 143 TP</t>
  </si>
  <si>
    <t>TiÒn thuÕ TNDN 1%</t>
  </si>
  <si>
    <t>C«ng ty CP XNK NLS ChÕ BiÕn</t>
  </si>
  <si>
    <t>LËp biÓu                                                            KÕ to¸n tr­ëng</t>
  </si>
  <si>
    <t>B¸o c¸o khÊu hao TSC§</t>
  </si>
  <si>
    <t>Tªn tµI s¶n</t>
  </si>
  <si>
    <t>Lòy kÕ tõ ®Çu n¨m</t>
  </si>
  <si>
    <t>Tæng
 sè</t>
  </si>
  <si>
    <t>Ng©n s¸ch</t>
  </si>
  <si>
    <t>Tù bæ sung</t>
  </si>
  <si>
    <t>Nguån kh¸c</t>
  </si>
  <si>
    <t>TÝn dông</t>
  </si>
  <si>
    <t>TSC§ h÷u h×nh</t>
  </si>
  <si>
    <t>Nhµ cöa vËt kiÕn tróc</t>
  </si>
  <si>
    <t>M¸y mãc thiÕt bÞ</t>
  </si>
  <si>
    <t>Ph­¬ng tiÖn vËn t¶i</t>
  </si>
  <si>
    <t>ThiÕt bÞ dông cô Q.lý</t>
  </si>
  <si>
    <t>C«ng ty CP §TXD ®« thÞ B¾c Hµ</t>
  </si>
  <si>
    <t>TSC§ kh¸c</t>
  </si>
  <si>
    <t>TSC§ v« h×nh</t>
  </si>
  <si>
    <t>C</t>
  </si>
  <si>
    <t>TSC§ thuª TC</t>
  </si>
  <si>
    <t>`</t>
  </si>
  <si>
    <t>TiÒn ®iÖn n­íc</t>
  </si>
  <si>
    <t>Thu tiÒn ®iÖn n­íc cña nhµ thÇu</t>
  </si>
  <si>
    <t>NguyÔn Träng Ph­íc</t>
  </si>
  <si>
    <t>Chi nh¸nh C«ng ty t¹i TP.HCM</t>
  </si>
  <si>
    <t>Vâ Trung ChÝnh</t>
  </si>
  <si>
    <t>PhÝ t­ vÊn</t>
  </si>
  <si>
    <t>Tæng c«ng ty t­ vÊn x©y dùng ViÖt Nam</t>
  </si>
  <si>
    <t>Doanh nghiÖp t­ nh©n B¶o Trung</t>
  </si>
  <si>
    <t>C«ng ty CP §TXD NSH</t>
  </si>
  <si>
    <t>C«ng ty CP §T S«ng §µ Sao ViÖt</t>
  </si>
  <si>
    <t>Ngµy 31 th¸ng 12 n¨m 2014</t>
  </si>
  <si>
    <t>§Õn 31 th¸ng 12 n¨m 2014</t>
  </si>
  <si>
    <t>Quý IV N¨m 2014</t>
  </si>
  <si>
    <t>quý IV n¨m 2014</t>
  </si>
  <si>
    <t xml:space="preserve">      Bïi Thanh TuÊn</t>
  </si>
  <si>
    <t>VIII</t>
  </si>
  <si>
    <t>NhËn ký quü, ký c­îc ng¾n h¹n</t>
  </si>
  <si>
    <t>§Õn ngµy 31 th¸ng 12 n¨m 2014</t>
  </si>
  <si>
    <t>Do kh«ng cã tiÒn lÎ trong khi thu, chi</t>
  </si>
  <si>
    <t>ChØ tiªu tiÒn vµ c¸c kho¶n t­¬ng ®­¬ng tiÒn</t>
  </si>
  <si>
    <t>Kh¸ch hµng mua nhµ DA 25 T©n Mai</t>
  </si>
  <si>
    <t>TiÒn mua ®Êt, x©y th«</t>
  </si>
  <si>
    <t>C«ng ty CP XL&amp;SX C«ng nghiÖp</t>
  </si>
  <si>
    <t>Chu ThÞ Dung</t>
  </si>
  <si>
    <t>TiÒn thuª nhµ</t>
  </si>
  <si>
    <t>PhÝ cÊp sæ ®á tßa nhµ SDU</t>
  </si>
  <si>
    <t>TiÒn phÝ thu kh¸ch hµng</t>
  </si>
  <si>
    <t>TiÒn xö lý hãa ®¬n vi ph¹m</t>
  </si>
  <si>
    <t>PhÝ trÝch ®o c¨n hé tßa nhµ SDU</t>
  </si>
  <si>
    <t>§Æng ThÞ Thu</t>
  </si>
  <si>
    <t>Chi phÝ lµm sæ ®á cho kh¸ch hµng</t>
  </si>
  <si>
    <t>NguyÔn Träng Tr­êng</t>
  </si>
  <si>
    <t>Sè ph¸t sinh quý IV/2014</t>
  </si>
  <si>
    <t>VII</t>
  </si>
  <si>
    <t>2% thuÕ TNDN DA NAK</t>
  </si>
  <si>
    <t>TiÒn thuÕ TNDN 2%</t>
  </si>
  <si>
    <t>2% thuÕ TNDN DA 25 TM</t>
  </si>
  <si>
    <t>NguyÔn Träng Tù</t>
  </si>
  <si>
    <t>Phôc vô hµnh chÝnh</t>
  </si>
  <si>
    <t>§µo V¨n C¨n</t>
  </si>
  <si>
    <t>Hµ Néi, ngµy 28 th¸ng 02 n¨m 2015</t>
  </si>
  <si>
    <t>Cty CP §T PT§T&amp;KCN S«ng §µ MiÒn Trung</t>
  </si>
  <si>
    <t>Hµ Néi, Ngµy 28 th¸ng 02 n¨m 2015</t>
  </si>
  <si>
    <t>B¸o c¸o kÕt qu¶ ho¹t ®éng kinh doanh</t>
  </si>
  <si>
    <t>Quü tù nguyÖn S«ng §µ</t>
  </si>
  <si>
    <t>TiÒn nhµ DA Nam An Kh¸nh</t>
  </si>
  <si>
    <t>TiÒn nhµ DA 25 T©n Mai</t>
  </si>
  <si>
    <t>Ghi gi¸ thµnh</t>
  </si>
  <si>
    <t xml:space="preserve"> - C¬ quan C«ng ty</t>
  </si>
  <si>
    <t xml:space="preserve"> - Ban qu¶n lý Hµ Néi</t>
  </si>
  <si>
    <t xml:space="preserve"> - Ban qu¶n lý Hµ T©y</t>
  </si>
  <si>
    <t>Thu cña CBCNV</t>
  </si>
  <si>
    <t>Cty CP §TPT§T&amp;KCN S«ng §µ M.Trung</t>
  </si>
  <si>
    <t xml:space="preserve"> - TrÝch tõ lîi nhuËn n¨m nay</t>
  </si>
  <si>
    <t xml:space="preserve"> - TCT thu tõ c¸c ®¬n vÞ</t>
  </si>
  <si>
    <t xml:space="preserve"> - Thu kh¸c</t>
  </si>
  <si>
    <t>PhÇn chi &amp; nép</t>
  </si>
  <si>
    <t xml:space="preserve"> - Bæ sung nguån vèn kinh doanh</t>
  </si>
  <si>
    <t xml:space="preserve"> - Bæ sung nguån vèn §T XDCB</t>
  </si>
  <si>
    <t xml:space="preserve"> - Nép TCT</t>
  </si>
  <si>
    <t xml:space="preserve"> - Chi kh¸c</t>
  </si>
  <si>
    <t xml:space="preserve"> - TrÝch tõ lîi nhuËn tr­íc</t>
  </si>
  <si>
    <t xml:space="preserve"> - TrÝch tõ lîi nhËn n¨m nay</t>
  </si>
  <si>
    <t xml:space="preserve"> - Bï ®¾p thiÖt h¹i do dÞch ho¹</t>
  </si>
  <si>
    <t xml:space="preserve"> - Bï ®¾p thiÖt h¹i do rñi do trong KD</t>
  </si>
  <si>
    <t>Quü dù tr÷ bæ sung vèn ®iÒu lÖ</t>
  </si>
  <si>
    <t xml:space="preserve"> - Chi do bæ sung vèn ®iÒu lÖ</t>
  </si>
  <si>
    <t xml:space="preserve"> - Thu tõ c¸c ®¬n vÞ</t>
  </si>
  <si>
    <t xml:space="preserve"> - Chi th­ëng HTKH </t>
  </si>
  <si>
    <t xml:space="preserve"> - Chi th­ëng ®ét xuÊt</t>
  </si>
  <si>
    <t xml:space="preserve"> - Chi th­ëng lÔ, tÕt</t>
  </si>
  <si>
    <t xml:space="preserve"> - Th­ëng cho ®¬n vÞ ngoµi </t>
  </si>
  <si>
    <t xml:space="preserve"> - Chi ®Çu t­ SC c¸c CT phóc lîi</t>
  </si>
  <si>
    <t xml:space="preserve"> - Th¨m hái ®¸m hiÕu</t>
  </si>
  <si>
    <t xml:space="preserve"> - Trî cÊp khã kh¨n</t>
  </si>
  <si>
    <t xml:space="preserve"> - Chi dåi d­ìng CBCNV dÞp lÔ, tÕt</t>
  </si>
  <si>
    <t xml:space="preserve"> - Chi c¸c n¨m tr­íc chuyÓn sang</t>
  </si>
  <si>
    <t>Sè d­ cuèi kú c¸c quü DN</t>
  </si>
  <si>
    <t xml:space="preserve">  LËp biÓu                                    KÕ to¸n tr­ëng</t>
  </si>
  <si>
    <t>Chi nh¸nh C«ng ty t¹i TPHCM</t>
  </si>
  <si>
    <t>Ph¹m Thóy Hµ</t>
  </si>
  <si>
    <t>Chi phÝ hµnh chÝnh, tæ chøc sù kiÖn</t>
  </si>
  <si>
    <t>Tµi kho¶n 223</t>
  </si>
  <si>
    <t>C«ng ty CP TVDT&amp;XD HN72</t>
  </si>
  <si>
    <t>CTy TNHH NN 1 TV kh¶o s¸t vµ ®o ®¹c Hµ Néi</t>
  </si>
  <si>
    <t>C«ng ty TNHH TVDT&amp;XD HPCI</t>
  </si>
  <si>
    <t>BQL dù ¸n Viªn Ngäc Xanh</t>
  </si>
  <si>
    <t>N¨m 2014</t>
  </si>
  <si>
    <t>Sè ph¸t sinh quý b¸o c¸o</t>
  </si>
  <si>
    <t>TiÒn l¾p ®Æt ®ång hå n­íc</t>
  </si>
  <si>
    <t>Chi nh¸nh C«ng ty t¹i TP. Hå ChÝ Minh</t>
  </si>
  <si>
    <t xml:space="preserve"> - Chi nh¸nh TP.Hå ChÝ Minh</t>
  </si>
  <si>
    <t>L·i vay c¸c c¸ nh©n 143 TrÇn Phó</t>
  </si>
  <si>
    <t>D­ cuèi kú</t>
  </si>
  <si>
    <t>Kh¸ch hµng DA 25 T©n Mai</t>
  </si>
  <si>
    <t>C«ng ty CP §T&amp;PT V©n Phong</t>
  </si>
  <si>
    <t>B¸o c¸o chi tiÕt dù phßng gi¶m gi¸ ®Çu t­ dµi h¹n</t>
  </si>
  <si>
    <t>Tµi kho¶n 229</t>
  </si>
  <si>
    <t>Cty CP Vicem Xi m¨ng H¶i Phßng</t>
  </si>
  <si>
    <t>BQL dù ¸n khu CV VH DL TT</t>
  </si>
  <si>
    <t xml:space="preserve">TËp ®oµn S«ng §µ </t>
  </si>
  <si>
    <t>Hµ Néi, ngµy 15 th¸ng 08 n¨m 2012</t>
  </si>
  <si>
    <t>Ban qu¶n lý Hµ §«ng</t>
  </si>
  <si>
    <t>C«ng ty</t>
  </si>
  <si>
    <t>Hµ Néi</t>
  </si>
  <si>
    <t xml:space="preserve"> - Chi nh¸nh Cty t¹i TP.HCM</t>
  </si>
  <si>
    <t>C«ng ty CP XD&amp;TVQL DA HN</t>
  </si>
  <si>
    <t>C«ng ty CP TVDT SDU</t>
  </si>
  <si>
    <t>TiÒn nhµ DA S«ng §µ Hµ §«ng</t>
  </si>
  <si>
    <t>C«ng ty CP Bigsky</t>
  </si>
  <si>
    <t>L·i vay c¸c c¸ nh©n DA Hßa B×nh</t>
  </si>
  <si>
    <t xml:space="preserve">B¸o c¸o chi tiÕt c¸c kho¶n ®Çu t­ ng¾n h¹n </t>
  </si>
  <si>
    <t>Tµi kho¶n 121</t>
  </si>
  <si>
    <t>B¸o c¸o chi tiÕt dù phßng gi¶m gi¸ ®Çu t­ ng¾n h¹n</t>
  </si>
  <si>
    <t>Tµi kho¶n 129</t>
  </si>
  <si>
    <t>Kho¶n lËp dù phßng</t>
  </si>
  <si>
    <t>LËp biÓu                                               KÕ to¸n tr­ëng</t>
  </si>
  <si>
    <t>TiÒn vµ c¸c kho¶n t­¬ng ®­¬ng tiÒn</t>
  </si>
  <si>
    <t>B¸o c¸o chi tiÕt c¸c kho¶n ®Çu t­ ng¾n h¹n kh¸c</t>
  </si>
  <si>
    <t>Kho¶n ®Çu t­</t>
  </si>
  <si>
    <t>Sè d­ cña kho¶n ®Çu t­ ®Õn cuèi kú</t>
  </si>
  <si>
    <t>Thêi h¹n cuèi cïng thu håi vèn</t>
  </si>
  <si>
    <t>B¸o c¸o chi tiÕt liªn doanh, liªn kÕt</t>
  </si>
  <si>
    <t>Tªn ®¬n vÞ nhËn vèn gãp</t>
  </si>
  <si>
    <t>Thêi h¹n L.doanh</t>
  </si>
  <si>
    <t>T.gian kÕt thóc</t>
  </si>
  <si>
    <t>B¸o c¸o chi tiÕt nhËn ký quü, ký c­îc dµi h¹n</t>
  </si>
  <si>
    <t>Tµi kho¶n 344</t>
  </si>
  <si>
    <t>b¸o c¸o c¸c quü doanh nghiÖp</t>
  </si>
  <si>
    <t xml:space="preserve"> - TrÝch tõ lîi nhuËn n¨m tr­íc</t>
  </si>
  <si>
    <t xml:space="preserve"> - T¹m trÝch trong kú b¸o c¸o</t>
  </si>
  <si>
    <t xml:space="preserve"> - Chi ®µo t¹o</t>
  </si>
  <si>
    <t xml:space="preserve"> - Bï ®¾p thiÖt h¹i do thiªn tai</t>
  </si>
  <si>
    <t xml:space="preserve"> - Bï ®¾p thiÖt h¹i do ho¶ ho¹n</t>
  </si>
  <si>
    <t>Cty TNHH TM&amp;TB Th¨ng Long</t>
  </si>
  <si>
    <t>Cty TNHH TM Sa Giang</t>
  </si>
  <si>
    <t>Cty CP C¬ khÝ §øc Anh</t>
  </si>
  <si>
    <t>Quü khen th­ëng</t>
  </si>
  <si>
    <t xml:space="preserve"> - Chi phong trµo v¨n ho¸, thÓ thao</t>
  </si>
  <si>
    <t xml:space="preserve"> - Chi tham quan nghØ m¸t</t>
  </si>
  <si>
    <t xml:space="preserve"> - Chi cho môc ®Ých tõ thiÖn</t>
  </si>
  <si>
    <t>Hµng tån kho</t>
  </si>
  <si>
    <t>Ph¶i thu dµi h¹n néi bé</t>
  </si>
  <si>
    <t>Chi phÝ c¶i t¹o v¨n phßng</t>
  </si>
  <si>
    <t>Cty CP §T&amp;PT V©n Phong</t>
  </si>
  <si>
    <t>Cty CP §TXD §T B¾c Hµ</t>
  </si>
  <si>
    <t>L·i vay Ng©n hµng MB</t>
  </si>
  <si>
    <t>L·i vay Ng©n hµng BIDV</t>
  </si>
  <si>
    <t>L·i vay Ng©n hµng Ph­¬ng §«ng</t>
  </si>
  <si>
    <t>Chi phÝ dÞch vô b¶o vÖ tßa nhµ SDU</t>
  </si>
  <si>
    <t>L·i vay c¸c c¸ nh©n</t>
  </si>
  <si>
    <t>C«ng ty TNHH TruyÒn h×nh c¸p CEC</t>
  </si>
  <si>
    <t>C«ng ty CP CTGT S«ng §µ</t>
  </si>
  <si>
    <t>C«ng ty CP S«ng §µ 11</t>
  </si>
  <si>
    <t>V­¬ng Thµnh Quang</t>
  </si>
  <si>
    <t>Bïi M¹nh HiÖp</t>
  </si>
  <si>
    <t>Phan Quèc Huy</t>
  </si>
  <si>
    <t>Phôc vô SXKD</t>
  </si>
  <si>
    <t>Ph¹m V¨n L­¬ng</t>
  </si>
  <si>
    <t>C«ng ty CP TVTK&amp;XD Minh ViÖt</t>
  </si>
  <si>
    <t>TiÒn kh¶o s¸t</t>
  </si>
  <si>
    <t>C«ng ty CP C«ng nghÖ ViÖt toµn cÇu</t>
  </si>
  <si>
    <t>C«ng ty CP TVXD ViÖt Nam</t>
  </si>
  <si>
    <t>Ph¶i thu dµi h¹n kh¸c</t>
  </si>
  <si>
    <t>Chi phÝ x©y dùng c¬ b¶n dë dang</t>
  </si>
  <si>
    <t>§Çu t­ dµi h¹n kh¸c</t>
  </si>
  <si>
    <t>Chi phÝ tr¶ tr­íc dµi h¹n</t>
  </si>
  <si>
    <t>ThuÕ vµ c¸c kho¶n ph¶i nép Nhµ n­íc</t>
  </si>
  <si>
    <t>B¶ng c©n ®èi kÕ to¸n toµn C«ng ty</t>
  </si>
  <si>
    <t>§iÒu chØnh néi bé</t>
  </si>
  <si>
    <t>C¬ quan c«ng ty</t>
  </si>
  <si>
    <t>4=5+6+7+8+9+10</t>
  </si>
  <si>
    <t>Ph¶i thu néi bé ng¾n h¹n</t>
  </si>
  <si>
    <t>Kh¸ch hµng göi xe tßa nhµ SDU</t>
  </si>
  <si>
    <t>TiÒn göi xe</t>
  </si>
  <si>
    <t>Ph¶i tr¶ néi bé ng¾n h¹n</t>
  </si>
  <si>
    <t>Ph¶i tr¶ néi bé dµi h¹n</t>
  </si>
  <si>
    <t>T¹i ngµy 31 th¸ng 12 n¨m 2007</t>
  </si>
  <si>
    <t xml:space="preserve">                Ng­êi lËp biÓu                           </t>
  </si>
  <si>
    <t>C¬ quan C«ng ty</t>
  </si>
  <si>
    <t xml:space="preserve">    + ChiÕt khÊu th­¬ng m¹i</t>
  </si>
  <si>
    <t xml:space="preserve">    + Gi¶m gi¸ hµng b¸n</t>
  </si>
  <si>
    <t xml:space="preserve">    + Gi¸ trÞ hµng b¸n bÞ tr¶ l¹i</t>
  </si>
  <si>
    <t xml:space="preserve">    + ThuÕ tiªu thô ®Æc biÖt, thuÕ XNK ph¶i nép</t>
  </si>
  <si>
    <t>Kh¸ch hµng mua nhµ Nam An Kh¸nh</t>
  </si>
  <si>
    <t>C«ng ty CP §TXD §T B¾c Hµ</t>
  </si>
  <si>
    <t>L·i vay ph¶i tr¶ c¸c c¸ nh©n</t>
  </si>
  <si>
    <t>TiÒn thuÕ TNCN ph¶i tr¶ CBCNV</t>
  </si>
  <si>
    <t>DA 25 T©n Mai</t>
  </si>
  <si>
    <t>BQL Hµ Néi</t>
  </si>
  <si>
    <t>BQL Hµ T©y</t>
  </si>
  <si>
    <t>Vèn chñ së h÷u</t>
  </si>
  <si>
    <t>Nguån kinh phÝ</t>
  </si>
  <si>
    <t>Tµi s¶n thuª ngoµi</t>
  </si>
  <si>
    <t>B¶ng c©n ®èi kÕ to¸n</t>
  </si>
  <si>
    <t>Tµi s¶n</t>
  </si>
  <si>
    <t>M· sè</t>
  </si>
  <si>
    <t>ThuyÕt minh</t>
  </si>
  <si>
    <t>Sè ®Çu n¨m</t>
  </si>
  <si>
    <t>3</t>
  </si>
  <si>
    <t>A.</t>
  </si>
  <si>
    <t>Tµi s¶n ng¾n h¹n</t>
  </si>
  <si>
    <t>1.</t>
  </si>
  <si>
    <t>TiÒn</t>
  </si>
  <si>
    <t>V.01</t>
  </si>
  <si>
    <t>2.</t>
  </si>
  <si>
    <t>C¸c kho¶n t­¬ng ®­¬ng tiÒn</t>
  </si>
  <si>
    <t>II.</t>
  </si>
  <si>
    <t>C¸c kho¶n ®Çu t­ tµi chÝnh ng¾n h¹n</t>
  </si>
  <si>
    <t>V.02</t>
  </si>
  <si>
    <t>III.</t>
  </si>
  <si>
    <t>TiÒn khèi l­îng</t>
  </si>
  <si>
    <t>C«ng ty TNHH PTCN N¨ng L­îng</t>
  </si>
  <si>
    <t>Cung cÊp, l¾p ®Æt ®iÒu hßa</t>
  </si>
  <si>
    <t>C«ng ty TNHH XD&amp;DVTM Thµnh §¹t</t>
  </si>
  <si>
    <t>TiÒn quy ho¹ch chi tiÕt</t>
  </si>
  <si>
    <t>TiÒn cæ tøc tr¶ cæ ®«ng</t>
  </si>
  <si>
    <t>TiÒn ®Æt cäc thuª nhµ</t>
  </si>
  <si>
    <t>§Æt cäc thuª nhµ DA S§ - H§</t>
  </si>
  <si>
    <t>TiÒn mua nhiªn liÖu</t>
  </si>
  <si>
    <t>Chi phÝ dù ¸n</t>
  </si>
  <si>
    <t>Ph¹m V¨n HiÓn</t>
  </si>
  <si>
    <t>Chu ThÕ Quang</t>
  </si>
  <si>
    <t>Chi phÝ phôc vô c«ng t¸c hµnh chÝnh</t>
  </si>
  <si>
    <t>§inh Sü NghÞ</t>
  </si>
  <si>
    <t>NguyÔn V¨n §iÒu</t>
  </si>
  <si>
    <t>Lª TiÕn Dòng</t>
  </si>
  <si>
    <t>V.1</t>
  </si>
  <si>
    <t>V.2</t>
  </si>
  <si>
    <t>V.3</t>
  </si>
  <si>
    <t>V.5</t>
  </si>
  <si>
    <t>V.6</t>
  </si>
  <si>
    <t>V.7</t>
  </si>
  <si>
    <t>V.8</t>
  </si>
  <si>
    <t>V.11</t>
  </si>
  <si>
    <t>V.24</t>
  </si>
  <si>
    <t>V.25</t>
  </si>
  <si>
    <t>V.26</t>
  </si>
  <si>
    <t>TrÞnh Xu©n Thuþ</t>
  </si>
  <si>
    <t>Dù phßng gi¶m gi¸ chøng kho¸n SD2</t>
  </si>
  <si>
    <t>TiÒn ®iÖn</t>
  </si>
  <si>
    <t>Kh¸ch hµng DA Nam An Kh¸nh</t>
  </si>
  <si>
    <t>TiÒn x©y th«</t>
  </si>
  <si>
    <t>Néi dung kho¶n øng tr­íc</t>
  </si>
  <si>
    <t>Ban qu¶n lý Hµ Néi</t>
  </si>
  <si>
    <t>Ph¹m B¸ TuyÒn</t>
  </si>
  <si>
    <t>Hå Ph­¬ng Sö</t>
  </si>
  <si>
    <t>Ban qu¶n lý Hµ T©y</t>
  </si>
  <si>
    <t>NguyÔn Minh §øc</t>
  </si>
  <si>
    <t>tæng gi¸m ®èc</t>
  </si>
  <si>
    <t>Quü phóc lîi</t>
  </si>
  <si>
    <t>Cty Cp XD&amp;TM HCT Hµ Néi</t>
  </si>
  <si>
    <t>TiÒn BHL§ cÊp cho CBCNV</t>
  </si>
  <si>
    <t>§å dïng v¨n phßng</t>
  </si>
  <si>
    <t>Cæ phiÕu</t>
  </si>
  <si>
    <t>Cty Cp §T §« thÞ Xi M¨ng H¶i Phßng</t>
  </si>
  <si>
    <t>C.ty TNHHXNK Hoµ B×nh</t>
  </si>
  <si>
    <t>TiÒn thuª vËt t­</t>
  </si>
  <si>
    <t>V¨n phßng ®¨ng ký quyÒn sö dông ®Êt Hµ T©y</t>
  </si>
  <si>
    <t>TiÒn quyÒn sö dông ®Êt</t>
  </si>
  <si>
    <t>TiÒn ®o ®¹c b¶n ®å</t>
  </si>
  <si>
    <t>C«ng Ty cæ phÇn TV - TKÕ XD - kinh doanh nhµ</t>
  </si>
  <si>
    <t>TiÒn gi¸m s¸t</t>
  </si>
  <si>
    <t>C«ng Ty TNHH Tr¾c ®Þa 3 S</t>
  </si>
  <si>
    <t>TiÒn KL khoan tr¾c lón</t>
  </si>
  <si>
    <t>ViÖn quy ho¹ch X©y dùng Hµ Néi</t>
  </si>
  <si>
    <t>TiÒn lËp quy ho¹ch c¶i t¹o</t>
  </si>
  <si>
    <t>C«ng ty CP T­ vÊn XD &amp; PT §« ThÞ ViÖt Nam</t>
  </si>
  <si>
    <t>TiÒn dù ¸n T©n Mai</t>
  </si>
  <si>
    <t>TiÒn vËt t­</t>
  </si>
  <si>
    <t>C«ng Ty CP T­ vÊn §T&amp; ThiÕt kÕ XD ViÖt Nam</t>
  </si>
  <si>
    <t>TiÒn dù ¸n TrÇn phó - Hµ §«ng</t>
  </si>
  <si>
    <t>Ban qu¸n lý Hµ T©y</t>
  </si>
  <si>
    <t>C«ng tr×nh toµ nhµ HH S«ng §µ - Hµ §«ng</t>
  </si>
  <si>
    <t>3.</t>
  </si>
  <si>
    <t>4.</t>
  </si>
  <si>
    <t>5.</t>
  </si>
  <si>
    <t>V.03</t>
  </si>
  <si>
    <t>6.</t>
  </si>
  <si>
    <t>IV.</t>
  </si>
  <si>
    <t>V.04</t>
  </si>
  <si>
    <t>Dù phßng gi¶m gi¸ hµng tån kho (*)</t>
  </si>
  <si>
    <t>V.</t>
  </si>
  <si>
    <t>Tµi s¶n ng¾n h¹n kh¸c</t>
  </si>
  <si>
    <t>Chi phÝ tr¶ tr­íc ng¾n h¹n</t>
  </si>
  <si>
    <t>ThuÕ GTGT ®­îc khÊu trõ</t>
  </si>
  <si>
    <t>ThuÕ vµ c¸c kho¶n kh¸c ph¶i thu Nhµ n­íc</t>
  </si>
  <si>
    <t>V.05</t>
  </si>
  <si>
    <t>B.</t>
  </si>
  <si>
    <t>Tµi s¶n dµi h¹n</t>
  </si>
  <si>
    <t>C¸c kho¶n ph¶i thu dµi h¹n</t>
  </si>
  <si>
    <t>Ph¶i thu dµi h¹n cña kh¸ch hµng</t>
  </si>
  <si>
    <t>Vèn kinh doanh ë ®¬n vÞ trùc thuéc</t>
  </si>
  <si>
    <t>V.06</t>
  </si>
  <si>
    <t>V.07</t>
  </si>
  <si>
    <t>Dù phßng ph¶i thu dµi h¹n khã ®ßi (*)</t>
  </si>
  <si>
    <t>Tµi s¶n cè ®Þnh</t>
  </si>
  <si>
    <t>Tµi s¶n cè ®Þnh h÷u h×nh</t>
  </si>
  <si>
    <t>V.08</t>
  </si>
  <si>
    <t xml:space="preserve">  - Nguyªn gi¸</t>
  </si>
  <si>
    <t xml:space="preserve">  - Gi¸ trÞ hao mßn luü kÕ (*)</t>
  </si>
  <si>
    <t>TiÒn söa ch÷a TSC§</t>
  </si>
  <si>
    <t>TiÒn thuª t­ vÊn, qu¶ng c¸o</t>
  </si>
  <si>
    <t>TiÒn thuª kiÓm to¸n, D.vô tµi chÝnh</t>
  </si>
  <si>
    <t>Chi phÝ ph«t«, c«ng chøng tµi liÖu</t>
  </si>
  <si>
    <t>Chi phÝ dÞch vô Ng©n hµng</t>
  </si>
  <si>
    <t>Tµi s¶n thuª tµi chÝnh</t>
  </si>
  <si>
    <t>V.09</t>
  </si>
  <si>
    <t>Tµi s¶n cè ®Þnh v« h×nh</t>
  </si>
  <si>
    <t>V.10</t>
  </si>
  <si>
    <t>BÊt ®éng s¶n ®Çu t­</t>
  </si>
  <si>
    <t>C«ng ty CP S«ng §µ Hµ Néi</t>
  </si>
  <si>
    <t xml:space="preserve">  Bïi Thanh TuÊn</t>
  </si>
  <si>
    <t>C«ng ty CP PCCC &amp; §TXD S«ng §µ</t>
  </si>
  <si>
    <t xml:space="preserve">           LËp  BiÓu                                                          KÕ to¸n tr­ëng</t>
  </si>
  <si>
    <t>C«ng ty Cæ phÇn th­¬ng m¹i Th¸i H­ng</t>
  </si>
  <si>
    <t>C«ng ty TNHH Nam ChiÕn</t>
  </si>
  <si>
    <t>C«ng ty TNHH TM §a Phóc</t>
  </si>
  <si>
    <t>C«ng ty CP KiÕn tróc IDIC</t>
  </si>
  <si>
    <t>C«ng ty CP TV§T &amp; XD Thñy §iÖn Thñy Lîi</t>
  </si>
  <si>
    <t>C«ng ty TNHH MTV n­íc s¹ch Hµ §«ng</t>
  </si>
  <si>
    <t xml:space="preserve">   Bïi Thanh TuÊn</t>
  </si>
  <si>
    <t>V.12</t>
  </si>
  <si>
    <t>§Çu t­ vµo c«ng ty con</t>
  </si>
  <si>
    <t>V.13</t>
  </si>
  <si>
    <t>Tµi s¶n dµi h¹n kh¸c</t>
  </si>
  <si>
    <t>V.14</t>
  </si>
  <si>
    <t>Tµi s¶n thuÕ thu nhËp ho·n l¹i</t>
  </si>
  <si>
    <t>V.21</t>
  </si>
  <si>
    <t>Tæng céng tµi s¶n</t>
  </si>
  <si>
    <t>Nguån vèn</t>
  </si>
  <si>
    <t>Sè cuèi n¨m</t>
  </si>
  <si>
    <t>Nî ph¶i tr¶</t>
  </si>
  <si>
    <t>Nî ng¾n h¹n</t>
  </si>
  <si>
    <t>V.15</t>
  </si>
  <si>
    <t>V.16</t>
  </si>
  <si>
    <t>Ph¶i tr¶ c«ng nh©n viªn</t>
  </si>
  <si>
    <t>V.17</t>
  </si>
  <si>
    <t>7.</t>
  </si>
  <si>
    <t>8.</t>
  </si>
  <si>
    <t>Ph¶i tr¶ theo tiÕn ®é kÕ ho¹ch hîp ®ång x©y dùng</t>
  </si>
  <si>
    <t>9.</t>
  </si>
  <si>
    <t>V.18</t>
  </si>
  <si>
    <t>10.</t>
  </si>
  <si>
    <t>Dù phßng ph¶i tr¶ ng¾n h¹n kh¸c</t>
  </si>
  <si>
    <t>Nî dµi h¹n</t>
  </si>
  <si>
    <t>V.19</t>
  </si>
  <si>
    <t>Ph¶i tr¶ dµi h¹n kh¸c</t>
  </si>
  <si>
    <t>V.20</t>
  </si>
  <si>
    <t>ThuÕ thu nhËp ho·n l¹i ph¶i tr¶</t>
  </si>
  <si>
    <t xml:space="preserve">Dù phßng ph¶i tr¶ dµi h¹n </t>
  </si>
  <si>
    <t>V.22</t>
  </si>
  <si>
    <t>ThÆng d­ vèn cæ phÇn</t>
  </si>
  <si>
    <t>Vèn kh¸c cña chñ së h÷u</t>
  </si>
  <si>
    <t>Chªnh lÖch ®¸nh gi¸ l¹i tµi s¶n</t>
  </si>
  <si>
    <t>Chªnh lÖch tû gi¸ hèi ®o¸i</t>
  </si>
  <si>
    <t>Quü ®Çu t­ ph¸t triÓn</t>
  </si>
  <si>
    <t>Quü dù phßng tµi chÝnh</t>
  </si>
  <si>
    <t>Quü kh¸c thuéc vèn chñ së h÷u</t>
  </si>
  <si>
    <t xml:space="preserve">Lîi nhuËn sau thuÕ chua ph©n phèi </t>
  </si>
  <si>
    <t>11.</t>
  </si>
  <si>
    <t>Nguån vèn ®Çu t­ XDCB</t>
  </si>
  <si>
    <t>Nguån kinh phÝ vµ quü kh¸c</t>
  </si>
  <si>
    <t>Quü khen th­ëng, phóc lîi</t>
  </si>
  <si>
    <t>V.23</t>
  </si>
  <si>
    <t>C¬ quan</t>
  </si>
  <si>
    <t>BHXH</t>
  </si>
  <si>
    <t>BHYT</t>
  </si>
  <si>
    <t>BHTN</t>
  </si>
  <si>
    <t>KPC§</t>
  </si>
  <si>
    <t>Nguån kinh phÝ ®· h×nh thµnh tµi s¶n cè ®Þnh</t>
  </si>
  <si>
    <t>Tæng céng nguån vèn</t>
  </si>
  <si>
    <t>C¸c chØ tiªu ngoµi b¶n c©n ®èi kÕ to¸n</t>
  </si>
  <si>
    <t>VËt t­, hµng ho¸ nhËn gi÷ hé, nhËn gia c«ng</t>
  </si>
  <si>
    <t>Hµng ho¸ nhËn b¸n hé, nhËn ký göi</t>
  </si>
  <si>
    <t>Nî khã ®ßi ®· xö lý</t>
  </si>
  <si>
    <t>Ngo¹i tÖ c¸c lo¹i</t>
  </si>
  <si>
    <t>Dù to¸n chi ho¹t ®éng</t>
  </si>
  <si>
    <t>Nguån vèn khÊu hao c¬ b¶n hiÖn cã</t>
  </si>
  <si>
    <t xml:space="preserve">            </t>
  </si>
  <si>
    <t xml:space="preserve">Ng­êi lËp biÓu                               KÕ to¸n tr­ëng </t>
  </si>
  <si>
    <t>N¨m tr­íc</t>
  </si>
  <si>
    <t>01</t>
  </si>
  <si>
    <t>02</t>
  </si>
  <si>
    <t>TiÒn vÖ sinh c«ng nghiÖp</t>
  </si>
  <si>
    <t>KÕt qu¶ ho¹t ®éng kinh doanh</t>
  </si>
  <si>
    <t>PhÇn I - L·i, lç</t>
  </si>
  <si>
    <t xml:space="preserve">                           §¬n vÞ tÝnh: VN§</t>
  </si>
  <si>
    <t xml:space="preserve"> 3. Doanh thu thuÇn b¸n hµng vµ cung cÊp dÞch vô (10 = 01-02)</t>
  </si>
  <si>
    <t xml:space="preserve"> 4. Gi¸ vèn hµng b¸n</t>
  </si>
  <si>
    <t xml:space="preserve"> 5. Lîi nhuËn gép vÒ b¸n hµng &amp; cung cÊp dÞch vô (20 = 10-11)</t>
  </si>
  <si>
    <t>Chi phÝ thuª trô së Cty</t>
  </si>
  <si>
    <t xml:space="preserve">             LËp biÓu                                                         KÕ to¸n tr­ëng</t>
  </si>
  <si>
    <t>Chi phÝ giao dÞch qua sµn DA 25 T©n Mai</t>
  </si>
  <si>
    <t>C«ng ty CP C¬ ®iÖn l¹nh vµ TM M&amp;E</t>
  </si>
  <si>
    <t>C«ng ty CP C«ng nghÖ NguyÔn Kim</t>
  </si>
  <si>
    <t>C«ng ty CP PTTT qu¶ng c¸o ViÖt Nam</t>
  </si>
  <si>
    <t>PhÝ qu¶ng c¸o</t>
  </si>
  <si>
    <t>Cty CP PCCC vµ §TXD S«ng §µ</t>
  </si>
  <si>
    <t>Cty CP T­ vÊn ®Çu t­ SDU</t>
  </si>
  <si>
    <t>L·i vay TCT CP tµi chÝnh DÇu KhÝ</t>
  </si>
  <si>
    <t xml:space="preserve">          Bïi Thanh TuÊn</t>
  </si>
  <si>
    <t>N¨m nay</t>
  </si>
  <si>
    <t xml:space="preserve">              LËp BiÓu                                                 </t>
  </si>
  <si>
    <t xml:space="preserve"> 6. Doanh thu ho¹t ®éng tµi chÝnh</t>
  </si>
  <si>
    <t xml:space="preserve"> 7. Chi phÝ tµi chÝnh</t>
  </si>
  <si>
    <t xml:space="preserve">  Trong ®ã: Chi phÝ l·i vay</t>
  </si>
  <si>
    <t xml:space="preserve"> 8. Chi phÝ b¸n hµng</t>
  </si>
  <si>
    <t>Ng©n hµng PVcomBank</t>
  </si>
  <si>
    <t xml:space="preserve"> 9. Chi phÝ qu¶n lý doanh nghiÖp</t>
  </si>
  <si>
    <t xml:space="preserve"> 11. Thu nhËp kh¸c</t>
  </si>
  <si>
    <t xml:space="preserve"> 12. Chi phÝ kh¸c</t>
  </si>
  <si>
    <t xml:space="preserve"> 13. Lîi nhuËn kh¸c (40=31-32)</t>
  </si>
  <si>
    <t xml:space="preserve"> 2. C¸c kho¶n gi¶m trõ doanh thu</t>
  </si>
  <si>
    <t>6 th¸ng</t>
  </si>
  <si>
    <t>Cæ phiÕu SD2</t>
  </si>
  <si>
    <t>C«ng ty CP §TPT nhµ Gia B¶o</t>
  </si>
  <si>
    <t>TiÒn gãp vèn</t>
  </si>
  <si>
    <t>Thï lao H§QT &amp; BKS</t>
  </si>
  <si>
    <t>Tæng gi¸m ®èc</t>
  </si>
  <si>
    <t>LËp BiÓu                                                      KÕ To¸n Tr­ëng</t>
  </si>
  <si>
    <t>b¸o c¸o chi tiÕt ®Çu t­ dµI h¹n kh¸c</t>
  </si>
  <si>
    <t>TµI kho¶n 228</t>
  </si>
  <si>
    <t>Néi dung kho¶n ®Çu t­</t>
  </si>
  <si>
    <t>CN TP.HCM</t>
  </si>
  <si>
    <t>Tæng møc ®Çu t­ ban ®Çu</t>
  </si>
  <si>
    <t>Thêi gian ®Çu t­</t>
  </si>
  <si>
    <t>Thêi gian cuèi cïng thu håi vèn</t>
  </si>
  <si>
    <t>DA Nam An Kh¸nh</t>
  </si>
  <si>
    <t>Quü b¶o tr× tßa nhµ SDU</t>
  </si>
  <si>
    <t>Lòy kÕ ®Õn cuèi quý nµy n¨m nay</t>
  </si>
  <si>
    <t>Lòy kÕ ®Õn cuèi quý nµy n¨m tr­íc</t>
  </si>
  <si>
    <t>LËp biÓu                                                                                                KÕ to¸n tr­ëng</t>
  </si>
  <si>
    <t>B¸o c¸o chi tiÕt ph¶i tr¶ ph¶i nép kh¸c</t>
  </si>
  <si>
    <t>"Tµi kho¶n 338"</t>
  </si>
  <si>
    <t>Kho¶n ph¶i tr¶</t>
  </si>
  <si>
    <t>TS thõa chê gi¶i quyÕt</t>
  </si>
  <si>
    <t>Kinh phÝ c«ng ®oµn</t>
  </si>
  <si>
    <t>B¶o hiÓm x· héi</t>
  </si>
  <si>
    <t>B¶o hiÓm y tÕ</t>
  </si>
  <si>
    <t>Ph¶i tr¶ ph¶i nép kh¸c</t>
  </si>
  <si>
    <t>B¸o c¸o chi tiÕt t¹m øng</t>
  </si>
  <si>
    <t>" Tµi kho¶n 141"</t>
  </si>
  <si>
    <t>Lý do t¹m øng</t>
  </si>
  <si>
    <t>B¸o c¸o tån quü tiÒn mÆt</t>
  </si>
  <si>
    <t>(TiÒn ViÖt nam)</t>
  </si>
  <si>
    <t>Sè tån trªn sæ s¸ch kÕ to¸n</t>
  </si>
  <si>
    <t>Thùc tÕ kiÓm kª</t>
  </si>
  <si>
    <t>Nguyªn nh©n chªnh lÖch</t>
  </si>
  <si>
    <t>Thñ quü</t>
  </si>
  <si>
    <t>KÕ to¸n theo dâi</t>
  </si>
  <si>
    <t>kÕ to¸n tr­ëng</t>
  </si>
  <si>
    <t>B¸o c¸o sè d­ tiÒn göi Ng©n hµng</t>
  </si>
  <si>
    <t>Sè d­ trªn sæ  kÕ to¸n cña ®¬n vÞ</t>
  </si>
  <si>
    <t>TrÇn ThÞ Minh</t>
  </si>
  <si>
    <t>D</t>
  </si>
  <si>
    <t>C«ng ty CP §TTM&amp;DV Hßa Phó</t>
  </si>
  <si>
    <t>C«ng ty t­ vÊn §¹i häc X©y dùng</t>
  </si>
  <si>
    <t>ViÖn nÒn mãng c«ng tr×nh</t>
  </si>
  <si>
    <t xml:space="preserve"> - Chi nh¸nh Hå ChÝ Minh</t>
  </si>
  <si>
    <t xml:space="preserve">  - TiÒn göi kh«ng kú h¹n</t>
  </si>
  <si>
    <t xml:space="preserve">  - TiÒn göi cã kú h¹n</t>
  </si>
  <si>
    <t>Sè d­ trªn sæ kÕ to¸n cña Ng©n hµng</t>
  </si>
  <si>
    <t>Chi phÝ qu¶n lý doanh nghiÖp</t>
  </si>
  <si>
    <t>Chi phÝ ho¹t déng tµi chÝnh</t>
  </si>
  <si>
    <t>B¸o c¸o chi tiÕt ph¶I thu kh¸c</t>
  </si>
  <si>
    <t>" Tµi kho¶n 1388"</t>
  </si>
  <si>
    <t>Tªn chi tiÕt</t>
  </si>
  <si>
    <t>Néi dung kho¶n
 ph¶i thu</t>
  </si>
  <si>
    <t>TT</t>
  </si>
  <si>
    <t>®Çu kú</t>
  </si>
  <si>
    <t>cuèi kú</t>
  </si>
  <si>
    <t>I</t>
  </si>
  <si>
    <t>II</t>
  </si>
  <si>
    <t>Tæng céng</t>
  </si>
  <si>
    <t>LËp biÓu</t>
  </si>
  <si>
    <t>KÕ to¸n tr­ëng</t>
  </si>
  <si>
    <t>STT</t>
  </si>
  <si>
    <t>§å dïng v¨n phßng - BQL Hµ Néi</t>
  </si>
  <si>
    <t>Chi phÝ c¶i t¹o v¨n phßng - BQL Hµ §«ng</t>
  </si>
  <si>
    <t xml:space="preserve">C«ng ty CP TV§T SDU </t>
  </si>
  <si>
    <t>C«ng ty CP Ong Trung ¦¬ng</t>
  </si>
  <si>
    <t>C«ng ty CP XDHN CPM</t>
  </si>
  <si>
    <t>C«ng ty TNHH Phó Xu©n</t>
  </si>
  <si>
    <t>C«ng ty TNHH 1TV TV&amp;XD ASPT</t>
  </si>
  <si>
    <t>C«ng ty CP dÞch vô b¶o vÖ V©n Long</t>
  </si>
  <si>
    <t>PhÝ dÞch vô</t>
  </si>
  <si>
    <t>C«ng ty TNHH SX vµ DVTM Hïng V­¬ng</t>
  </si>
  <si>
    <t>C«ng ty ®iÖn lùc Hµ §«ng</t>
  </si>
  <si>
    <t>Cty CP TV §TXD vµ øng dông c«ng nghÖ míi</t>
  </si>
  <si>
    <t>C«ng ty x©y dùng Duy TiÖp</t>
  </si>
  <si>
    <t>Trung t©m t­ vÊn kinh tÕ ®Çu t­ x©y dùng</t>
  </si>
  <si>
    <t>C«ng ty CP c¬ ®iÖn T©n An ViÖt</t>
  </si>
  <si>
    <t>C«ng ty TNHH xö lý m«i tr­êng toµn cÇu</t>
  </si>
  <si>
    <t>C«ng ty LuËt hîp danh Vinh §øc</t>
  </si>
  <si>
    <t>TiÒn t­ vÊn</t>
  </si>
  <si>
    <t>TT NCKH vµ TV CGCN PCCC&amp;CNCH</t>
  </si>
  <si>
    <t>C«ng ty CP T§H vµ CNTT S«ng §µ</t>
  </si>
  <si>
    <t>C«ng ty CP TB&amp;CN Thiªn ý</t>
  </si>
  <si>
    <t>C«ng ty TNHH Thang m¸y Mitsubishi VN</t>
  </si>
  <si>
    <t>Trung t©m kiÕn tróc quy ho¹ch n«ng th«n</t>
  </si>
  <si>
    <t>A</t>
  </si>
  <si>
    <t>B</t>
  </si>
  <si>
    <t>ChØ tiªu</t>
  </si>
  <si>
    <t xml:space="preserve">Tæng céng </t>
  </si>
  <si>
    <t>III</t>
  </si>
  <si>
    <t>IV</t>
  </si>
  <si>
    <t>26%
BHXH</t>
  </si>
  <si>
    <t>DA Trung t©m CV VH DL TT</t>
  </si>
  <si>
    <t>Së tµi chÝnh Hµ Néi</t>
  </si>
  <si>
    <t>Lª ThÞ Mü H¶o</t>
  </si>
  <si>
    <t>§Õn  ngµy 31 th¸ng 12 n¨m 2014</t>
  </si>
  <si>
    <t>Néi dung</t>
  </si>
  <si>
    <t>Trong ®ã</t>
  </si>
  <si>
    <t>§iÒu chuyÓn néi bé</t>
  </si>
  <si>
    <t>T</t>
  </si>
  <si>
    <t>Sè d­ ®Çu kú</t>
  </si>
  <si>
    <t>C«ng ty chua nhËp quü</t>
  </si>
  <si>
    <t>C«ng ty CP t­ vÊn ®Çu t­ SDU</t>
  </si>
  <si>
    <t>Hµ §«ng</t>
  </si>
  <si>
    <t>HCM</t>
  </si>
  <si>
    <t>Sæ s¸ch</t>
  </si>
  <si>
    <t>Thùc tÕ</t>
  </si>
  <si>
    <t>LËp biÓu                                        KÕ to¸n tr­ëng</t>
  </si>
  <si>
    <t>Tµi kho¶n 128</t>
  </si>
  <si>
    <t>Bïi Thanh TuÊn</t>
  </si>
  <si>
    <t xml:space="preserve">     Bïi Thanh TuÊn</t>
  </si>
  <si>
    <t xml:space="preserve">  LËp biÓu</t>
  </si>
  <si>
    <t>NguyÔn Kh¾c Hïng</t>
  </si>
  <si>
    <t>§ç ThÞ Ngäc ¸nh</t>
  </si>
  <si>
    <t>Sè d­ cuèi kú</t>
  </si>
  <si>
    <t>Quý b¸o c¸o</t>
  </si>
  <si>
    <t>V</t>
  </si>
  <si>
    <t>KÕ ho¹ch</t>
  </si>
  <si>
    <t>Ghi chó</t>
  </si>
  <si>
    <t>a</t>
  </si>
  <si>
    <t>b</t>
  </si>
  <si>
    <t>Luü kÕ tõ ®Çu n¨m</t>
  </si>
  <si>
    <t>Chªnh lÖch</t>
  </si>
  <si>
    <t>DiÔn gi¶i</t>
  </si>
  <si>
    <t>PhÇn thu</t>
  </si>
  <si>
    <t>Chøng kho¸n kinh doanh</t>
  </si>
  <si>
    <t>Dù phßng gi¶m gi¸ chøng kho¸n kinh doanh (*)</t>
  </si>
  <si>
    <t>§Çu t­ n¾m gi÷ ®Õn ngµy ®¸o h¹n</t>
  </si>
  <si>
    <t>Ph¶i thu ng¾n h¹n cña kh¸ch hµng</t>
  </si>
  <si>
    <t>Tr¶ tr­íc cho ng­êi b¸n ng¾n h¹n</t>
  </si>
  <si>
    <t>Ph¶i thu theo tiÕn ®é kÕ ho¹ch hîp ®ång x©y dùng</t>
  </si>
  <si>
    <t>Ph¶i thu vÒ cho vay ng¾n h¹n</t>
  </si>
  <si>
    <t>Ph¶i thu ng¾n h¹n kh¸c</t>
  </si>
  <si>
    <t>Dù phßng c¸c kho¶n ph¶i thu ng¾n h¹n khã ®ßi (*)</t>
  </si>
  <si>
    <t>Tµi s¶n thiÕu chê xö lý</t>
  </si>
  <si>
    <t>Giao dÞch mua b¸n l¹i tr¸i phiÕu ChÝnh phñ</t>
  </si>
  <si>
    <t>Tr¶ tr­íc cho ng­êi b¸n dµi h¹n</t>
  </si>
  <si>
    <t>Ph¶i thu vÒ cho vay dµi h¹n</t>
  </si>
  <si>
    <t>Tµi s¶n dë dang dµi h¹n</t>
  </si>
  <si>
    <t>Chi phÝ s¶n xuÊt, kinh doanh dë dang dµi h¹n</t>
  </si>
  <si>
    <t>§Çu t­ tµi chÝnh dµi h¹n</t>
  </si>
  <si>
    <t>§Çu t­ vµo c«ng ty liªn doanh, liªn kÕt</t>
  </si>
  <si>
    <t>§Çu t­ gãp vèn vµo ®¬n vÞ kh¸c</t>
  </si>
  <si>
    <t>Dù phßng ®Çu t­ tµi chÝnh dµi h¹n (*)</t>
  </si>
  <si>
    <t>ThiÕt bÞ, vËt t­, phô tïng thay thÕ dµi h¹n</t>
  </si>
  <si>
    <t>Ph¶i tr¶ ng­êi b¸n ng¾n h¹n</t>
  </si>
  <si>
    <t>Ng­êi mua tr¶ tiÒn tr­íc ng¾n h¹n</t>
  </si>
  <si>
    <t>Chi phÝ ph¶i tr¶ ng¾n h¹n</t>
  </si>
  <si>
    <t>Doanh thu chua thùc hiÖn ng¾n h¹n</t>
  </si>
  <si>
    <t>Ph¶i tr¶ ng¾n h¹n kh¸c</t>
  </si>
  <si>
    <t>Vay vµ nî thuª tµi chÝnh ng¾n h¹n</t>
  </si>
  <si>
    <t>Quü b×nh æn gi¸</t>
  </si>
  <si>
    <t>13.</t>
  </si>
  <si>
    <t>14.</t>
  </si>
  <si>
    <t>Ph¶i tr¶ ng­êi b¸n dµi h¹n</t>
  </si>
  <si>
    <t>Ng­êi mua tr¶ tiÒn tr­íc dµi h¹n</t>
  </si>
  <si>
    <t>Chi phÝ ph¶i tr¶ dµi h¹n</t>
  </si>
  <si>
    <t>Ph¶i tr¶ néi bé vÒ vèn kinh doanh</t>
  </si>
  <si>
    <t>Doanh thu ch­a thùc hiÖn dµi h¹n</t>
  </si>
  <si>
    <t>Vay vµ nî thuª tµi chÝnh dµi h¹n</t>
  </si>
  <si>
    <t>Tr¸i phiÕu chuyÓn ®æi</t>
  </si>
  <si>
    <t>Cæ phiÕu ­u ®·i</t>
  </si>
  <si>
    <t>D.</t>
  </si>
  <si>
    <t>Vèn gãp cña chñ së h÷u</t>
  </si>
  <si>
    <t>-</t>
  </si>
  <si>
    <t>Cæ phiÕu phæ th«ng cã quyÒn biÓu quyÕt</t>
  </si>
  <si>
    <t>411a</t>
  </si>
  <si>
    <t>411b</t>
  </si>
  <si>
    <t>QuyÒn chän chuyÓn ®æi tr¸i phiÕu</t>
  </si>
  <si>
    <t>Cæ phiÕu quü (*)</t>
  </si>
  <si>
    <t>LNST ch­a ph©n phèi lòy kÕ ®Õn cuèi kú tr­íc</t>
  </si>
  <si>
    <t>LNST ch­a ph©n phèi kú nµy</t>
  </si>
  <si>
    <t>421a</t>
  </si>
  <si>
    <t>421b</t>
  </si>
  <si>
    <t>TK 111+112+113</t>
  </si>
  <si>
    <t>TK 1281 kú h¹n &lt; 3 th¸ng + ( TK 1288 ®Çu t­ n¾m gi÷ ®Õn ngµy ®¸o h¹n cã kú h¹n &lt; 3 th¸ng )</t>
  </si>
  <si>
    <t>TK 121 ®Çu t­ chøng kho¸n ( ®Çu t­ chê t¨ng gi¸ ®Ó b¸n )</t>
  </si>
  <si>
    <t>TK 2291</t>
  </si>
  <si>
    <t>TK 1281+1282+1288 ( chi tiÕt c¸c kho¶n cã kú h¹n &lt; 12 th¸ng vµ ko ®­îc ph©n lo¹i lµ t­¬ng ®­¬ng tiÒn )</t>
  </si>
  <si>
    <t>TK 1311 ( thêi h¹n thu håi &lt; 12 th¸ng )</t>
  </si>
  <si>
    <t>TK 3312 ( thêi h¹n thu håi &lt; 12 th¸ng )</t>
  </si>
  <si>
    <t>TK 1362+1363+1368 ( ®­îc bï trõ víi TK 336 khi lËp b¸o c¸o )</t>
  </si>
  <si>
    <t>D­ nî TK 337</t>
  </si>
  <si>
    <t>D­ nî TK 1283 ( ko bao gåm c¸c néi dung ®­îc ph¶n ¸nh ë chi tiªu ®Çu t­ n¾m gi÷ ®Õn ngµy ®¸o h¹n )</t>
  </si>
  <si>
    <t>D­ nî TK 1385+1388+334+338+141+244 ( thu håi &lt; 12 th¸ng )</t>
  </si>
  <si>
    <t>D­ cã TK 2293</t>
  </si>
  <si>
    <t>D­ nî TK 1381</t>
  </si>
  <si>
    <t>D­ nî TK 151+152+153+154+155+156+157+158 ( ko bao gåm gi¸ trÞ chi phÝ SXKD dë dang dµi h¹n )</t>
  </si>
  <si>
    <t>D­ cã TK 2294</t>
  </si>
  <si>
    <t>D­ nî TK 2421 ( thêi gian kh«ng qu¸ 12 th¸ng )</t>
  </si>
  <si>
    <t>D­ nî TK 1331</t>
  </si>
  <si>
    <t>D­ nî TK 333</t>
  </si>
  <si>
    <t>D­ nî TK 171</t>
  </si>
  <si>
    <t>D­ nî TK 2288</t>
  </si>
  <si>
    <t>D­ nî TK 1311 ( thêi h¹n thu håi &gt; 12 th¸ng )</t>
  </si>
  <si>
    <t>D­ nî TK 3312 ( thêi h¹n thu håi &gt; 12 th¸ng )</t>
  </si>
  <si>
    <t>D­ nî TK 1361</t>
  </si>
  <si>
    <t>D­ nî TK 1362+1363+1368 ( ph¶i thu gi÷a ®¬n vÞ cÊp trªn vµ ®¬n vÞ phô thuéc vµ gi÷a c¸c ®¬n vÞ trùc thuéc kh«ng cã t­ c¸ch ph¸p nh©n h¹ch to¸n phô thuéc víi nhau trong c¸c quan hÖ thanh to¸n ngoµi quan hÖ giao vèn )</t>
  </si>
  <si>
    <t>D­ nî TK 1283</t>
  </si>
  <si>
    <t>D­ nî TK 1385+1388+334+338+141+244 ( thu håi &gt; 12 th¸ng )</t>
  </si>
  <si>
    <t>D­ cã TK 2141</t>
  </si>
  <si>
    <t>D­ nî TK 211</t>
  </si>
  <si>
    <t>D­ nî TK 212</t>
  </si>
  <si>
    <t>D­ cã TK 2142</t>
  </si>
  <si>
    <t>D­ nî TK 213</t>
  </si>
  <si>
    <t>D­ cã TK 2143</t>
  </si>
  <si>
    <t>D­ nî TK 217</t>
  </si>
  <si>
    <t>D­ cã TK 2147</t>
  </si>
  <si>
    <t>D­ nî TK 154 + D­ cã 2294 ( chi phÝ dë dang cña c¸c dù ¸n chËm triÓn khai, chËm tiÕn ®é )</t>
  </si>
  <si>
    <t>D­ nî TK 241</t>
  </si>
  <si>
    <t>D­ nî TK 221 ( c¸c kho¶n ®Çu t­ vµo cty con vµ ®¬n vÞ trùc thuéc cã t­ c¸ch ph¸p nh©n hoÆc h¹ch to¸n ®éc lËp )</t>
  </si>
  <si>
    <t>D­ nî TK 222</t>
  </si>
  <si>
    <t>D­ nî TK 2281 ( ngoµi c¸c kho¶n ph¶n ¸nh ®Çu t­ vµo cty con, liªn doanh, liªn kÕt )</t>
  </si>
  <si>
    <t>D­ cã TK 2292</t>
  </si>
  <si>
    <t>D­ nî TK 1281+1282+1288 ( Ph¶n ¸nh c¸c kho¶n ®Çu t­ n¾m gi÷ cã kú h¹n cßn l¹i &gt; 12 th¸ng tÝnh tõ thêi ®iÓm b¸o c¸o )</t>
  </si>
  <si>
    <t>D­ nî TK 242 ( cã thêi h¹n &gt; 12 th¸ng )</t>
  </si>
  <si>
    <t>D­ nî TK 243</t>
  </si>
  <si>
    <t>D­ nî TK 1534 + D­ cã TK 2294</t>
  </si>
  <si>
    <t>D­ cã TK 3311 ( cã thêi h¹n &lt; 12 th¸ng )</t>
  </si>
  <si>
    <t>D­ cã TK 1312 ( cã thêi h¹n &lt; 12 th¸ng )</t>
  </si>
  <si>
    <t>D­ cã TK 333</t>
  </si>
  <si>
    <t>D­ cã TK 334</t>
  </si>
  <si>
    <t>D­ cã TK 335</t>
  </si>
  <si>
    <t>D­ cã TK 3362+3363+3368</t>
  </si>
  <si>
    <t>D­ cã TK 337</t>
  </si>
  <si>
    <t>D­ cã TK 3387</t>
  </si>
  <si>
    <t>D­ cã TK 341+34311 ( thêi h¹n thanh to¸n cßn l¹i &lt; 12 th¸ng )</t>
  </si>
  <si>
    <t>D­ cã TK 352</t>
  </si>
  <si>
    <t>D­ cã TK 353</t>
  </si>
  <si>
    <t>D­ cã TK 357</t>
  </si>
  <si>
    <t>D­ cã TK 171</t>
  </si>
  <si>
    <t>D­ cã TK 3311 ( cã thêi h¹n &gt; 12 th¸ng )</t>
  </si>
  <si>
    <t>D­ cã TK 1312 ( cã thêi h¹n &gt; 12 th¸ng )</t>
  </si>
  <si>
    <t>D­ cã TK 335 ( cã thêi h¹n &gt; 12 th¸ng )</t>
  </si>
  <si>
    <t>D­ cã TK 3362+3363+3368 ( cã thêi h¹n &gt; 12 th¸ng )</t>
  </si>
  <si>
    <t>D­ cã TK 338+344</t>
  </si>
  <si>
    <t>D­ cã TK 341</t>
  </si>
  <si>
    <t>D­ cã TK 3432</t>
  </si>
  <si>
    <t>D­ cã TK 41112</t>
  </si>
  <si>
    <t>D­ cã TK 347</t>
  </si>
  <si>
    <t>D­ cã TK 356</t>
  </si>
  <si>
    <t>D­ cã TK 4111</t>
  </si>
  <si>
    <t>D­ cã TK 4112</t>
  </si>
  <si>
    <t>D­ cã TK 4113</t>
  </si>
  <si>
    <t>D­ cã TK 4118</t>
  </si>
  <si>
    <t>D­ nî TK 419</t>
  </si>
  <si>
    <t>D­ cã TK 412</t>
  </si>
  <si>
    <t>D­ cã TK 413</t>
  </si>
  <si>
    <t>D­ cã TK 414</t>
  </si>
  <si>
    <t>D­ cã TK 417</t>
  </si>
  <si>
    <t>D­ cã TK 418</t>
  </si>
  <si>
    <t>D­ cã TK 421</t>
  </si>
  <si>
    <t>D­ cã TK 4212</t>
  </si>
  <si>
    <t>D­ cã TK 441</t>
  </si>
  <si>
    <t>D­ cã TK 461</t>
  </si>
  <si>
    <t>D­ cã TK 466</t>
  </si>
  <si>
    <t xml:space="preserve"> 1. Doanh thu b¸n hµng vµ cung cÊp dÞch vô</t>
  </si>
  <si>
    <t xml:space="preserve"> 14. Tæng lîi nhuËn kÕ to¸n tr­íc thuÕ (50=30+40+45)</t>
  </si>
  <si>
    <t xml:space="preserve"> 15. Chi phÝ thuÕ TNDN hiÖn hµnh</t>
  </si>
  <si>
    <t xml:space="preserve"> 16. Chi phÝ thuÕ TNDN ho·n l¹i </t>
  </si>
  <si>
    <t xml:space="preserve"> 17. Lîi nhuËn sau thuÕ TNDN (60=50-51-52)</t>
  </si>
  <si>
    <t xml:space="preserve"> 18. L·i c¬ b¶n trªn cæ phiÕu (*)</t>
  </si>
  <si>
    <t xml:space="preserve"> 19. L·i suy gi¶m trªn cæ phiÕu (*)</t>
  </si>
  <si>
    <t xml:space="preserve"> 10. Lîi nhuËn thuÇn tõ ho¹t ®éng kinh doanh 
{30 = 20+ (21-22) - (24+25)}</t>
  </si>
  <si>
    <t xml:space="preserve"> 10. Lîi nhuËn thuÇn tõ ho¹t ®éng kinh doanh
{30 = 20+ (21-22) - (24+25)}</t>
  </si>
  <si>
    <t xml:space="preserve"> 14. Tæng lîi nhuËn kÕ to¸n tr­íc thuÕ (50=30+40)</t>
  </si>
  <si>
    <t>N¨m 2009</t>
  </si>
  <si>
    <t>B¸O C¸O L¦U CHUYÓN TIÒN TÖ toµn c«ng ty</t>
  </si>
  <si>
    <t>(Theo ph­¬ng ph¸p trùc tiÕp)</t>
  </si>
  <si>
    <t>N¨m 2013</t>
  </si>
  <si>
    <t>§iÒu chØnh</t>
  </si>
  <si>
    <t>CQCTy</t>
  </si>
  <si>
    <t>L­u chuyÓn tiÒn tõ ho¹t ®éng kinh doanh</t>
  </si>
  <si>
    <t>TiÒn thu tõ b¸n hµng, cung cÊp dÞch vô vµ doanh thu kh¸c</t>
  </si>
  <si>
    <t>TiÒn chi tr¶ cho ng­êi cung cÊp hµng ho¸ vµ dÞch vô</t>
  </si>
  <si>
    <t>TiÒn chi tr¶ cho ng­êi lao ®éng</t>
  </si>
  <si>
    <t>TiÒn chi tr¶ l·i vay</t>
  </si>
  <si>
    <t xml:space="preserve">TiÒn chi nép thuÕ thu nhËp doanh nghiÖp </t>
  </si>
  <si>
    <t>TiÒn thu kh¸c tõ ho¹t ®éng kinh doanh</t>
  </si>
  <si>
    <t>TiÒn chi kh¸c cho ho¹t ®éng kinh doanh</t>
  </si>
  <si>
    <t>L­u chuyÓn tiÒn thuÇn tõ ho¹t ®éng kinh doanh</t>
  </si>
  <si>
    <t>L­u chuyÓn tiÒn tõ ho¹t ®éng ®Çu t­</t>
  </si>
  <si>
    <t>TiÒn chi ®Ó mua s¾m, x©y dùng TSC§ vµ c¸c tµi s¶n dµi h¹n kh¸c</t>
  </si>
  <si>
    <t>6,7,8,11</t>
  </si>
  <si>
    <t>TiÒn thu tõ thanh lý, nh­îng b¸n TSC§ vµ c¸c tµi s¶n dµi h¹n kh¸c</t>
  </si>
  <si>
    <t>TiÒn chi cho vay, mua c¸c c«ng cô nî cña ®¬n vÞ kh¸c</t>
  </si>
  <si>
    <t>TiÒn thu håi cho vay, b¸n l¹i c¸c c«ng cô nî cña ®¬n vÞ kh¸c</t>
  </si>
  <si>
    <t>TiÒn chi ®Çu t­ gãp vèn vµo ®¬n vÞ kh¸c</t>
  </si>
  <si>
    <t>TiÒn thu håi ®Çu t­ gãp vèn vµo ®¬n vÞ kh¸c</t>
  </si>
  <si>
    <t>TiÒn thu l·i cho vay, cæ tøc vµ lîi nhuËn ®­îc chia</t>
  </si>
  <si>
    <t>L­u chuyÓn tiÒn thuÇn tõ ho¹t ®éng ®Çu t­</t>
  </si>
  <si>
    <t>L­u chuyÓn tiÒn tõ ho¹t ®éng tµi chÝnh</t>
  </si>
  <si>
    <t>TiÒn thu tõ ph¸t hµnh cæ phiÕu, nhËn vèn gãp cña chñ së h÷u</t>
  </si>
  <si>
    <t>TiÒn chi tr¶ vèn gãp cho c¸c CSH, mua l¹i CP cña doanh nghiÖp ®ã ph¸t hµnh</t>
  </si>
  <si>
    <t>TiÒn vay ng¾n h¹n, dµi h¹n nhËn ®­îc</t>
  </si>
  <si>
    <t>TiÒn chi tr¶ nî gèc vay</t>
  </si>
  <si>
    <t>TiÒn chi tr¶ nî thuª tµi chÝnh</t>
  </si>
  <si>
    <t>Cæ tøc, lîi nhuËn ®· tr¶ cho chñ së h÷u</t>
  </si>
  <si>
    <t>L­u chuyÓn tiÒn thuÇn tõ ho¹t ®éng tµi chÝnh</t>
  </si>
  <si>
    <t>L­u chuyÓn tiÒn thuÇn trong kú (20+30+40)</t>
  </si>
  <si>
    <t>TiÒn vµ t­¬ng ®­¬ng tiÒn ®Çu kú</t>
  </si>
  <si>
    <t>TiÒn vµ t­¬ng ®­¬ng tiÒn cuèi kú (50+60+61)</t>
  </si>
  <si>
    <t>Hµ Néi, ngµy 08 th¸ng 07 n¨m 2010</t>
  </si>
  <si>
    <t>Ng­êi lËp</t>
  </si>
  <si>
    <r>
      <t>¶</t>
    </r>
    <r>
      <rPr>
        <sz val="11"/>
        <rFont val=".VnTime"/>
        <family val="2"/>
      </rPr>
      <t>nh h­ëng cña thay ®æi tû gi¸ hèi ®o¸i quy ®æi ngo¹i tÖ</t>
    </r>
  </si>
  <si>
    <t>B¶ng gi¶i tr×nh  sè liÖu trªn b¶ng l­u chuyÓn tiÒn tÖ</t>
  </si>
  <si>
    <t>M· 01 - TiÒn thu tõ b¸n hµng ,cung cÊp dÞch vô vµ DT kh¸c (Bªn nî TK 111+112+3311+336+338 ®èi øng víi  cã c¸c TK 511+515+1311+1312+121)</t>
  </si>
  <si>
    <t>Nî TK 1111</t>
  </si>
  <si>
    <t>Cã  TK 511,515</t>
  </si>
  <si>
    <t>Cã  TK 333</t>
  </si>
  <si>
    <t>Cã  TK 1311; 1312,121,3388</t>
  </si>
  <si>
    <t>Cã  TK 1121,1368</t>
  </si>
  <si>
    <t>§iÒu chØnh thu</t>
  </si>
  <si>
    <t>Nî TK 112</t>
  </si>
  <si>
    <t>Cã  TK1311</t>
  </si>
  <si>
    <t>Cã  TK1312,3388</t>
  </si>
  <si>
    <t>Cã  TK 515, 121</t>
  </si>
  <si>
    <t>Cã  TK 1111, 1121,1368</t>
  </si>
  <si>
    <t>Nî TK 336</t>
  </si>
  <si>
    <t>Nî TK 331</t>
  </si>
  <si>
    <t>Nî TK 3388</t>
  </si>
  <si>
    <t>Nî TK 1388</t>
  </si>
  <si>
    <t>M· 02 - TiÒn chi tr¶ cho ng­êi cung cÊp hµng ho¸ vµ dÞch vô ( bªn cã TK 111+112+1311+311  ®èi øng víi nî c¸c TK 3311+3312+152+121….vµ c¸c TK kh¸c - Ghi ©m )</t>
  </si>
  <si>
    <t>Nî TK 3311</t>
  </si>
  <si>
    <t>Nî TK 1421, 211, 241</t>
  </si>
  <si>
    <t>Nî TK 3312, 1312</t>
  </si>
  <si>
    <t>Cã TK 1111</t>
  </si>
  <si>
    <t>Nî TK 3312</t>
  </si>
  <si>
    <t>Nî TK 1312</t>
  </si>
  <si>
    <t>Nî TK 121</t>
  </si>
  <si>
    <t>Cã TK 1121</t>
  </si>
  <si>
    <t>Nî TK 1368</t>
  </si>
  <si>
    <t>Cã TK 311</t>
  </si>
  <si>
    <t>M· 03 - TiÒn chi tr¶ cho ng­êi lao ®éng - Ghi ©m</t>
  </si>
  <si>
    <t>C¨n cø tæng sè tiÒn ®· tr¶ cho ng­êi lao ®éng trong kú vÒ tiÒn l­¬ng, tiÒn c«ng, phô cÊp.</t>
  </si>
  <si>
    <t>Nî TK 334</t>
  </si>
  <si>
    <t>Cã TK 1111,</t>
  </si>
  <si>
    <t>M· 04 - TiÒn chi tr¶ l·i vay ( Ghi Cã 111+112+1311 ®èi øng  nî  TK 335 vµ c¸c TK kh¸c - Ghi ©m )</t>
  </si>
  <si>
    <t>Nî TK 635,335</t>
  </si>
  <si>
    <t>Nî TK 335</t>
  </si>
  <si>
    <t>Nî TK 635</t>
  </si>
  <si>
    <t>Cã TK 3388</t>
  </si>
  <si>
    <t>Cã TK 335</t>
  </si>
  <si>
    <t>Cã TK 1368+TK1388</t>
  </si>
  <si>
    <t>M· 05 - TiÒn chi nép thuÕ thu nhËp DN</t>
  </si>
  <si>
    <t>Nî TK 3334</t>
  </si>
  <si>
    <t>M· 06 - TiÒn thu kh¸c tõ ho¹t ®éng KD ( Nî TK 111+112 ®èi øng c¸c TK 711+133  vµ c¸c TK kh¸c)</t>
  </si>
  <si>
    <t>Cã TK 133,642</t>
  </si>
  <si>
    <t>thue tscd chua cã</t>
  </si>
  <si>
    <t>Cã TK 141, 3311</t>
  </si>
  <si>
    <t>Cã TK 3382+3383+3384</t>
  </si>
  <si>
    <t>Cã TK 711</t>
  </si>
  <si>
    <t>Nî TK 1121</t>
  </si>
  <si>
    <t>Cã TK 144,344</t>
  </si>
  <si>
    <t>Cã TK 635</t>
  </si>
  <si>
    <t>Cã TK 333</t>
  </si>
  <si>
    <t>Cã TK 3311, 3312</t>
  </si>
  <si>
    <t>Cã TK 642</t>
  </si>
  <si>
    <t>Nî TK 128</t>
  </si>
  <si>
    <t>Cã TK 144</t>
  </si>
  <si>
    <t>Nî TK 244</t>
  </si>
  <si>
    <t>Cã TK 344</t>
  </si>
  <si>
    <t>Cã TK 431</t>
  </si>
  <si>
    <t>Nî TK 4211</t>
  </si>
  <si>
    <t>M· 07 - TiÒn chi kh¸c cho ho¹t ®éng KD ( Ghi cã 111+112 ®èi øng nî c¸c TK 811+ ThuÕ  vµ c¸c kho¶n nép nhµ n­íc+461+ c¸c TK liªn quan kh¸c - Ghi ©m )</t>
  </si>
  <si>
    <t>TK 133,333</t>
  </si>
  <si>
    <t>TK 642,154,811</t>
  </si>
  <si>
    <t>tk 1388</t>
  </si>
  <si>
    <t>Nî TK 141</t>
  </si>
  <si>
    <t>§iÒu chØnh chi</t>
  </si>
  <si>
    <t>Nî TK 3382+3383+3384</t>
  </si>
  <si>
    <t>Nî TK 431</t>
  </si>
  <si>
    <t>Nî TK 411</t>
  </si>
  <si>
    <t xml:space="preserve">Nî TK 3388 </t>
  </si>
  <si>
    <t>Nî TK 333</t>
  </si>
  <si>
    <t>Nî TK 133</t>
  </si>
  <si>
    <t>Nî TK 154</t>
  </si>
  <si>
    <t xml:space="preserve">Nî TK 3338 </t>
  </si>
  <si>
    <t>Nî TK 642</t>
  </si>
  <si>
    <t>Nî TK3388</t>
  </si>
  <si>
    <t>Nî TK 451, 461</t>
  </si>
  <si>
    <t>Nî TK 635, 821, 811</t>
  </si>
  <si>
    <t>Kh«ng ph¶i l·i vay</t>
  </si>
  <si>
    <t>Nî TK 3382+3383+3384+3389</t>
  </si>
  <si>
    <t>Cã TK 1388</t>
  </si>
  <si>
    <t>Cã TK 141</t>
  </si>
  <si>
    <t>Cã TK 336</t>
  </si>
  <si>
    <t>Cã TK 6428</t>
  </si>
  <si>
    <t>Nî TK 811</t>
  </si>
  <si>
    <t>Cã TK 1368</t>
  </si>
  <si>
    <t>Cã TK 1368+1388</t>
  </si>
  <si>
    <t>Nî TK 461</t>
  </si>
  <si>
    <t>M· 21 - TiÒn chi mua s¾m, x©y dùng, TSC§ vµ tµi s¶n dµi h¹n kh¸c (  Cã TK 111 +112 +131 +341 ®ãi øng c¸c TK 211 + 241 + 228 +3311 - Ghi ©m )</t>
  </si>
  <si>
    <t>C¨n cø vµo tæng sè tiÒn ®· chi ®Ó mua s¾m, x©y dùng TSC§ h÷u h×nh, TSC§ v« h×nh, tiÒn chi cho giai ®o¹n triÓn khai ®· ®­îc vèn ho¸ thµnh TSC§ v« h×nh, tiÒn chi cho ho¹t ®éng ®Çu t­ XD dë dang, ®Çu t­ bÊt ®éng s¶n trong kú b¸o c¸o</t>
  </si>
  <si>
    <t>Nî TK 211</t>
  </si>
  <si>
    <t>Nî TK 241</t>
  </si>
  <si>
    <t>Nî TK 228</t>
  </si>
  <si>
    <t>L·i vay</t>
  </si>
  <si>
    <t>Cã TK 3312</t>
  </si>
  <si>
    <t>Cã TK 6425+214</t>
  </si>
  <si>
    <t>Cã TK 341</t>
  </si>
  <si>
    <t>M· 22 - TiÒn thu tõ thanh lý nh­îng b¸n TSC§ vµ tµi s¶n dµi h¹n  ( Nî 111+112+711+515</t>
  </si>
  <si>
    <t>C¨n cø vµo tiÒn thuÇn ®· thu tõ viÖc thanh lý, nh­îng b¸n TSC§ h÷u h×nh, TSC§ v« h×nh, vµ bÊt ®éng s¶n trong kú b¸o c¸o</t>
  </si>
  <si>
    <t>Cã TK 811</t>
  </si>
  <si>
    <t>M· 23 - TiÒn chi cho vay, mua c¸c c«ng cô nî cña ®¬n vÞ kh¸c ( Ghi cã 111+112 ®èi øng c¸c TK 128 +228+121+221 - Ghi ©m )</t>
  </si>
  <si>
    <t>Cã TK 1111, 112</t>
  </si>
  <si>
    <t>Nî TK 343</t>
  </si>
  <si>
    <t>M· 24 - TiÒn thu håi cho vay, b¸n l¹i c¸c c«ng cô nî cña ®¬n vÞ kh¸c ( Ghi nî TK 111+112 ®èi øng c¸c TK 128 + 228 + 121 + 221 )</t>
  </si>
  <si>
    <t>Cã TK 128</t>
  </si>
  <si>
    <t>Cã TK 228</t>
  </si>
  <si>
    <t>Cã TK 343</t>
  </si>
  <si>
    <t>M· 25- TiÒn chi ®Çu t­ gãp vèn vµo ®¬n vÞ kh¸c( Cã TK 1111+1121 ®èi øng c¸c TK 221+222+223+128+228 - Ghi ©m)</t>
  </si>
  <si>
    <t>Cã TK 111</t>
  </si>
  <si>
    <t>Nî TK 221, 228</t>
  </si>
  <si>
    <t>Cã TK 112</t>
  </si>
  <si>
    <t>Nî TK 221</t>
  </si>
  <si>
    <t>Nî TK 223</t>
  </si>
  <si>
    <t>Nî TK 128,228</t>
  </si>
  <si>
    <t>M· 26 - TiÒn thu håi ®Çu t­ gãp vèn vµo ®¬n vÞ kh¸c ( Nî 1111+1121 ®èi øng c¸c TK 221+222+128+228 )</t>
  </si>
  <si>
    <t>C¨n cø vµ tæng sè tiÒn thu håi c¸c kho¶n ®Çu t­ vèn vµo ®¬n vÞ kh¸c ( do b¸n l¹i  hoÆc thanh lý c¸c kho¶n vèn ®· ®Çu t­ vµo ®¬n vÞ kh¸c) trong kú b¸o c¸o</t>
  </si>
  <si>
    <t>Cã TK 221</t>
  </si>
  <si>
    <t>Cã TK 222</t>
  </si>
  <si>
    <t>M· 27 - TiÒn thu l·i cho vay, cæ tøc vµ lîi nhuËn ®­îc chia ( Nî TK 1111+1121 ®èi øng c¸c TK 515+121+221+222+128+  228 vµ TK kh¸c nÕu cã )</t>
  </si>
  <si>
    <t>dµi h¹n</t>
  </si>
  <si>
    <t>D­ cã TK 338+138+344</t>
  </si>
  <si>
    <t>C¨n cø vµo sè tiÒn thu vÒ c¸c kho¶n tiÒn l·i cho vay, l·i tiÒn göi, l·i tõ mua vµ n¾m gi÷ ®Çu t­ c¸c c«ng cô nî ( Tr¸i phiÕu, tÝn phiÕu, kú phiÕu..) cæ tøc vµ lîi nhuËn nhËn ®­îc tõ gãp vèn vµo c¸c ®¬n vÞ kh¸c trong kú b¸o c¸o.</t>
  </si>
  <si>
    <t>Cã TK 515</t>
  </si>
  <si>
    <t>Cã TK 121</t>
  </si>
  <si>
    <t>Cã TK 515 - cæ tøc</t>
  </si>
  <si>
    <t>Nî TK 338</t>
  </si>
  <si>
    <t>Nî TK3311</t>
  </si>
  <si>
    <t>Cã TK 515 - L·i cho vay</t>
  </si>
  <si>
    <t xml:space="preserve">M· sè 31 - TiÒn thu tõ ph¸t hµnh cæ phiÕu, nhËn vèn gãp cña chñ së h÷u (  Nî TK 111+112 ®èi øng víi  TK 411 ) </t>
  </si>
  <si>
    <t>C¨n cø vµo tæng sè tiÒn ®· thu do c¸c chñ së h÷u cña doanh nghiÖp gãp vèn d­íi c¸c h×nh thøc ph¸t hµnh cæ phiÕu thu b»ng tiÒn( Sè tiÒn thu theo gi¸ thùc tÕ ph¸t hµnh)tiÒn thu gãp vèn b»ng tiÒn cña c¸c chñ së h÷u, tiÒn thu do nhµ n­íc cÊp vèn  trong kú</t>
  </si>
  <si>
    <t>Nî TK 1111,1121</t>
  </si>
  <si>
    <t>Cã  TK 336</t>
  </si>
  <si>
    <t>Cã  TK411</t>
  </si>
  <si>
    <t xml:space="preserve">M· sè 32 - TiÒn chi tr¶ vèn gãp cho c¸c chñ së h÷u, mua l¹i cæ phiÕu (  Cã TK 111+112 ®èi øng víi c¸c TK 411 ) </t>
  </si>
  <si>
    <t>Nî TK 311,121,411</t>
  </si>
  <si>
    <t>Cã  TK1121,1111</t>
  </si>
  <si>
    <t xml:space="preserve">M· sè 33 - TiÒn vay ng¾n h¹n, dµi h¹n nhËn ®­îc (  Nî TK 111 +112 +3311 +336+338 ®èi øng víi c¸c TK 311+341+342+343 ) </t>
  </si>
  <si>
    <t xml:space="preserve">C¨n cø vµo tæng sè tiÒn ®· nhËn ®­îc do doanh nghiÖp ®i vay ng¾n h¹n, dµi h¹n cña ng©n hµng, c¸c tæ chøc tµi chÝnh, tÝn dông vµ c¸c ®èi t­îng kh¸c trong kú b¸o c¸o. §èi  víi c¸c kho¶n vay b»ng tr¸i phiÕu, sè tiÒn ®· thu ®­îc ph¶n ¸nh b»ng sè thùc thu </t>
  </si>
  <si>
    <t>Nî TK 111</t>
  </si>
  <si>
    <t>Cã  TK 311</t>
  </si>
  <si>
    <t>Cã  TK 341</t>
  </si>
  <si>
    <t>Cã  TK 342</t>
  </si>
  <si>
    <t>Cã  TK 343</t>
  </si>
  <si>
    <t xml:space="preserve">M· sè 34 - TiÒn chi tr¶ nî gèc vay (  Cã TK 111+112+131 ®èi øng víi c¸c TK 311+315+341+342+343 ) </t>
  </si>
  <si>
    <t>§Õn ngµy 30 th¸ng 06 n¨m 2015</t>
  </si>
  <si>
    <t>Hµ Néi, ngµy 10 th¸ng 08 n¨m 2015</t>
  </si>
  <si>
    <t>§Õn 30 th¸ng 06 n¨m 2015</t>
  </si>
  <si>
    <t>Hµ Néi, Ngµy 10 th¸ng 08 n¨m2015</t>
  </si>
  <si>
    <t>C«ng ty CP ViÔn Tin</t>
  </si>
  <si>
    <t>C«ng ty CP qu¶ng c¸o Thiªn Hy Long</t>
  </si>
  <si>
    <t>C«ng ty CP KÕt cÊu thÐp c¬ khÝ</t>
  </si>
  <si>
    <t>Ph¹m V¨n TuyÕn</t>
  </si>
  <si>
    <t>TiÒn vay vèn</t>
  </si>
  <si>
    <t>Lª ThÞ H¶i YÕn</t>
  </si>
  <si>
    <t>TiÒn phôc vô dù ¸n</t>
  </si>
  <si>
    <t>Cty TNHH TMDV XD nhµ V¹n Th¸i</t>
  </si>
  <si>
    <t>Gãn vèn dù ¸n</t>
  </si>
  <si>
    <t>Cty CP TV§T SDU</t>
  </si>
  <si>
    <t>PhÝ b¶o tr× tßa nhµ</t>
  </si>
  <si>
    <t>TiÒn b¶o tr× tßa nhµ</t>
  </si>
  <si>
    <t>NguyÔn §øc Huyªn</t>
  </si>
  <si>
    <t>TrÇn Thu HiÒn</t>
  </si>
  <si>
    <t>Chi phÝ SXKD dë dang ng¾n h¹n</t>
  </si>
  <si>
    <t>Chi phÝ SXKD dë dang dµi h¹n</t>
  </si>
  <si>
    <t>DA S«ng §µ Hµ §«ng</t>
  </si>
  <si>
    <t>DA cao èc C&amp;T Plaza</t>
  </si>
  <si>
    <t>Sè d­ ®Õn ngµy 30/06/2015</t>
  </si>
  <si>
    <t>Ph¹m Tõ C«ng Ph­¬ng</t>
  </si>
  <si>
    <t>Cty CP TVXD&amp;PT§T ViÖt Nam</t>
  </si>
  <si>
    <t>B¸o c¸o tµi chÝnh</t>
  </si>
  <si>
    <t>§¬n vÞ tÝnh: VN§</t>
  </si>
  <si>
    <t>Tæng Gi¸m ®èc</t>
  </si>
  <si>
    <t>Dù ¸n 25 T©n Mai</t>
  </si>
  <si>
    <t>Ngµy 30 th¸ng 09 n¨m 2015</t>
  </si>
  <si>
    <t>Hµ Néi, ngµy 20 th¸ng 10 n¨m 2015</t>
  </si>
  <si>
    <t>§Õn 30 th¸ng 09 n¨m 2015</t>
  </si>
  <si>
    <t>quý III n¨m 2015</t>
  </si>
  <si>
    <t xml:space="preserve"> ®Õn 30 th¸ng 09 n¨m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</si>
</sst>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;[Red]\-&quot;£&quot;#,##0"/>
    <numFmt numFmtId="166" formatCode="_-* #,##0_-;\-* #,##0_-;_-* &quot;-&quot;_-;_-@_-"/>
    <numFmt numFmtId="167" formatCode="_-* #,##0.00_-;\-* #,##0.00_-;_-* &quot;-&quot;??_-;_-@_-"/>
    <numFmt numFmtId="168" formatCode="&quot;$&quot;#,##0;[Red]\-&quot;$&quot;#,##0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#,##0;[Red]#,##0"/>
    <numFmt numFmtId="172" formatCode="_ &quot;R&quot;\ * #,##0_ ;_ &quot;R&quot;\ * \-#,##0_ ;_ &quot;R&quot;\ * &quot;-&quot;_ ;_ @_ "/>
    <numFmt numFmtId="173" formatCode="_ * #,##0_ ;_ * \-#,##0_ ;_ * &quot;-&quot;_ ;_ @_ "/>
    <numFmt numFmtId="174" formatCode="_ * #,##0.00_ ;_ * \-#,##0.00_ ;_ * &quot;-&quot;??_ ;_ @_ "/>
    <numFmt numFmtId="175" formatCode="0.0"/>
    <numFmt numFmtId="176" formatCode="_(* #,##0.0_);_(* \(#,##0.0\);_(* &quot;-&quot;??_);_(@_)"/>
    <numFmt numFmtId="177" formatCode="_ * #,##0.00_)\ _$_ ;_ * \(#,##0.00\)\ _$_ ;_ * &quot;-&quot;??_)\ _$_ ;_ @_ "/>
    <numFmt numFmtId="178" formatCode="_ &quot;$&quot;* #,##0.00_ ;_ &quot;$&quot;* \-#,##0.00_ ;_ &quot;$&quot;* &quot;-&quot;??_ ;_ @_ "/>
    <numFmt numFmtId="179" formatCode="#,##0&quot;$&quot;_);\(#,##0&quot;$&quot;\)"/>
    <numFmt numFmtId="180" formatCode="#,##0.000_);[Red]\(#,##0.000\)"/>
    <numFmt numFmtId="181" formatCode="_ &quot;\&quot;* #,##0_ ;_ &quot;\&quot;* \-#,##0_ ;_ &quot;\&quot;* &quot;-&quot;_ ;_ @_ "/>
    <numFmt numFmtId="182" formatCode="_ &quot;\&quot;* #,##0.00_ ;_ &quot;\&quot;* \-#,##0.00_ ;_ &quot;\&quot;* &quot;-&quot;??_ ;_ @_ "/>
    <numFmt numFmtId="183" formatCode="_-* #,##0.00\ _F_-;\-* #,##0.00\ _F_-;_-* &quot;-&quot;??\ _F_-;_-@_-"/>
    <numFmt numFmtId="184" formatCode="&quot;¡Ì&quot;#,##0;[Red]\-&quot;¡Ì&quot;#,##0"/>
    <numFmt numFmtId="185" formatCode="&quot;¡Ì&quot;#&quot;,&quot;##0;[Red]\-&quot;¡Ì&quot;#&quot;,&quot;##0"/>
    <numFmt numFmtId="186" formatCode="&quot;£&quot;#&quot;,&quot;##0;[Red]\-&quot;£&quot;#&quot;,&quot;##0"/>
    <numFmt numFmtId="187" formatCode="#,###"/>
    <numFmt numFmtId="188" formatCode="\t0.00%"/>
    <numFmt numFmtId="189" formatCode="\t#\ ??/??"/>
    <numFmt numFmtId="190" formatCode="#,##0;\(#,##0\)"/>
    <numFmt numFmtId="191" formatCode="#,##0.00\ &quot;F&quot;;[Red]\-#,##0.00\ &quot;F&quot;"/>
    <numFmt numFmtId="192" formatCode="###,###"/>
    <numFmt numFmtId="193" formatCode="#,##0\ &quot;$&quot;_);[Red]\(#,##0\ &quot;$&quot;\)"/>
    <numFmt numFmtId="194" formatCode="&quot;$&quot;###,0&quot;.&quot;00_);[Red]\(&quot;$&quot;###,0&quot;.&quot;00\)"/>
    <numFmt numFmtId="195" formatCode="_-* #,##0_-;\-* #,##0_-;_-* &quot;-&quot;??_-;_-@_-"/>
    <numFmt numFmtId="196" formatCode="0.0%"/>
    <numFmt numFmtId="197" formatCode="#,##0;[Red]\(#,##0\)"/>
    <numFmt numFmtId="198" formatCode="\$#,##0\ ;\(\$#,##0\)"/>
    <numFmt numFmtId="199" formatCode="&quot;\&quot;#,##0.00;[Red]&quot;\&quot;&quot;\&quot;&quot;\&quot;&quot;\&quot;&quot;\&quot;&quot;\&quot;\-#,##0.00"/>
    <numFmt numFmtId="200" formatCode="0.000_)"/>
    <numFmt numFmtId="201" formatCode="&quot;\&quot;#,##0;[Red]&quot;\&quot;\-#,##0"/>
    <numFmt numFmtId="202" formatCode="&quot;\&quot;#,##0.00;[Red]&quot;\&quot;\-#,##0.00"/>
    <numFmt numFmtId="203" formatCode="&quot;$&quot;#&quot;,&quot;##0_);[Red]\(&quot;$&quot;#&quot;,&quot;##0\)"/>
    <numFmt numFmtId="204" formatCode="_-&quot;$&quot;* #&quot;,&quot;##0_-;\-&quot;$&quot;* #&quot;,&quot;##0_-;_-&quot;$&quot;* &quot;-&quot;_-;_-@_-"/>
    <numFmt numFmtId="205" formatCode="_-&quot;$&quot;* #&quot;,&quot;##0.00_-;\-&quot;$&quot;* #&quot;,&quot;##0.00_-;_-&quot;$&quot;* &quot;-&quot;??_-;_-@_-"/>
    <numFmt numFmtId="206" formatCode="\$#&quot;,&quot;##0\ ;\(\$#&quot;,&quot;##0\)"/>
    <numFmt numFmtId="207" formatCode="_(&quot;.&quot;* #&quot;$&quot;##0_);_(&quot;.&quot;* \(#&quot;$&quot;##0\);_(&quot;.&quot;* &quot;-&quot;_);_(@_)"/>
    <numFmt numFmtId="208" formatCode="&quot;$&quot;#&quot;$&quot;##0_);\(&quot;$&quot;#&quot;$&quot;##0\)"/>
    <numFmt numFmtId="209" formatCode="&quot;$&quot;#&quot;$&quot;##0_);[Red]\(&quot;$&quot;#&quot;$&quot;##0\)"/>
    <numFmt numFmtId="210" formatCode="#&quot;,&quot;##0.00\ &quot;F&quot;;[Red]\-#&quot;,&quot;##0.00\ &quot;F&quot;"/>
    <numFmt numFmtId="211" formatCode="#,##0\ &quot;F&quot;;[Red]\-#,##0\ &quot;F&quot;"/>
    <numFmt numFmtId="212" formatCode="_-* #,##0\ &quot;F&quot;_-;\-* #,##0\ &quot;F&quot;_-;_-* &quot;-&quot;\ &quot;F&quot;_-;_-@_-"/>
    <numFmt numFmtId="213" formatCode="_(* #,##0_);_(* \(#,##0\);_(* &quot;-&quot;??_);_(@_)"/>
    <numFmt numFmtId="214" formatCode="#,##0\ "/>
    <numFmt numFmtId="215" formatCode="##.##%"/>
    <numFmt numFmtId="216" formatCode="##,###.##"/>
    <numFmt numFmtId="217" formatCode="#0.##"/>
    <numFmt numFmtId="218" formatCode="##,##0%"/>
    <numFmt numFmtId="219" formatCode="#,###%"/>
    <numFmt numFmtId="220" formatCode="##.##"/>
    <numFmt numFmtId="221" formatCode="###.###"/>
    <numFmt numFmtId="222" formatCode="##,###.####"/>
    <numFmt numFmtId="223" formatCode="##,##0.##"/>
    <numFmt numFmtId="224" formatCode="0%_);\(0%\)"/>
    <numFmt numFmtId="225" formatCode="#\ ###\ ###\ ###"/>
    <numFmt numFmtId="226" formatCode="#,##0.00000000"/>
    <numFmt numFmtId="227" formatCode="&quot;$&quot;#,##0"/>
    <numFmt numFmtId="228" formatCode="_(* #,##0.0000_);_(* \(#,##0.0000\);_(* &quot;-&quot;??_);_(@_)"/>
    <numFmt numFmtId="229" formatCode="#,##0\ &quot;F&quot;;\-#,##0\ &quot;F&quot;"/>
    <numFmt numFmtId="230" formatCode="#,##0.0_);\(#,##0.0\)"/>
    <numFmt numFmtId="231" formatCode="0.0%;[Red]\(0.0%\)"/>
    <numFmt numFmtId="232" formatCode="0.0%;\(0.0%\)"/>
    <numFmt numFmtId="233" formatCode="#,##0.000_);\(#,##0.000\)"/>
    <numFmt numFmtId="234" formatCode="_ * #,##0.00_)&quot;£&quot;_ ;_ * \(#,##0.00\)&quot;£&quot;_ ;_ * &quot;-&quot;??_)&quot;£&quot;_ ;_ @_ "/>
    <numFmt numFmtId="235" formatCode="&quot;\&quot;#,##0;[Red]\-&quot;\&quot;#,##0"/>
    <numFmt numFmtId="236" formatCode="_-* #,##0\ _F_B_-;\-* #,##0\ _F_B_-;_-* &quot;-&quot;\ _F_B_-;_-@_-"/>
    <numFmt numFmtId="237" formatCode="#,##0.0"/>
    <numFmt numFmtId="238" formatCode="0_)"/>
    <numFmt numFmtId="239" formatCode="#,##0&quot;®&quot;_);\(#,##0&quot;®&quot;\)"/>
    <numFmt numFmtId="240" formatCode="\ \ \ \ \ \ @"/>
    <numFmt numFmtId="241" formatCode="\$#&quot;$&quot;##0\ ;\(\$#&quot;$&quot;##0\)"/>
    <numFmt numFmtId="242" formatCode="#&quot;$&quot;##0.00\ &quot;F&quot;;[Red]\-#&quot;$&quot;##0.00\ &quot;F&quot;"/>
    <numFmt numFmtId="243" formatCode="_-&quot;F&quot;\ * #,##0.0_-;_-&quot;F&quot;\ * #,##0.0\-;_-&quot;F&quot;\ * &quot;-&quot;??_-;_-@_-"/>
    <numFmt numFmtId="244" formatCode="###0"/>
    <numFmt numFmtId="245" formatCode="&quot;$&quot;#,##0.000_);[Red]\(&quot;$&quot;#,##0.00\)"/>
    <numFmt numFmtId="246" formatCode="_-* #,##0\ _F_-;\-* #,##0\ _F_-;_-* &quot;-&quot;\ _F_-;_-@_-"/>
    <numFmt numFmtId="247" formatCode="#,##0.00_);\-#,##0.00_)"/>
    <numFmt numFmtId="248" formatCode="#,##0_);\-#,##0_)"/>
    <numFmt numFmtId="249" formatCode="dd/mm/yyyy"/>
    <numFmt numFmtId="250" formatCode="_-* #,##0\ _V_N_§_-;_-* #,##0\ _V_N_§\-;_-* &quot;-&quot;\ _V_N_§_-;_-@_-"/>
  </numFmts>
  <fonts count="252">
    <font>
      <sz val="12"/>
      <name val=".VnTime"/>
    </font>
    <font>
      <sz val="12"/>
      <name val=".VnTime"/>
    </font>
    <font>
      <sz val="12"/>
      <name val="3C_Times_T"/>
    </font>
    <font>
      <sz val="10"/>
      <color indexed="8"/>
      <name val="MS Sans Serif"/>
    </font>
    <font>
      <b/>
      <sz val="12"/>
      <color indexed="8"/>
      <name val=".VnTime"/>
      <family val="2"/>
    </font>
    <font>
      <sz val="13"/>
      <name val=".vntime"/>
    </font>
    <font>
      <sz val="12"/>
      <name val=".VnTime"/>
      <family val="2"/>
    </font>
    <font>
      <sz val="12"/>
      <color indexed="8"/>
      <name val=".VnTime"/>
      <family val="2"/>
    </font>
    <font>
      <b/>
      <sz val="12"/>
      <name val=".VnTime"/>
      <family val="2"/>
    </font>
    <font>
      <i/>
      <sz val="12"/>
      <name val=".VnTime"/>
      <family val="2"/>
    </font>
    <font>
      <sz val="10"/>
      <name val="Arial"/>
    </font>
    <font>
      <b/>
      <i/>
      <sz val="12"/>
      <name val=".VnTime"/>
      <family val="2"/>
    </font>
    <font>
      <b/>
      <sz val="12"/>
      <name val=".VnTime"/>
    </font>
    <font>
      <b/>
      <sz val="10"/>
      <name val=".VnTime"/>
      <family val="2"/>
    </font>
    <font>
      <b/>
      <sz val="11"/>
      <name val=".VnTime"/>
      <family val="2"/>
    </font>
    <font>
      <b/>
      <sz val="11"/>
      <name val=".VnTimeH"/>
      <family val="2"/>
    </font>
    <font>
      <sz val="11"/>
      <name val=".VnTime"/>
      <family val="2"/>
    </font>
    <font>
      <i/>
      <sz val="11"/>
      <name val=".VnTime"/>
      <family val="2"/>
    </font>
    <font>
      <b/>
      <sz val="16"/>
      <name val=".VnTimeH"/>
      <family val="2"/>
    </font>
    <font>
      <sz val="10"/>
      <name val="3C_Arial_T"/>
    </font>
    <font>
      <b/>
      <sz val="13"/>
      <name val=".VnTime"/>
      <family val="2"/>
    </font>
    <font>
      <sz val="16"/>
      <name val=".VnArial"/>
      <family val="2"/>
    </font>
    <font>
      <sz val="10"/>
      <name val=".VnTime"/>
      <family val="2"/>
    </font>
    <font>
      <sz val="13"/>
      <name val=".VnTime"/>
      <family val="2"/>
    </font>
    <font>
      <sz val="9"/>
      <name val=".VnTime"/>
      <family val="2"/>
    </font>
    <font>
      <b/>
      <sz val="12"/>
      <name val=".VnTimeh"/>
      <family val="2"/>
    </font>
    <font>
      <b/>
      <sz val="10"/>
      <name val=".VnTimeH"/>
      <family val="2"/>
    </font>
    <font>
      <sz val="10"/>
      <name val=".VnTimeH"/>
      <family val="2"/>
    </font>
    <font>
      <b/>
      <sz val="9"/>
      <name val=".VnTime"/>
      <family val="2"/>
    </font>
    <font>
      <sz val="12"/>
      <name val=".VnTimeH"/>
      <family val="2"/>
    </font>
    <font>
      <sz val="10"/>
      <name val=".vntime"/>
    </font>
    <font>
      <sz val="10"/>
      <name val=".VnArial"/>
    </font>
    <font>
      <i/>
      <sz val="13"/>
      <name val=".VnTime"/>
      <family val="2"/>
    </font>
    <font>
      <b/>
      <sz val="14"/>
      <name val=".VnTime"/>
      <family val="2"/>
    </font>
    <font>
      <sz val="11"/>
      <name val="Arial"/>
      <family val="2"/>
    </font>
    <font>
      <sz val="14"/>
      <name val=".VnTime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.VnTimeH"/>
      <family val="2"/>
    </font>
    <font>
      <sz val="16"/>
      <name val=".VnHelvetInsH"/>
      <family val="2"/>
    </font>
    <font>
      <sz val="10"/>
      <name val="MS Sans Serif"/>
      <family val="2"/>
    </font>
    <font>
      <sz val="10"/>
      <name val="AngsanaUPC"/>
      <family val="1"/>
    </font>
    <font>
      <sz val="14"/>
      <name val="VnTime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2"/>
      <name val="µ¸¿òÃ¼"/>
      <family val="3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±¼¸²A¼"/>
      <family val="3"/>
      <charset val="129"/>
    </font>
    <font>
      <sz val="11"/>
      <name val="µ¸¿ò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name val="–¾’©"/>
      <family val="1"/>
      <charset val="128"/>
    </font>
    <font>
      <sz val="14"/>
      <name val=".VnTime"/>
    </font>
    <font>
      <b/>
      <sz val="13"/>
      <color indexed="8"/>
      <name val=".VnTimeH"/>
      <family val="2"/>
    </font>
    <font>
      <sz val="14"/>
      <name val="VnTime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10"/>
      <name val=".Vntime"/>
    </font>
    <font>
      <sz val="12"/>
      <name val="???"/>
      <family val="3"/>
      <charset val="129"/>
    </font>
    <font>
      <sz val="10"/>
      <name val="?? ??"/>
      <family val="1"/>
      <charset val="136"/>
    </font>
    <font>
      <sz val="10"/>
      <name val="??"/>
      <family val="3"/>
      <charset val="129"/>
    </font>
    <font>
      <sz val="10"/>
      <name val="Times New Roman"/>
    </font>
    <font>
      <sz val="8"/>
      <name val="Arial"/>
      <family val="2"/>
    </font>
    <font>
      <b/>
      <sz val="18"/>
      <name val="Arial"/>
    </font>
    <font>
      <b/>
      <sz val="12"/>
      <name val="Arial"/>
    </font>
    <font>
      <sz val="8"/>
      <color indexed="12"/>
      <name val="Helv"/>
    </font>
    <font>
      <sz val="10"/>
      <name val=".VnAvant"/>
      <family val="2"/>
    </font>
    <font>
      <sz val="7"/>
      <name val="Small Fonts"/>
    </font>
    <font>
      <sz val="10"/>
      <name val="Times New Roman"/>
      <family val="1"/>
    </font>
    <font>
      <sz val="11"/>
      <color indexed="10"/>
      <name val=".VnTime"/>
      <family val="2"/>
    </font>
    <font>
      <b/>
      <sz val="14"/>
      <name val=".VnTimeH"/>
      <family val="2"/>
    </font>
    <font>
      <b/>
      <sz val="12"/>
      <color indexed="10"/>
      <name val=".VnTime"/>
      <family val="2"/>
    </font>
    <font>
      <b/>
      <sz val="8"/>
      <name val=".VnTime"/>
      <family val="2"/>
    </font>
    <font>
      <sz val="8"/>
      <name val=".VnTime"/>
      <family val="2"/>
    </font>
    <font>
      <i/>
      <sz val="10"/>
      <name val=".VnTime"/>
      <family val="2"/>
    </font>
    <font>
      <sz val="8"/>
      <name val=".VnTime"/>
    </font>
    <font>
      <b/>
      <sz val="17"/>
      <name val=".VnTimeH"/>
      <family val="2"/>
    </font>
    <font>
      <b/>
      <sz val="11"/>
      <color indexed="8"/>
      <name val=".VnTime"/>
      <family val="2"/>
    </font>
    <font>
      <b/>
      <sz val="9"/>
      <color indexed="8"/>
      <name val=".VnTime"/>
      <family val="2"/>
    </font>
    <font>
      <sz val="11"/>
      <color indexed="8"/>
      <name val=".VnTime"/>
      <family val="2"/>
    </font>
    <font>
      <sz val="9"/>
      <color indexed="8"/>
      <name val=".VnTime"/>
      <family val="2"/>
    </font>
    <font>
      <sz val="13"/>
      <name val=".VnArial"/>
      <family val="2"/>
    </font>
    <font>
      <i/>
      <sz val="11"/>
      <name val=".VnTime"/>
    </font>
    <font>
      <sz val="10"/>
      <name val="MS Sans Serif"/>
    </font>
    <font>
      <b/>
      <sz val="10"/>
      <name val=".VnBook-AntiquaH"/>
      <family val="2"/>
    </font>
    <font>
      <i/>
      <sz val="11"/>
      <name val=".VnArial"/>
      <family val="2"/>
    </font>
    <font>
      <b/>
      <sz val="13"/>
      <name val=".VnArial"/>
      <family val="2"/>
    </font>
    <font>
      <sz val="13"/>
      <name val=".VnAristote"/>
      <family val="2"/>
    </font>
    <font>
      <b/>
      <sz val="14"/>
      <name val=".VnArialH"/>
      <family val="2"/>
    </font>
    <font>
      <sz val="12"/>
      <color indexed="8"/>
      <name val=".VnArial"/>
      <family val="2"/>
    </font>
    <font>
      <sz val="15"/>
      <name val=".VnHelvetInsH"/>
      <family val="2"/>
    </font>
    <font>
      <b/>
      <sz val="15"/>
      <name val=".VnTime"/>
      <family val="2"/>
    </font>
    <font>
      <i/>
      <sz val="12"/>
      <color indexed="53"/>
      <name val=".VnTime"/>
      <family val="2"/>
    </font>
    <font>
      <b/>
      <i/>
      <sz val="10"/>
      <name val=".VnTimeH"/>
      <family val="2"/>
    </font>
    <font>
      <sz val="15"/>
      <name val=".VnTime"/>
      <family val="2"/>
    </font>
    <font>
      <b/>
      <sz val="15"/>
      <name val=".VnTimeH"/>
      <family val="2"/>
    </font>
    <font>
      <b/>
      <sz val="11"/>
      <color indexed="18"/>
      <name val=".VnTime"/>
      <family val="2"/>
    </font>
    <font>
      <b/>
      <sz val="3"/>
      <color indexed="9"/>
      <name val=".VnTime"/>
      <family val="2"/>
    </font>
    <font>
      <b/>
      <sz val="14"/>
      <name val=".VnTime"/>
    </font>
    <font>
      <b/>
      <sz val="15"/>
      <name val=".Vntime"/>
    </font>
    <font>
      <b/>
      <sz val="13"/>
      <name val=".VnTimeH"/>
      <family val="2"/>
    </font>
    <font>
      <b/>
      <sz val="11"/>
      <name val=".VnArialH"/>
      <family val="2"/>
    </font>
    <font>
      <b/>
      <sz val="15"/>
      <name val=".VnArial"/>
      <family val="2"/>
    </font>
    <font>
      <b/>
      <sz val="11"/>
      <name val="Arial"/>
      <family val="2"/>
    </font>
    <font>
      <i/>
      <sz val="14"/>
      <name val=".VnTime"/>
      <family val="2"/>
    </font>
    <font>
      <b/>
      <sz val="10"/>
      <name val="Arial"/>
      <family val="2"/>
    </font>
    <font>
      <sz val="13"/>
      <name val=".VnTimeH"/>
      <family val="2"/>
    </font>
    <font>
      <b/>
      <sz val="10"/>
      <color indexed="8"/>
      <name val="Arial"/>
    </font>
    <font>
      <sz val="11"/>
      <name val=".VnTimeh"/>
      <family val="2"/>
    </font>
    <font>
      <sz val="7.9"/>
      <color indexed="8"/>
      <name val="Arial"/>
    </font>
    <font>
      <u/>
      <sz val="12"/>
      <color indexed="12"/>
      <name val=".VnTime"/>
    </font>
    <font>
      <sz val="11"/>
      <name val="3C_Arial_T"/>
    </font>
    <font>
      <sz val="10"/>
      <name val="3C_Times_T"/>
    </font>
    <font>
      <sz val="9"/>
      <name val=".VnTimeH"/>
      <family val="2"/>
    </font>
    <font>
      <sz val="11"/>
      <name val=".VnTime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|??¢¥¢¬¨Ï"/>
      <family val="1"/>
      <charset val="129"/>
    </font>
    <font>
      <sz val="12"/>
      <name val="???"/>
      <family val="1"/>
      <charset val="129"/>
    </font>
    <font>
      <sz val="12"/>
      <name val="???"/>
      <family val="3"/>
    </font>
    <font>
      <sz val="8"/>
      <name val="Times New Roman"/>
    </font>
    <font>
      <sz val="12"/>
      <name val="Tms Rmn"/>
    </font>
    <font>
      <b/>
      <sz val="10"/>
      <name val="Helv"/>
    </font>
    <font>
      <sz val="11"/>
      <name val="Tms Rmn"/>
    </font>
    <font>
      <sz val="10"/>
      <name val="MS Serif"/>
    </font>
    <font>
      <sz val="10"/>
      <color indexed="16"/>
      <name val="MS Serif"/>
    </font>
    <font>
      <b/>
      <sz val="12"/>
      <color indexed="9"/>
      <name val="Tms Rmn"/>
    </font>
    <font>
      <b/>
      <sz val="12"/>
      <name val="Helv"/>
    </font>
    <font>
      <b/>
      <sz val="8"/>
      <name val="MS Sans Serif"/>
    </font>
    <font>
      <sz val="12"/>
      <name val="??"/>
      <family val="1"/>
      <charset val="129"/>
    </font>
    <font>
      <b/>
      <sz val="11"/>
      <name val="Helv"/>
    </font>
    <font>
      <sz val="8"/>
      <name val="Wingdings"/>
    </font>
    <font>
      <sz val="8"/>
      <name val="Helv"/>
    </font>
    <font>
      <sz val="8"/>
      <name val="MS Sans Serif"/>
    </font>
    <font>
      <b/>
      <sz val="8"/>
      <color indexed="8"/>
      <name val="Helv"/>
    </font>
    <font>
      <sz val="12"/>
      <name val="VNTime"/>
    </font>
    <font>
      <sz val="14"/>
      <name val=".VnArial"/>
      <family val="2"/>
    </font>
    <font>
      <b/>
      <sz val="18"/>
      <name val=".VnTimeH"/>
      <family val="2"/>
    </font>
    <font>
      <sz val="14"/>
      <name val=".VnHelvetInsH"/>
      <family val="2"/>
    </font>
    <font>
      <i/>
      <sz val="12"/>
      <name val=".VnTime"/>
    </font>
    <font>
      <b/>
      <sz val="12"/>
      <name val=".VnArialH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0"/>
      <name val="SVNtimes new roman"/>
      <family val="2"/>
    </font>
    <font>
      <sz val="12"/>
      <name val="VNtimes new roman"/>
      <family val="2"/>
    </font>
    <font>
      <sz val="16"/>
      <name val="AngsanaUPC"/>
      <family val="3"/>
    </font>
    <font>
      <sz val="10"/>
      <color indexed="8"/>
      <name val="ARIAL"/>
      <charset val="1"/>
    </font>
    <font>
      <sz val="12"/>
      <name val="???"/>
    </font>
    <font>
      <sz val="12"/>
      <name val=".VnArial"/>
    </font>
    <font>
      <sz val="11"/>
      <name val="‚l‚r ‚oƒSƒVƒbƒN"/>
      <family val="3"/>
      <charset val="128"/>
    </font>
    <font>
      <sz val="14"/>
      <name val="Terminal"/>
      <family val="3"/>
      <charset val="128"/>
    </font>
    <font>
      <b/>
      <u/>
      <sz val="14"/>
      <color indexed="8"/>
      <name val=".VnBook-AntiquaH"/>
    </font>
    <font>
      <b/>
      <sz val="10"/>
      <name val=".VnArial"/>
    </font>
    <font>
      <i/>
      <sz val="12"/>
      <color indexed="8"/>
      <name val=".VnBook-AntiquaH"/>
    </font>
    <font>
      <sz val="11"/>
      <color indexed="8"/>
      <name val="Calibri"/>
      <family val="2"/>
    </font>
    <font>
      <b/>
      <sz val="12"/>
      <color indexed="8"/>
      <name val=".VnBook-Antiqua"/>
    </font>
    <font>
      <i/>
      <sz val="12"/>
      <color indexed="8"/>
      <name val=".VnBook-Antiqua"/>
    </font>
    <font>
      <sz val="14"/>
      <name val=".VnTimeH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1"/>
      <name val="VNbook-Antiqua"/>
      <family val="2"/>
    </font>
    <font>
      <sz val="10"/>
      <name val="VNI-Aptima"/>
    </font>
    <font>
      <sz val="12"/>
      <name val="VNI-Times"/>
    </font>
    <font>
      <b/>
      <sz val="12"/>
      <name val="VNTime"/>
      <family val="2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SVNtimes new roman"/>
    </font>
    <font>
      <sz val="10"/>
      <color indexed="8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i/>
      <sz val="10"/>
      <name val="Times New Roman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1"/>
      <name val="Times New Roman"/>
      <family val="1"/>
    </font>
    <font>
      <b/>
      <sz val="11"/>
      <color indexed="56"/>
      <name val="Calibri"/>
      <family val="2"/>
    </font>
    <font>
      <u/>
      <sz val="10"/>
      <color indexed="12"/>
      <name val=".VnTime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2"/>
      <name val="VN-NTime"/>
    </font>
    <font>
      <sz val="11"/>
      <name val=".VnArial"/>
      <family val="2"/>
    </font>
    <font>
      <sz val="11"/>
      <name val="VNI-Aptima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name val="Helv"/>
      <family val="2"/>
    </font>
    <font>
      <b/>
      <sz val="10"/>
      <name val="MS Sans Serif"/>
      <family val="2"/>
    </font>
    <font>
      <b/>
      <sz val="12"/>
      <color indexed="8"/>
      <name val="Arial"/>
    </font>
    <font>
      <b/>
      <i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i/>
      <sz val="12"/>
      <color indexed="8"/>
      <name val="Arial"/>
    </font>
    <font>
      <sz val="19"/>
      <color indexed="48"/>
      <name val="Arial"/>
    </font>
    <font>
      <sz val="12"/>
      <color indexed="14"/>
      <name val="Arial"/>
    </font>
    <font>
      <sz val="12"/>
      <name val="Arial Narrow"/>
    </font>
    <font>
      <sz val="10"/>
      <name val="VNbook-Antiqua"/>
    </font>
    <font>
      <sz val="10"/>
      <name val="Symbol"/>
      <family val="1"/>
      <charset val="2"/>
    </font>
    <font>
      <sz val="8"/>
      <name val=".VnHelvetIns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sz val="10"/>
      <name val="VNtimes new roman"/>
    </font>
    <font>
      <sz val="11"/>
      <color indexed="10"/>
      <name val="Calibri"/>
      <family val="2"/>
    </font>
    <font>
      <sz val="10"/>
      <name val="명조"/>
      <family val="3"/>
      <charset val="129"/>
    </font>
    <font>
      <sz val="12"/>
      <name val="宋体"/>
      <charset val="134"/>
    </font>
    <font>
      <sz val="11"/>
      <name val="ＭＳ 明朝"/>
      <family val="1"/>
      <charset val="128"/>
    </font>
    <font>
      <sz val="12"/>
      <color indexed="9"/>
      <name val=".VnTime"/>
    </font>
    <font>
      <b/>
      <sz val="8"/>
      <color indexed="81"/>
      <name val=".VnTime"/>
      <family val="2"/>
    </font>
    <font>
      <sz val="8"/>
      <color indexed="81"/>
      <name val=".VnTime"/>
      <family val="2"/>
    </font>
    <font>
      <b/>
      <sz val="11"/>
      <color indexed="10"/>
      <name val=".VnTime"/>
      <family val="2"/>
    </font>
    <font>
      <i/>
      <sz val="10"/>
      <name val=".VnTime"/>
    </font>
    <font>
      <sz val="12"/>
      <color indexed="53"/>
      <name val=".VnTime"/>
      <family val="2"/>
    </font>
    <font>
      <u/>
      <sz val="12"/>
      <name val=".VnTimeH"/>
      <family val="2"/>
    </font>
    <font>
      <b/>
      <sz val="10"/>
      <color indexed="10"/>
      <name val=".Vntime"/>
    </font>
    <font>
      <b/>
      <sz val="14"/>
      <name val=".VnArial"/>
      <family val="2"/>
    </font>
    <font>
      <b/>
      <sz val="10"/>
      <color indexed="11"/>
      <name val=".Vntime"/>
    </font>
    <font>
      <b/>
      <sz val="10"/>
      <color indexed="8"/>
      <name val=".VnTimeH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b/>
      <i/>
      <sz val="11"/>
      <name val=".VnTime"/>
      <family val="2"/>
    </font>
    <font>
      <i/>
      <sz val="11"/>
      <name val="Times New Roman"/>
      <family val="1"/>
    </font>
    <font>
      <b/>
      <sz val="10.5"/>
      <name val=".VnTime"/>
      <family val="2"/>
    </font>
    <font>
      <sz val="10"/>
      <color indexed="8"/>
      <name val=".VnTime"/>
      <family val="2"/>
    </font>
    <font>
      <b/>
      <i/>
      <sz val="10"/>
      <name val=".VnTime"/>
      <family val="2"/>
    </font>
    <font>
      <sz val="12"/>
      <color indexed="8"/>
      <name val=".VnTimeH"/>
      <family val="2"/>
    </font>
    <font>
      <b/>
      <u/>
      <sz val="12"/>
      <color indexed="8"/>
      <name val=".VnTime"/>
      <family val="2"/>
    </font>
    <font>
      <sz val="9.1"/>
      <color indexed="8"/>
      <name val="Arial"/>
    </font>
    <font>
      <sz val="12"/>
      <color indexed="10"/>
      <name val=".VnTime"/>
      <family val="2"/>
    </font>
    <font>
      <i/>
      <sz val="9"/>
      <name val=".VnTime"/>
      <family val="2"/>
    </font>
    <font>
      <b/>
      <sz val="11"/>
      <name val=".VnTime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817">
    <xf numFmtId="0" fontId="0" fillId="0" borderId="0"/>
    <xf numFmtId="0" fontId="37" fillId="0" borderId="0"/>
    <xf numFmtId="0" fontId="1" fillId="0" borderId="0" applyNumberFormat="0" applyFill="0" applyBorder="0" applyAlignment="0" applyProtection="0"/>
    <xf numFmtId="3" fontId="70" fillId="0" borderId="1"/>
    <xf numFmtId="215" fontId="155" fillId="0" borderId="2">
      <alignment horizontal="center"/>
      <protection hidden="1"/>
    </xf>
    <xf numFmtId="0" fontId="30" fillId="0" borderId="3" applyFont="0" applyBorder="0"/>
    <xf numFmtId="213" fontId="156" fillId="0" borderId="3" applyFont="0" applyBorder="0"/>
    <xf numFmtId="0" fontId="30" fillId="0" borderId="0"/>
    <xf numFmtId="174" fontId="2" fillId="0" borderId="0" applyFont="0" applyFill="0" applyBorder="0" applyAlignment="0" applyProtection="0"/>
    <xf numFmtId="0" fontId="41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74" fontId="41" fillId="0" borderId="0" applyFont="0" applyFill="0" applyBorder="0" applyAlignment="0" applyProtection="0"/>
    <xf numFmtId="0" fontId="72" fillId="0" borderId="4"/>
    <xf numFmtId="42" fontId="157" fillId="0" borderId="0" applyFont="0" applyFill="0" applyBorder="0" applyAlignment="0" applyProtection="0"/>
    <xf numFmtId="44" fontId="157" fillId="0" borderId="0" applyFont="0" applyFill="0" applyBorder="0" applyAlignment="0" applyProtection="0"/>
    <xf numFmtId="173" fontId="41" fillId="0" borderId="0" applyFont="0" applyFill="0" applyBorder="0" applyAlignment="0" applyProtection="0"/>
    <xf numFmtId="166" fontId="128" fillId="0" borderId="0" applyFont="0" applyFill="0" applyBorder="0" applyAlignment="0" applyProtection="0"/>
    <xf numFmtId="167" fontId="128" fillId="0" borderId="0" applyFont="0" applyFill="0" applyBorder="0" applyAlignment="0" applyProtection="0"/>
    <xf numFmtId="168" fontId="6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129" fillId="0" borderId="0"/>
    <xf numFmtId="40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58" fillId="0" borderId="0">
      <alignment vertical="top"/>
    </xf>
    <xf numFmtId="246" fontId="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1" fontId="159" fillId="0" borderId="0" applyFont="0" applyFill="0" applyBorder="0" applyAlignment="0" applyProtection="0"/>
    <xf numFmtId="244" fontId="160" fillId="0" borderId="0" applyFont="0" applyFill="0" applyBorder="0" applyAlignment="0" applyProtection="0"/>
    <xf numFmtId="203" fontId="66" fillId="0" borderId="0" applyFont="0" applyFill="0" applyBorder="0" applyAlignment="0" applyProtection="0"/>
    <xf numFmtId="205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203" fontId="66" fillId="0" borderId="0" applyFont="0" applyFill="0" applyBorder="0" applyAlignment="0" applyProtection="0"/>
    <xf numFmtId="170" fontId="36" fillId="0" borderId="0" applyFont="0" applyFill="0" applyBorder="0" applyAlignment="0" applyProtection="0"/>
    <xf numFmtId="202" fontId="161" fillId="0" borderId="0" applyFont="0" applyFill="0" applyBorder="0" applyAlignment="0" applyProtection="0"/>
    <xf numFmtId="201" fontId="161" fillId="0" borderId="0" applyFont="0" applyFill="0" applyBorder="0" applyAlignment="0" applyProtection="0"/>
    <xf numFmtId="208" fontId="30" fillId="0" borderId="0" applyFont="0" applyFill="0" applyBorder="0" applyAlignment="0" applyProtection="0"/>
    <xf numFmtId="201" fontId="130" fillId="0" borderId="0" applyFont="0" applyFill="0" applyBorder="0" applyAlignment="0" applyProtection="0"/>
    <xf numFmtId="0" fontId="162" fillId="0" borderId="0"/>
    <xf numFmtId="0" fontId="58" fillId="0" borderId="0"/>
    <xf numFmtId="0" fontId="162" fillId="0" borderId="0"/>
    <xf numFmtId="0" fontId="30" fillId="0" borderId="0"/>
    <xf numFmtId="1" fontId="42" fillId="0" borderId="1" applyBorder="0" applyAlignment="0">
      <alignment horizontal="center"/>
    </xf>
    <xf numFmtId="3" fontId="70" fillId="0" borderId="1"/>
    <xf numFmtId="3" fontId="70" fillId="0" borderId="1"/>
    <xf numFmtId="181" fontId="159" fillId="0" borderId="0" applyFont="0" applyFill="0" applyBorder="0" applyAlignment="0" applyProtection="0"/>
    <xf numFmtId="0" fontId="30" fillId="2" borderId="0"/>
    <xf numFmtId="0" fontId="30" fillId="2" borderId="0"/>
    <xf numFmtId="0" fontId="163" fillId="2" borderId="0"/>
    <xf numFmtId="0" fontId="30" fillId="2" borderId="0"/>
    <xf numFmtId="0" fontId="126" fillId="2" borderId="0"/>
    <xf numFmtId="0" fontId="43" fillId="2" borderId="0"/>
    <xf numFmtId="0" fontId="126" fillId="2" borderId="0"/>
    <xf numFmtId="0" fontId="30" fillId="2" borderId="0"/>
    <xf numFmtId="0" fontId="43" fillId="2" borderId="0"/>
    <xf numFmtId="0" fontId="43" fillId="2" borderId="0"/>
    <xf numFmtId="0" fontId="43" fillId="2" borderId="0"/>
    <xf numFmtId="0" fontId="164" fillId="0" borderId="1" applyNumberFormat="0" applyFont="0" applyBorder="0">
      <alignment horizontal="left" indent="2"/>
    </xf>
    <xf numFmtId="0" fontId="164" fillId="0" borderId="1" applyNumberFormat="0" applyFont="0" applyBorder="0">
      <alignment horizontal="left" indent="2"/>
    </xf>
    <xf numFmtId="9" fontId="13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0" fillId="0" borderId="0"/>
    <xf numFmtId="0" fontId="44" fillId="2" borderId="0"/>
    <xf numFmtId="0" fontId="30" fillId="2" borderId="0"/>
    <xf numFmtId="0" fontId="30" fillId="2" borderId="0"/>
    <xf numFmtId="0" fontId="165" fillId="2" borderId="0"/>
    <xf numFmtId="0" fontId="30" fillId="2" borderId="0"/>
    <xf numFmtId="0" fontId="126" fillId="2" borderId="0"/>
    <xf numFmtId="0" fontId="44" fillId="2" borderId="0"/>
    <xf numFmtId="0" fontId="126" fillId="2" borderId="0"/>
    <xf numFmtId="0" fontId="30" fillId="2" borderId="0"/>
    <xf numFmtId="0" fontId="44" fillId="2" borderId="0"/>
    <xf numFmtId="0" fontId="44" fillId="2" borderId="0"/>
    <xf numFmtId="0" fontId="44" fillId="2" borderId="0"/>
    <xf numFmtId="0" fontId="164" fillId="0" borderId="1" applyNumberFormat="0" applyFont="0" applyBorder="0" applyAlignment="0">
      <alignment horizontal="center"/>
    </xf>
    <xf numFmtId="0" fontId="164" fillId="0" borderId="1" applyNumberFormat="0" applyFont="0" applyBorder="0" applyAlignment="0">
      <alignment horizontal="center"/>
    </xf>
    <xf numFmtId="0" fontId="1" fillId="0" borderId="0"/>
    <xf numFmtId="0" fontId="166" fillId="3" borderId="0" applyNumberFormat="0" applyBorder="0" applyAlignment="0" applyProtection="0"/>
    <xf numFmtId="0" fontId="166" fillId="4" borderId="0" applyNumberFormat="0" applyBorder="0" applyAlignment="0" applyProtection="0"/>
    <xf numFmtId="0" fontId="166" fillId="5" borderId="0" applyNumberFormat="0" applyBorder="0" applyAlignment="0" applyProtection="0"/>
    <xf numFmtId="0" fontId="166" fillId="6" borderId="0" applyNumberFormat="0" applyBorder="0" applyAlignment="0" applyProtection="0"/>
    <xf numFmtId="0" fontId="166" fillId="7" borderId="0" applyNumberFormat="0" applyBorder="0" applyAlignment="0" applyProtection="0"/>
    <xf numFmtId="0" fontId="166" fillId="8" borderId="0" applyNumberFormat="0" applyBorder="0" applyAlignment="0" applyProtection="0"/>
    <xf numFmtId="0" fontId="10" fillId="0" borderId="0"/>
    <xf numFmtId="0" fontId="45" fillId="2" borderId="0"/>
    <xf numFmtId="0" fontId="30" fillId="2" borderId="0"/>
    <xf numFmtId="0" fontId="30" fillId="2" borderId="0"/>
    <xf numFmtId="0" fontId="167" fillId="2" borderId="0"/>
    <xf numFmtId="0" fontId="30" fillId="2" borderId="0"/>
    <xf numFmtId="0" fontId="126" fillId="2" borderId="0"/>
    <xf numFmtId="0" fontId="45" fillId="2" borderId="0"/>
    <xf numFmtId="0" fontId="126" fillId="2" borderId="0"/>
    <xf numFmtId="0" fontId="30" fillId="2" borderId="0"/>
    <xf numFmtId="0" fontId="45" fillId="2" borderId="0"/>
    <xf numFmtId="0" fontId="45" fillId="2" borderId="0"/>
    <xf numFmtId="0" fontId="46" fillId="0" borderId="0">
      <alignment wrapText="1"/>
    </xf>
    <xf numFmtId="0" fontId="30" fillId="0" borderId="0">
      <alignment wrapText="1"/>
    </xf>
    <xf numFmtId="0" fontId="30" fillId="0" borderId="0">
      <alignment wrapText="1"/>
    </xf>
    <xf numFmtId="0" fontId="168" fillId="0" borderId="0">
      <alignment vertical="top" wrapText="1"/>
    </xf>
    <xf numFmtId="0" fontId="30" fillId="0" borderId="0">
      <alignment wrapText="1"/>
    </xf>
    <xf numFmtId="0" fontId="126" fillId="0" borderId="0">
      <alignment wrapText="1"/>
    </xf>
    <xf numFmtId="0" fontId="46" fillId="0" borderId="0">
      <alignment wrapText="1"/>
    </xf>
    <xf numFmtId="0" fontId="126" fillId="0" borderId="0">
      <alignment wrapText="1"/>
    </xf>
    <xf numFmtId="0" fontId="30" fillId="0" borderId="0">
      <alignment wrapText="1"/>
    </xf>
    <xf numFmtId="0" fontId="46" fillId="0" borderId="0">
      <alignment wrapText="1"/>
    </xf>
    <xf numFmtId="0" fontId="46" fillId="0" borderId="0">
      <alignment wrapText="1"/>
    </xf>
    <xf numFmtId="0" fontId="166" fillId="9" borderId="0" applyNumberFormat="0" applyBorder="0" applyAlignment="0" applyProtection="0"/>
    <xf numFmtId="0" fontId="166" fillId="10" borderId="0" applyNumberFormat="0" applyBorder="0" applyAlignment="0" applyProtection="0"/>
    <xf numFmtId="0" fontId="166" fillId="11" borderId="0" applyNumberFormat="0" applyBorder="0" applyAlignment="0" applyProtection="0"/>
    <xf numFmtId="0" fontId="166" fillId="6" borderId="0" applyNumberFormat="0" applyBorder="0" applyAlignment="0" applyProtection="0"/>
    <xf numFmtId="0" fontId="166" fillId="9" borderId="0" applyNumberFormat="0" applyBorder="0" applyAlignment="0" applyProtection="0"/>
    <xf numFmtId="0" fontId="166" fillId="12" borderId="0" applyNumberFormat="0" applyBorder="0" applyAlignment="0" applyProtection="0"/>
    <xf numFmtId="213" fontId="169" fillId="0" borderId="5" applyNumberFormat="0" applyFont="0" applyBorder="0" applyAlignment="0">
      <alignment horizontal="center" vertical="center"/>
    </xf>
    <xf numFmtId="0" fontId="30" fillId="0" borderId="0"/>
    <xf numFmtId="0" fontId="170" fillId="13" borderId="0" applyNumberFormat="0" applyBorder="0" applyAlignment="0" applyProtection="0"/>
    <xf numFmtId="0" fontId="170" fillId="10" borderId="0" applyNumberFormat="0" applyBorder="0" applyAlignment="0" applyProtection="0"/>
    <xf numFmtId="0" fontId="170" fillId="11" borderId="0" applyNumberFormat="0" applyBorder="0" applyAlignment="0" applyProtection="0"/>
    <xf numFmtId="0" fontId="170" fillId="14" borderId="0" applyNumberFormat="0" applyBorder="0" applyAlignment="0" applyProtection="0"/>
    <xf numFmtId="0" fontId="170" fillId="15" borderId="0" applyNumberFormat="0" applyBorder="0" applyAlignment="0" applyProtection="0"/>
    <xf numFmtId="0" fontId="170" fillId="16" borderId="0" applyNumberFormat="0" applyBorder="0" applyAlignment="0" applyProtection="0"/>
    <xf numFmtId="0" fontId="59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70" fillId="17" borderId="0" applyNumberFormat="0" applyBorder="0" applyAlignment="0" applyProtection="0"/>
    <xf numFmtId="0" fontId="170" fillId="18" borderId="0" applyNumberFormat="0" applyBorder="0" applyAlignment="0" applyProtection="0"/>
    <xf numFmtId="0" fontId="170" fillId="19" borderId="0" applyNumberFormat="0" applyBorder="0" applyAlignment="0" applyProtection="0"/>
    <xf numFmtId="0" fontId="170" fillId="14" borderId="0" applyNumberFormat="0" applyBorder="0" applyAlignment="0" applyProtection="0"/>
    <xf numFmtId="0" fontId="170" fillId="15" borderId="0" applyNumberFormat="0" applyBorder="0" applyAlignment="0" applyProtection="0"/>
    <xf numFmtId="0" fontId="170" fillId="20" borderId="0" applyNumberFormat="0" applyBorder="0" applyAlignment="0" applyProtection="0"/>
    <xf numFmtId="181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132" fillId="0" borderId="0">
      <alignment horizontal="center" wrapText="1"/>
      <protection locked="0"/>
    </xf>
    <xf numFmtId="173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0" fillId="0" borderId="0" applyFont="0" applyFill="0" applyBorder="0" applyAlignment="0" applyProtection="0"/>
    <xf numFmtId="174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171" fillId="4" borderId="0" applyNumberFormat="0" applyBorder="0" applyAlignment="0" applyProtection="0"/>
    <xf numFmtId="0" fontId="172" fillId="0" borderId="0"/>
    <xf numFmtId="0" fontId="6" fillId="0" borderId="0"/>
    <xf numFmtId="0" fontId="133" fillId="0" borderId="0" applyNumberFormat="0" applyFill="0" applyBorder="0" applyAlignment="0" applyProtection="0"/>
    <xf numFmtId="0" fontId="48" fillId="0" borderId="0"/>
    <xf numFmtId="0" fontId="5" fillId="0" borderId="0"/>
    <xf numFmtId="0" fontId="49" fillId="0" borderId="0"/>
    <xf numFmtId="0" fontId="48" fillId="0" borderId="0"/>
    <xf numFmtId="0" fontId="52" fillId="0" borderId="0"/>
    <xf numFmtId="0" fontId="51" fillId="0" borderId="0"/>
    <xf numFmtId="0" fontId="47" fillId="0" borderId="0"/>
    <xf numFmtId="0" fontId="48" fillId="0" borderId="0"/>
    <xf numFmtId="0" fontId="50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53" fillId="0" borderId="0"/>
    <xf numFmtId="0" fontId="47" fillId="0" borderId="0"/>
    <xf numFmtId="0" fontId="53" fillId="0" borderId="0"/>
    <xf numFmtId="0" fontId="50" fillId="0" borderId="0"/>
    <xf numFmtId="0" fontId="53" fillId="0" borderId="0"/>
    <xf numFmtId="0" fontId="54" fillId="0" borderId="0"/>
    <xf numFmtId="176" fontId="10" fillId="0" borderId="0" applyFill="0" applyBorder="0" applyAlignment="0"/>
    <xf numFmtId="230" fontId="173" fillId="0" borderId="0" applyFill="0" applyBorder="0" applyAlignment="0"/>
    <xf numFmtId="228" fontId="173" fillId="0" borderId="0" applyFill="0" applyBorder="0" applyAlignment="0"/>
    <xf numFmtId="231" fontId="173" fillId="0" borderId="0" applyFill="0" applyBorder="0" applyAlignment="0"/>
    <xf numFmtId="234" fontId="10" fillId="0" borderId="0" applyFill="0" applyBorder="0" applyAlignment="0"/>
    <xf numFmtId="170" fontId="173" fillId="0" borderId="0" applyFill="0" applyBorder="0" applyAlignment="0"/>
    <xf numFmtId="232" fontId="173" fillId="0" borderId="0" applyFill="0" applyBorder="0" applyAlignment="0"/>
    <xf numFmtId="230" fontId="173" fillId="0" borderId="0" applyFill="0" applyBorder="0" applyAlignment="0"/>
    <xf numFmtId="0" fontId="174" fillId="21" borderId="6" applyNumberFormat="0" applyAlignment="0" applyProtection="0"/>
    <xf numFmtId="0" fontId="134" fillId="0" borderId="0"/>
    <xf numFmtId="216" fontId="175" fillId="0" borderId="4" applyBorder="0"/>
    <xf numFmtId="216" fontId="176" fillId="0" borderId="7">
      <protection locked="0"/>
    </xf>
    <xf numFmtId="217" fontId="177" fillId="0" borderId="7"/>
    <xf numFmtId="0" fontId="178" fillId="22" borderId="8" applyNumberFormat="0" applyAlignment="0" applyProtection="0"/>
    <xf numFmtId="213" fontId="31" fillId="0" borderId="0" applyFont="0" applyFill="0" applyBorder="0" applyAlignment="0" applyProtection="0"/>
    <xf numFmtId="4" fontId="179" fillId="0" borderId="0" applyAlignment="0"/>
    <xf numFmtId="1" fontId="180" fillId="0" borderId="9" applyBorder="0"/>
    <xf numFmtId="200" fontId="135" fillId="0" borderId="0"/>
    <xf numFmtId="200" fontId="135" fillId="0" borderId="0"/>
    <xf numFmtId="200" fontId="135" fillId="0" borderId="0"/>
    <xf numFmtId="200" fontId="135" fillId="0" borderId="0"/>
    <xf numFmtId="200" fontId="135" fillId="0" borderId="0"/>
    <xf numFmtId="200" fontId="135" fillId="0" borderId="0"/>
    <xf numFmtId="200" fontId="135" fillId="0" borderId="0"/>
    <xf numFmtId="200" fontId="135" fillId="0" borderId="0"/>
    <xf numFmtId="41" fontId="181" fillId="0" borderId="0" applyFont="0" applyFill="0" applyBorder="0" applyAlignment="0" applyProtection="0"/>
    <xf numFmtId="250" fontId="1" fillId="0" borderId="0" applyFont="0" applyFill="0" applyBorder="0" applyAlignment="0" applyProtection="0"/>
    <xf numFmtId="170" fontId="173" fillId="0" borderId="0" applyFont="0" applyFill="0" applyBorder="0" applyAlignment="0" applyProtection="0"/>
    <xf numFmtId="43" fontId="181" fillId="0" borderId="0" applyFont="0" applyFill="0" applyBorder="0" applyAlignment="0" applyProtection="0"/>
    <xf numFmtId="190" fontId="73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182" fillId="0" borderId="0">
      <alignment horizontal="center"/>
    </xf>
    <xf numFmtId="0" fontId="136" fillId="0" borderId="0" applyNumberFormat="0" applyAlignment="0">
      <alignment horizontal="left"/>
    </xf>
    <xf numFmtId="172" fontId="5" fillId="0" borderId="0" applyFont="0" applyFill="0" applyBorder="0" applyAlignment="0" applyProtection="0"/>
    <xf numFmtId="245" fontId="160" fillId="0" borderId="0" applyFont="0" applyFill="0" applyBorder="0" applyAlignment="0" applyProtection="0"/>
    <xf numFmtId="167" fontId="36" fillId="0" borderId="0" applyFont="0" applyFill="0" applyBorder="0" applyAlignment="0" applyProtection="0"/>
    <xf numFmtId="218" fontId="183" fillId="0" borderId="0">
      <protection locked="0"/>
    </xf>
    <xf numFmtId="219" fontId="183" fillId="0" borderId="0">
      <protection locked="0"/>
    </xf>
    <xf numFmtId="220" fontId="184" fillId="0" borderId="10">
      <protection locked="0"/>
    </xf>
    <xf numFmtId="192" fontId="183" fillId="0" borderId="0">
      <protection locked="0"/>
    </xf>
    <xf numFmtId="221" fontId="183" fillId="0" borderId="0">
      <protection locked="0"/>
    </xf>
    <xf numFmtId="192" fontId="183" fillId="0" borderId="0" applyNumberFormat="0">
      <protection locked="0"/>
    </xf>
    <xf numFmtId="192" fontId="183" fillId="0" borderId="0">
      <protection locked="0"/>
    </xf>
    <xf numFmtId="216" fontId="185" fillId="0" borderId="2"/>
    <xf numFmtId="222" fontId="185" fillId="0" borderId="2"/>
    <xf numFmtId="0" fontId="30" fillId="0" borderId="0">
      <alignment horizontal="center"/>
    </xf>
    <xf numFmtId="230" fontId="173" fillId="0" borderId="0" applyFont="0" applyFill="0" applyBorder="0" applyAlignment="0" applyProtection="0"/>
    <xf numFmtId="173" fontId="2" fillId="0" borderId="0" applyFont="0" applyFill="0" applyBorder="0" applyAlignment="0" applyProtection="0"/>
    <xf numFmtId="188" fontId="10" fillId="0" borderId="0"/>
    <xf numFmtId="216" fontId="155" fillId="0" borderId="2">
      <alignment horizontal="center"/>
      <protection hidden="1"/>
    </xf>
    <xf numFmtId="223" fontId="186" fillId="0" borderId="2">
      <alignment horizontal="center"/>
      <protection hidden="1"/>
    </xf>
    <xf numFmtId="2" fontId="155" fillId="0" borderId="2">
      <alignment horizontal="center"/>
      <protection hidden="1"/>
    </xf>
    <xf numFmtId="0" fontId="55" fillId="0" borderId="0" applyFont="0" applyFill="0" applyBorder="0" applyAlignment="0" applyProtection="0"/>
    <xf numFmtId="14" fontId="187" fillId="0" borderId="0" applyFill="0" applyBorder="0" applyAlignment="0"/>
    <xf numFmtId="0" fontId="30" fillId="0" borderId="0" applyProtection="0"/>
    <xf numFmtId="3" fontId="188" fillId="0" borderId="11">
      <alignment horizontal="left" vertical="top" wrapText="1"/>
    </xf>
    <xf numFmtId="0" fontId="30" fillId="0" borderId="12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3" fontId="160" fillId="0" borderId="0" applyFont="0" applyFill="0" applyBorder="0" applyAlignment="0" applyProtection="0"/>
    <xf numFmtId="199" fontId="55" fillId="0" borderId="0" applyFont="0" applyFill="0" applyBorder="0" applyAlignment="0" applyProtection="0"/>
    <xf numFmtId="189" fontId="10" fillId="0" borderId="0"/>
    <xf numFmtId="0" fontId="6" fillId="0" borderId="0" applyNumberFormat="0" applyBorder="0" applyAlignment="0">
      <alignment horizontal="centerContinuous"/>
    </xf>
    <xf numFmtId="166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166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166" fontId="189" fillId="0" borderId="0" applyFont="0" applyFill="0" applyBorder="0" applyAlignment="0" applyProtection="0"/>
    <xf numFmtId="166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166" fontId="189" fillId="0" borderId="0" applyFont="0" applyFill="0" applyBorder="0" applyAlignment="0" applyProtection="0"/>
    <xf numFmtId="166" fontId="189" fillId="0" borderId="0" applyFont="0" applyFill="0" applyBorder="0" applyAlignment="0" applyProtection="0"/>
    <xf numFmtId="166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41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3" fontId="6" fillId="0" borderId="0" applyFont="0" applyBorder="0" applyAlignment="0"/>
    <xf numFmtId="0" fontId="190" fillId="0" borderId="0">
      <alignment vertical="center"/>
    </xf>
    <xf numFmtId="170" fontId="173" fillId="0" borderId="0" applyFill="0" applyBorder="0" applyAlignment="0"/>
    <xf numFmtId="230" fontId="173" fillId="0" borderId="0" applyFill="0" applyBorder="0" applyAlignment="0"/>
    <xf numFmtId="170" fontId="173" fillId="0" borderId="0" applyFill="0" applyBorder="0" applyAlignment="0"/>
    <xf numFmtId="232" fontId="173" fillId="0" borderId="0" applyFill="0" applyBorder="0" applyAlignment="0"/>
    <xf numFmtId="230" fontId="173" fillId="0" borderId="0" applyFill="0" applyBorder="0" applyAlignment="0"/>
    <xf numFmtId="0" fontId="137" fillId="0" borderId="0" applyNumberFormat="0" applyAlignment="0">
      <alignment horizontal="left"/>
    </xf>
    <xf numFmtId="0" fontId="30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3" fontId="6" fillId="0" borderId="0" applyFont="0" applyBorder="0" applyAlignment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NumberFormat="0" applyFont="0" applyFill="0" applyBorder="0" applyAlignment="0" applyProtection="0"/>
    <xf numFmtId="0" fontId="30" fillId="0" borderId="0" applyProtection="0"/>
    <xf numFmtId="0" fontId="30" fillId="0" borderId="0" applyProtection="0"/>
    <xf numFmtId="2" fontId="55" fillId="0" borderId="0" applyFont="0" applyFill="0" applyBorder="0" applyAlignment="0" applyProtection="0"/>
    <xf numFmtId="214" fontId="1" fillId="0" borderId="13" applyFont="0" applyFill="0" applyBorder="0" applyProtection="0"/>
    <xf numFmtId="0" fontId="192" fillId="0" borderId="0">
      <alignment vertical="top" wrapText="1"/>
    </xf>
    <xf numFmtId="3" fontId="1" fillId="23" borderId="14">
      <alignment horizontal="right" vertical="top" wrapText="1"/>
    </xf>
    <xf numFmtId="0" fontId="193" fillId="5" borderId="0" applyNumberFormat="0" applyBorder="0" applyAlignment="0" applyProtection="0"/>
    <xf numFmtId="38" fontId="74" fillId="2" borderId="0" applyNumberFormat="0" applyBorder="0" applyAlignment="0" applyProtection="0"/>
    <xf numFmtId="248" fontId="194" fillId="2" borderId="0" applyBorder="0" applyProtection="0"/>
    <xf numFmtId="0" fontId="10" fillId="0" borderId="0"/>
    <xf numFmtId="0" fontId="138" fillId="24" borderId="0"/>
    <xf numFmtId="0" fontId="139" fillId="0" borderId="0">
      <alignment horizontal="left"/>
    </xf>
    <xf numFmtId="0" fontId="56" fillId="0" borderId="15" applyNumberFormat="0" applyAlignment="0" applyProtection="0">
      <alignment horizontal="left" vertical="center"/>
    </xf>
    <xf numFmtId="0" fontId="56" fillId="0" borderId="16">
      <alignment horizontal="left" vertical="center"/>
    </xf>
    <xf numFmtId="14" fontId="117" fillId="25" borderId="17">
      <alignment horizontal="center" vertical="center" wrapText="1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5" fillId="0" borderId="18" applyNumberFormat="0" applyFill="0" applyAlignment="0" applyProtection="0"/>
    <xf numFmtId="0" fontId="195" fillId="0" borderId="0" applyNumberFormat="0" applyFill="0" applyBorder="0" applyAlignment="0" applyProtection="0"/>
    <xf numFmtId="0" fontId="75" fillId="0" borderId="0" applyProtection="0"/>
    <xf numFmtId="0" fontId="76" fillId="0" borderId="0" applyProtection="0"/>
    <xf numFmtId="0" fontId="140" fillId="0" borderId="17">
      <alignment horizontal="center"/>
    </xf>
    <xf numFmtId="0" fontId="140" fillId="0" borderId="0">
      <alignment horizontal="center"/>
    </xf>
    <xf numFmtId="5" fontId="13" fillId="26" borderId="1" applyNumberFormat="0" applyAlignment="0">
      <alignment horizontal="left" vertical="top"/>
    </xf>
    <xf numFmtId="49" fontId="30" fillId="0" borderId="1">
      <alignment vertical="center"/>
    </xf>
    <xf numFmtId="0" fontId="141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7" fillId="0" borderId="0"/>
    <xf numFmtId="10" fontId="74" fillId="27" borderId="1" applyNumberFormat="0" applyBorder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2" fillId="0" borderId="19">
      <alignment horizontal="centerContinuous"/>
    </xf>
    <xf numFmtId="237" fontId="1" fillId="28" borderId="14">
      <alignment vertical="top" wrapText="1"/>
    </xf>
    <xf numFmtId="0" fontId="30" fillId="0" borderId="0"/>
    <xf numFmtId="0" fontId="30" fillId="0" borderId="0"/>
    <xf numFmtId="170" fontId="173" fillId="0" borderId="0" applyFill="0" applyBorder="0" applyAlignment="0"/>
    <xf numFmtId="230" fontId="173" fillId="0" borderId="0" applyFill="0" applyBorder="0" applyAlignment="0"/>
    <xf numFmtId="170" fontId="173" fillId="0" borderId="0" applyFill="0" applyBorder="0" applyAlignment="0"/>
    <xf numFmtId="232" fontId="173" fillId="0" borderId="0" applyFill="0" applyBorder="0" applyAlignment="0"/>
    <xf numFmtId="230" fontId="173" fillId="0" borderId="0" applyFill="0" applyBorder="0" applyAlignment="0"/>
    <xf numFmtId="0" fontId="198" fillId="0" borderId="20" applyNumberFormat="0" applyFill="0" applyAlignment="0" applyProtection="0"/>
    <xf numFmtId="216" fontId="74" fillId="0" borderId="4" applyFont="0"/>
    <xf numFmtId="3" fontId="10" fillId="0" borderId="21"/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2" fillId="0" borderId="17"/>
    <xf numFmtId="187" fontId="78" fillId="0" borderId="22"/>
    <xf numFmtId="193" fontId="95" fillId="0" borderId="0" applyFont="0" applyFill="0" applyBorder="0" applyAlignment="0" applyProtection="0"/>
    <xf numFmtId="194" fontId="9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 applyNumberFormat="0" applyFont="0" applyFill="0" applyAlignment="0"/>
    <xf numFmtId="0" fontId="185" fillId="0" borderId="0">
      <alignment horizontal="justify" vertical="top"/>
    </xf>
    <xf numFmtId="0" fontId="199" fillId="29" borderId="0" applyNumberFormat="0" applyBorder="0" applyAlignment="0" applyProtection="0"/>
    <xf numFmtId="0" fontId="73" fillId="0" borderId="0"/>
    <xf numFmtId="37" fontId="79" fillId="0" borderId="0"/>
    <xf numFmtId="0" fontId="200" fillId="0" borderId="1" applyNumberFormat="0" applyFont="0" applyFill="0" applyBorder="0" applyAlignment="0">
      <alignment horizontal="center"/>
    </xf>
    <xf numFmtId="179" fontId="2" fillId="0" borderId="0"/>
    <xf numFmtId="0" fontId="30" fillId="0" borderId="0"/>
    <xf numFmtId="0" fontId="181" fillId="0" borderId="0"/>
    <xf numFmtId="0" fontId="30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3" fillId="0" borderId="0"/>
    <xf numFmtId="0" fontId="3" fillId="0" borderId="0"/>
    <xf numFmtId="0" fontId="123" fillId="0" borderId="0"/>
    <xf numFmtId="0" fontId="123" fillId="0" borderId="0"/>
    <xf numFmtId="0" fontId="10" fillId="0" borderId="0"/>
    <xf numFmtId="0" fontId="2" fillId="0" borderId="0"/>
    <xf numFmtId="0" fontId="59" fillId="0" borderId="0"/>
    <xf numFmtId="0" fontId="2" fillId="0" borderId="0"/>
    <xf numFmtId="0" fontId="19" fillId="0" borderId="0"/>
    <xf numFmtId="0" fontId="31" fillId="0" borderId="0"/>
    <xf numFmtId="0" fontId="6" fillId="0" borderId="0"/>
    <xf numFmtId="0" fontId="201" fillId="0" borderId="0">
      <alignment horizontal="center"/>
    </xf>
    <xf numFmtId="0" fontId="189" fillId="0" borderId="0"/>
    <xf numFmtId="0" fontId="1" fillId="30" borderId="23" applyNumberFormat="0" applyFont="0" applyAlignment="0" applyProtection="0"/>
    <xf numFmtId="247" fontId="202" fillId="0" borderId="0" applyFont="0" applyFill="0" applyBorder="0" applyProtection="0">
      <alignment vertical="top" wrapText="1"/>
    </xf>
    <xf numFmtId="0" fontId="30" fillId="0" borderId="0"/>
    <xf numFmtId="167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80" fillId="0" borderId="0"/>
    <xf numFmtId="0" fontId="203" fillId="21" borderId="24" applyNumberFormat="0" applyAlignment="0" applyProtection="0"/>
    <xf numFmtId="213" fontId="204" fillId="0" borderId="7" applyFont="0" applyBorder="0" applyAlignment="0"/>
    <xf numFmtId="0" fontId="30" fillId="31" borderId="0"/>
    <xf numFmtId="236" fontId="10" fillId="0" borderId="0" applyFont="0" applyFill="0" applyBorder="0" applyAlignment="0" applyProtection="0"/>
    <xf numFmtId="14" fontId="13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224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10" fontId="55" fillId="0" borderId="0" applyFont="0" applyFill="0" applyBorder="0" applyAlignment="0" applyProtection="0"/>
    <xf numFmtId="9" fontId="95" fillId="0" borderId="25" applyNumberFormat="0" applyBorder="0"/>
    <xf numFmtId="170" fontId="173" fillId="0" borderId="0" applyFill="0" applyBorder="0" applyAlignment="0"/>
    <xf numFmtId="230" fontId="173" fillId="0" borderId="0" applyFill="0" applyBorder="0" applyAlignment="0"/>
    <xf numFmtId="170" fontId="173" fillId="0" borderId="0" applyFill="0" applyBorder="0" applyAlignment="0"/>
    <xf numFmtId="232" fontId="173" fillId="0" borderId="0" applyFill="0" applyBorder="0" applyAlignment="0"/>
    <xf numFmtId="230" fontId="173" fillId="0" borderId="0" applyFill="0" applyBorder="0" applyAlignment="0"/>
    <xf numFmtId="0" fontId="205" fillId="0" borderId="0"/>
    <xf numFmtId="0" fontId="40" fillId="0" borderId="0" applyNumberFormat="0" applyFont="0" applyFill="0" applyBorder="0" applyAlignment="0" applyProtection="0">
      <alignment horizontal="left"/>
    </xf>
    <xf numFmtId="0" fontId="206" fillId="0" borderId="17">
      <alignment horizontal="center"/>
    </xf>
    <xf numFmtId="0" fontId="143" fillId="32" borderId="0" applyNumberFormat="0" applyFont="0" applyBorder="0" applyAlignment="0">
      <alignment horizontal="center"/>
    </xf>
    <xf numFmtId="14" fontId="144" fillId="0" borderId="0" applyNumberFormat="0" applyFill="0" applyBorder="0" applyAlignment="0" applyProtection="0">
      <alignment horizontal="left"/>
    </xf>
    <xf numFmtId="0" fontId="12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 applyNumberFormat="0" applyFill="0" applyBorder="0" applyAlignment="0" applyProtection="0"/>
    <xf numFmtId="4" fontId="207" fillId="33" borderId="26" applyNumberFormat="0" applyProtection="0">
      <alignment vertical="center"/>
    </xf>
    <xf numFmtId="4" fontId="208" fillId="33" borderId="26" applyNumberFormat="0" applyProtection="0">
      <alignment vertical="center"/>
    </xf>
    <xf numFmtId="4" fontId="209" fillId="33" borderId="26" applyNumberFormat="0" applyProtection="0">
      <alignment horizontal="left" vertical="center" indent="1"/>
    </xf>
    <xf numFmtId="4" fontId="209" fillId="34" borderId="0" applyNumberFormat="0" applyProtection="0">
      <alignment horizontal="left" vertical="center" indent="1"/>
    </xf>
    <xf numFmtId="4" fontId="209" fillId="35" borderId="26" applyNumberFormat="0" applyProtection="0">
      <alignment horizontal="right" vertical="center"/>
    </xf>
    <xf numFmtId="4" fontId="209" fillId="36" borderId="26" applyNumberFormat="0" applyProtection="0">
      <alignment horizontal="right" vertical="center"/>
    </xf>
    <xf numFmtId="4" fontId="209" fillId="37" borderId="26" applyNumberFormat="0" applyProtection="0">
      <alignment horizontal="right" vertical="center"/>
    </xf>
    <xf numFmtId="4" fontId="209" fillId="38" borderId="26" applyNumberFormat="0" applyProtection="0">
      <alignment horizontal="right" vertical="center"/>
    </xf>
    <xf numFmtId="4" fontId="209" fillId="39" borderId="26" applyNumberFormat="0" applyProtection="0">
      <alignment horizontal="right" vertical="center"/>
    </xf>
    <xf numFmtId="4" fontId="209" fillId="40" borderId="26" applyNumberFormat="0" applyProtection="0">
      <alignment horizontal="right" vertical="center"/>
    </xf>
    <xf numFmtId="4" fontId="209" fillId="41" borderId="26" applyNumberFormat="0" applyProtection="0">
      <alignment horizontal="right" vertical="center"/>
    </xf>
    <xf numFmtId="4" fontId="209" fillId="42" borderId="26" applyNumberFormat="0" applyProtection="0">
      <alignment horizontal="right" vertical="center"/>
    </xf>
    <xf numFmtId="4" fontId="209" fillId="43" borderId="26" applyNumberFormat="0" applyProtection="0">
      <alignment horizontal="right" vertical="center"/>
    </xf>
    <xf numFmtId="4" fontId="207" fillId="44" borderId="27" applyNumberFormat="0" applyProtection="0">
      <alignment horizontal="left" vertical="center" indent="1"/>
    </xf>
    <xf numFmtId="4" fontId="207" fillId="45" borderId="0" applyNumberFormat="0" applyProtection="0">
      <alignment horizontal="left" vertical="center" indent="1"/>
    </xf>
    <xf numFmtId="4" fontId="207" fillId="34" borderId="0" applyNumberFormat="0" applyProtection="0">
      <alignment horizontal="left" vertical="center" indent="1"/>
    </xf>
    <xf numFmtId="4" fontId="209" fillId="45" borderId="26" applyNumberFormat="0" applyProtection="0">
      <alignment horizontal="right" vertical="center"/>
    </xf>
    <xf numFmtId="4" fontId="210" fillId="45" borderId="0" applyNumberFormat="0" applyProtection="0">
      <alignment horizontal="left" vertical="center" indent="1"/>
    </xf>
    <xf numFmtId="4" fontId="210" fillId="34" borderId="0" applyNumberFormat="0" applyProtection="0">
      <alignment horizontal="left" vertical="center" indent="1"/>
    </xf>
    <xf numFmtId="4" fontId="209" fillId="46" borderId="26" applyNumberFormat="0" applyProtection="0">
      <alignment vertical="center"/>
    </xf>
    <xf numFmtId="4" fontId="211" fillId="46" borderId="26" applyNumberFormat="0" applyProtection="0">
      <alignment vertical="center"/>
    </xf>
    <xf numFmtId="4" fontId="207" fillId="45" borderId="28" applyNumberFormat="0" applyProtection="0">
      <alignment horizontal="left" vertical="center" indent="1"/>
    </xf>
    <xf numFmtId="4" fontId="209" fillId="46" borderId="26" applyNumberFormat="0" applyProtection="0">
      <alignment horizontal="right" vertical="center"/>
    </xf>
    <xf numFmtId="4" fontId="211" fillId="46" borderId="26" applyNumberFormat="0" applyProtection="0">
      <alignment horizontal="right" vertical="center"/>
    </xf>
    <xf numFmtId="4" fontId="207" fillId="45" borderId="26" applyNumberFormat="0" applyProtection="0">
      <alignment horizontal="left" vertical="center" indent="1"/>
    </xf>
    <xf numFmtId="4" fontId="212" fillId="26" borderId="28" applyNumberFormat="0" applyProtection="0">
      <alignment horizontal="left" vertical="center" indent="1"/>
    </xf>
    <xf numFmtId="4" fontId="213" fillId="46" borderId="26" applyNumberFormat="0" applyProtection="0">
      <alignment horizontal="right" vertical="center"/>
    </xf>
    <xf numFmtId="0" fontId="68" fillId="0" borderId="0">
      <alignment vertical="center"/>
    </xf>
    <xf numFmtId="238" fontId="214" fillId="0" borderId="0" applyFont="0" applyFill="0" applyBorder="0" applyAlignment="0" applyProtection="0"/>
    <xf numFmtId="0" fontId="143" fillId="1" borderId="16" applyNumberFormat="0" applyFont="0" applyAlignment="0">
      <alignment horizontal="center"/>
    </xf>
    <xf numFmtId="0" fontId="145" fillId="0" borderId="0" applyNumberFormat="0" applyFill="0" applyBorder="0" applyAlignment="0">
      <alignment horizontal="center"/>
    </xf>
    <xf numFmtId="0" fontId="30" fillId="0" borderId="0"/>
    <xf numFmtId="0" fontId="40" fillId="0" borderId="0" applyFont="0" applyFill="0" applyBorder="0" applyAlignment="0" applyProtection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184" fontId="5" fillId="0" borderId="0" applyFont="0" applyFill="0" applyBorder="0" applyAlignment="0" applyProtection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0" fontId="37" fillId="0" borderId="0" applyNumberFormat="0" applyFont="0" applyFill="0" applyAlignment="0"/>
    <xf numFmtId="3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0" fontId="37" fillId="0" borderId="0" applyNumberFormat="0" applyFont="0" applyFill="0" applyAlignment="0"/>
    <xf numFmtId="198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206" fontId="55" fillId="0" borderId="0" applyFont="0" applyFill="0" applyBorder="0" applyAlignment="0" applyProtection="0"/>
    <xf numFmtId="206" fontId="55" fillId="0" borderId="0" applyFont="0" applyFill="0" applyBorder="0" applyAlignment="0" applyProtection="0"/>
    <xf numFmtId="206" fontId="55" fillId="0" borderId="0" applyFont="0" applyFill="0" applyBorder="0" applyAlignment="0" applyProtection="0"/>
    <xf numFmtId="207" fontId="30" fillId="0" borderId="0" applyFont="0" applyFill="0" applyBorder="0" applyAlignment="0" applyProtection="0"/>
    <xf numFmtId="0" fontId="37" fillId="0" borderId="0" applyNumberFormat="0" applyFont="0" applyFill="0" applyAlignment="0"/>
    <xf numFmtId="206" fontId="55" fillId="0" borderId="0" applyFont="0" applyFill="0" applyBorder="0" applyAlignment="0" applyProtection="0"/>
    <xf numFmtId="206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206" fontId="55" fillId="0" borderId="0" applyFont="0" applyFill="0" applyBorder="0" applyAlignment="0" applyProtection="0"/>
    <xf numFmtId="198" fontId="55" fillId="0" borderId="0" applyFont="0" applyFill="0" applyBorder="0" applyAlignment="0" applyProtection="0"/>
    <xf numFmtId="241" fontId="55" fillId="0" borderId="0" applyFont="0" applyFill="0" applyBorder="0" applyAlignment="0" applyProtection="0"/>
    <xf numFmtId="241" fontId="55" fillId="0" borderId="0" applyFont="0" applyFill="0" applyBorder="0" applyAlignment="0" applyProtection="0"/>
    <xf numFmtId="206" fontId="55" fillId="0" borderId="0" applyFont="0" applyFill="0" applyBorder="0" applyAlignment="0" applyProtection="0"/>
    <xf numFmtId="206" fontId="55" fillId="0" borderId="0" applyFont="0" applyFill="0" applyBorder="0" applyAlignment="0" applyProtection="0"/>
    <xf numFmtId="206" fontId="55" fillId="0" borderId="0" applyFont="0" applyFill="0" applyBorder="0" applyAlignment="0" applyProtection="0"/>
    <xf numFmtId="0" fontId="37" fillId="0" borderId="0" applyNumberFormat="0" applyFont="0" applyFill="0" applyAlignment="0"/>
    <xf numFmtId="206" fontId="55" fillId="0" borderId="0" applyFont="0" applyFill="0" applyBorder="0" applyAlignment="0" applyProtection="0"/>
    <xf numFmtId="209" fontId="30" fillId="0" borderId="0" applyFont="0" applyFill="0" applyBorder="0" applyAlignment="0" applyProtection="0"/>
    <xf numFmtId="0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6" fillId="0" borderId="16">
      <alignment horizontal="left" vertical="center"/>
    </xf>
    <xf numFmtId="0" fontId="56" fillId="0" borderId="16">
      <alignment horizontal="left" vertical="center"/>
    </xf>
    <xf numFmtId="0" fontId="56" fillId="0" borderId="16">
      <alignment horizontal="left" vertical="center"/>
    </xf>
    <xf numFmtId="0" fontId="56" fillId="0" borderId="16">
      <alignment horizontal="left" vertical="center"/>
    </xf>
    <xf numFmtId="0" fontId="56" fillId="0" borderId="16">
      <alignment horizontal="left" vertical="center"/>
    </xf>
    <xf numFmtId="0" fontId="56" fillId="0" borderId="16">
      <alignment horizontal="left" vertical="center"/>
    </xf>
    <xf numFmtId="0" fontId="37" fillId="0" borderId="0" applyNumberFormat="0" applyFont="0" applyFill="0" applyAlignment="0"/>
    <xf numFmtId="0" fontId="56" fillId="0" borderId="15" applyNumberFormat="0" applyAlignment="0" applyProtection="0">
      <alignment horizontal="left" vertical="center"/>
    </xf>
    <xf numFmtId="0" fontId="56" fillId="0" borderId="16">
      <alignment horizontal="left"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13" fontId="31" fillId="0" borderId="0" applyFont="0" applyFill="0" applyBorder="0" applyAlignment="0" applyProtection="0"/>
    <xf numFmtId="0" fontId="126" fillId="0" borderId="0"/>
    <xf numFmtId="0" fontId="124" fillId="0" borderId="0"/>
    <xf numFmtId="0" fontId="5" fillId="0" borderId="0"/>
    <xf numFmtId="0" fontId="5" fillId="0" borderId="0"/>
    <xf numFmtId="0" fontId="55" fillId="0" borderId="29" applyNumberFormat="0" applyFont="0" applyFill="0" applyAlignment="0" applyProtection="0"/>
    <xf numFmtId="0" fontId="37" fillId="0" borderId="0" applyNumberFormat="0" applyFont="0" applyFill="0" applyAlignment="0"/>
    <xf numFmtId="0" fontId="30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185" fontId="5" fillId="0" borderId="0" applyFont="0" applyFill="0" applyBorder="0" applyAlignment="0" applyProtection="0"/>
    <xf numFmtId="239" fontId="214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7" fillId="0" borderId="0" applyNumberFormat="0" applyFont="0" applyFill="0" applyAlignment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4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26" fontId="3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9" fontId="214" fillId="0" borderId="0" applyFont="0" applyFill="0" applyBorder="0" applyAlignment="0" applyProtection="0"/>
    <xf numFmtId="0" fontId="37" fillId="0" borderId="0" applyNumberFormat="0" applyFont="0" applyFill="0" applyAlignment="0"/>
    <xf numFmtId="14" fontId="215" fillId="0" borderId="0"/>
    <xf numFmtId="0" fontId="30" fillId="0" borderId="0"/>
    <xf numFmtId="0" fontId="142" fillId="0" borderId="0"/>
    <xf numFmtId="40" fontId="146" fillId="0" borderId="0" applyBorder="0">
      <alignment horizontal="right"/>
    </xf>
    <xf numFmtId="0" fontId="216" fillId="0" borderId="0"/>
    <xf numFmtId="165" fontId="59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0" fontId="30" fillId="0" borderId="30">
      <alignment horizontal="right" vertical="center"/>
    </xf>
    <xf numFmtId="235" fontId="6" fillId="0" borderId="30">
      <alignment horizontal="right" vertical="center"/>
    </xf>
    <xf numFmtId="191" fontId="5" fillId="0" borderId="30">
      <alignment horizontal="right" vertical="center"/>
    </xf>
    <xf numFmtId="0" fontId="30" fillId="0" borderId="30">
      <alignment horizontal="right" vertical="center"/>
    </xf>
    <xf numFmtId="235" fontId="6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210" fontId="5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0" fontId="30" fillId="0" borderId="30">
      <alignment horizontal="right" vertical="center"/>
    </xf>
    <xf numFmtId="235" fontId="6" fillId="0" borderId="30">
      <alignment horizontal="right" vertical="center"/>
    </xf>
    <xf numFmtId="191" fontId="5" fillId="0" borderId="30">
      <alignment horizontal="right" vertical="center"/>
    </xf>
    <xf numFmtId="210" fontId="5" fillId="0" borderId="30">
      <alignment horizontal="right" vertical="center"/>
    </xf>
    <xf numFmtId="210" fontId="5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235" fontId="1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0" fontId="30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0" fontId="30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210" fontId="5" fillId="0" borderId="30">
      <alignment horizontal="right" vertical="center"/>
    </xf>
    <xf numFmtId="165" fontId="59" fillId="0" borderId="30">
      <alignment horizontal="right" vertical="center"/>
    </xf>
    <xf numFmtId="191" fontId="23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86" fontId="59" fillId="0" borderId="30">
      <alignment horizontal="right" vertical="center"/>
    </xf>
    <xf numFmtId="0" fontId="30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0" fontId="30" fillId="0" borderId="30">
      <alignment horizontal="right" vertical="center"/>
    </xf>
    <xf numFmtId="191" fontId="23" fillId="0" borderId="30">
      <alignment horizontal="right" vertical="center"/>
    </xf>
    <xf numFmtId="191" fontId="5" fillId="0" borderId="30">
      <alignment horizontal="right" vertical="center"/>
    </xf>
    <xf numFmtId="186" fontId="59" fillId="0" borderId="30">
      <alignment horizontal="right" vertical="center"/>
    </xf>
    <xf numFmtId="0" fontId="30" fillId="0" borderId="30">
      <alignment horizontal="right" vertical="center"/>
    </xf>
    <xf numFmtId="235" fontId="6" fillId="0" borderId="30">
      <alignment horizontal="right" vertical="center"/>
    </xf>
    <xf numFmtId="0" fontId="30" fillId="0" borderId="30">
      <alignment horizontal="right" vertical="center"/>
    </xf>
    <xf numFmtId="235" fontId="6" fillId="0" borderId="30">
      <alignment horizontal="right" vertical="center"/>
    </xf>
    <xf numFmtId="0" fontId="30" fillId="0" borderId="30">
      <alignment horizontal="right" vertical="center"/>
    </xf>
    <xf numFmtId="191" fontId="23" fillId="0" borderId="30">
      <alignment horizontal="right" vertical="center"/>
    </xf>
    <xf numFmtId="191" fontId="5" fillId="0" borderId="30">
      <alignment horizontal="right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0" fontId="30" fillId="0" borderId="30">
      <alignment horizontal="right" vertical="center"/>
    </xf>
    <xf numFmtId="191" fontId="23" fillId="0" borderId="30">
      <alignment horizontal="right" vertical="center"/>
    </xf>
    <xf numFmtId="0" fontId="30" fillId="0" borderId="30">
      <alignment horizontal="right" vertical="center"/>
    </xf>
    <xf numFmtId="191" fontId="23" fillId="0" borderId="30">
      <alignment horizontal="right" vertical="center"/>
    </xf>
    <xf numFmtId="0" fontId="30" fillId="0" borderId="30">
      <alignment horizontal="right" vertical="center"/>
    </xf>
    <xf numFmtId="191" fontId="23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191" fontId="23" fillId="0" borderId="30">
      <alignment horizontal="right" vertical="center"/>
    </xf>
    <xf numFmtId="165" fontId="59" fillId="0" borderId="30">
      <alignment horizontal="right" vertical="center"/>
    </xf>
    <xf numFmtId="0" fontId="30" fillId="0" borderId="30">
      <alignment horizontal="right" vertical="center"/>
    </xf>
    <xf numFmtId="235" fontId="6" fillId="0" borderId="30">
      <alignment horizontal="right" vertical="center"/>
    </xf>
    <xf numFmtId="0" fontId="30" fillId="0" borderId="30">
      <alignment horizontal="right" vertical="center"/>
    </xf>
    <xf numFmtId="191" fontId="23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0" fontId="30" fillId="0" borderId="30">
      <alignment horizontal="right" vertical="center"/>
    </xf>
    <xf numFmtId="235" fontId="6" fillId="0" borderId="30">
      <alignment horizontal="right" vertical="center"/>
    </xf>
    <xf numFmtId="186" fontId="59" fillId="0" borderId="30">
      <alignment horizontal="right" vertical="center"/>
    </xf>
    <xf numFmtId="242" fontId="5" fillId="0" borderId="30">
      <alignment horizontal="right" vertical="center"/>
    </xf>
    <xf numFmtId="242" fontId="5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191" fontId="5" fillId="0" borderId="30">
      <alignment horizontal="right" vertical="center"/>
    </xf>
    <xf numFmtId="191" fontId="23" fillId="0" borderId="30">
      <alignment horizontal="right" vertical="center"/>
    </xf>
    <xf numFmtId="0" fontId="30" fillId="0" borderId="30">
      <alignment horizontal="right" vertical="center"/>
    </xf>
    <xf numFmtId="191" fontId="23" fillId="0" borderId="30">
      <alignment horizontal="right" vertical="center"/>
    </xf>
    <xf numFmtId="210" fontId="5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210" fontId="5" fillId="0" borderId="30">
      <alignment horizontal="right" vertical="center"/>
    </xf>
    <xf numFmtId="165" fontId="59" fillId="0" borderId="30">
      <alignment horizontal="right" vertical="center"/>
    </xf>
    <xf numFmtId="0" fontId="30" fillId="0" borderId="30">
      <alignment horizontal="right" vertical="center"/>
    </xf>
    <xf numFmtId="235" fontId="6" fillId="0" borderId="30">
      <alignment horizontal="right" vertical="center"/>
    </xf>
    <xf numFmtId="191" fontId="5" fillId="0" borderId="30">
      <alignment horizontal="right" vertical="center"/>
    </xf>
    <xf numFmtId="0" fontId="30" fillId="0" borderId="30">
      <alignment horizontal="right" vertical="center"/>
    </xf>
    <xf numFmtId="191" fontId="23" fillId="0" borderId="30">
      <alignment horizontal="right" vertical="center"/>
    </xf>
    <xf numFmtId="165" fontId="59" fillId="0" borderId="30">
      <alignment horizontal="right" vertical="center"/>
    </xf>
    <xf numFmtId="0" fontId="30" fillId="0" borderId="30">
      <alignment horizontal="right" vertical="center"/>
    </xf>
    <xf numFmtId="165" fontId="59" fillId="0" borderId="30">
      <alignment horizontal="right" vertical="center"/>
    </xf>
    <xf numFmtId="235" fontId="1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191" fontId="23" fillId="0" borderId="30">
      <alignment horizontal="right" vertical="center"/>
    </xf>
    <xf numFmtId="191" fontId="5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65" fontId="59" fillId="0" borderId="30">
      <alignment horizontal="right" vertical="center"/>
    </xf>
    <xf numFmtId="191" fontId="5" fillId="0" borderId="30">
      <alignment horizontal="right" vertical="center"/>
    </xf>
    <xf numFmtId="216" fontId="185" fillId="0" borderId="2">
      <protection hidden="1"/>
    </xf>
    <xf numFmtId="0" fontId="217" fillId="0" borderId="0">
      <alignment horizontal="center" vertical="center" wrapText="1"/>
    </xf>
    <xf numFmtId="49" fontId="187" fillId="0" borderId="0" applyFill="0" applyBorder="0" applyAlignment="0"/>
    <xf numFmtId="229" fontId="10" fillId="0" borderId="0" applyFill="0" applyBorder="0" applyAlignment="0"/>
    <xf numFmtId="211" fontId="10" fillId="0" borderId="0" applyFill="0" applyBorder="0" applyAlignment="0"/>
    <xf numFmtId="177" fontId="59" fillId="0" borderId="30">
      <alignment horizontal="center"/>
    </xf>
    <xf numFmtId="0" fontId="147" fillId="0" borderId="31"/>
    <xf numFmtId="177" fontId="59" fillId="0" borderId="30">
      <alignment horizontal="center"/>
    </xf>
    <xf numFmtId="0" fontId="5" fillId="0" borderId="0" applyNumberFormat="0" applyFill="0" applyBorder="0" applyAlignment="0" applyProtection="0"/>
    <xf numFmtId="212" fontId="5" fillId="0" borderId="30">
      <alignment horizontal="center"/>
    </xf>
    <xf numFmtId="0" fontId="5" fillId="0" borderId="0" applyNumberFormat="0" applyFill="0" applyBorder="0" applyAlignment="0" applyProtection="0"/>
    <xf numFmtId="212" fontId="5" fillId="0" borderId="30">
      <alignment horizont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7" fillId="0" borderId="31"/>
    <xf numFmtId="0" fontId="147" fillId="0" borderId="31"/>
    <xf numFmtId="0" fontId="147" fillId="0" borderId="31"/>
    <xf numFmtId="0" fontId="30" fillId="0" borderId="31"/>
    <xf numFmtId="0" fontId="30" fillId="0" borderId="31"/>
    <xf numFmtId="0" fontId="147" fillId="0" borderId="31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" fontId="60" fillId="0" borderId="32" applyNumberFormat="0" applyBorder="0" applyAlignment="0"/>
    <xf numFmtId="0" fontId="30" fillId="0" borderId="0" applyFont="0">
      <alignment horizontal="centerContinuous"/>
    </xf>
    <xf numFmtId="0" fontId="218" fillId="0" borderId="0" applyFill="0" applyBorder="0" applyProtection="0">
      <alignment horizontal="left" vertical="top"/>
    </xf>
    <xf numFmtId="0" fontId="219" fillId="0" borderId="7">
      <alignment horizontal="center" vertical="center" wrapText="1"/>
    </xf>
    <xf numFmtId="0" fontId="220" fillId="0" borderId="0" applyNumberFormat="0" applyFill="0" applyBorder="0" applyAlignment="0" applyProtection="0"/>
    <xf numFmtId="0" fontId="55" fillId="0" borderId="29" applyNumberFormat="0" applyFont="0" applyFill="0" applyAlignment="0" applyProtection="0"/>
    <xf numFmtId="0" fontId="56" fillId="0" borderId="21">
      <alignment horizontal="center"/>
    </xf>
    <xf numFmtId="183" fontId="59" fillId="0" borderId="0"/>
    <xf numFmtId="164" fontId="59" fillId="0" borderId="1"/>
    <xf numFmtId="3" fontId="1" fillId="35" borderId="14">
      <alignment horizontal="right" vertical="top" wrapText="1"/>
    </xf>
    <xf numFmtId="0" fontId="221" fillId="0" borderId="0"/>
    <xf numFmtId="0" fontId="3" fillId="0" borderId="0"/>
    <xf numFmtId="3" fontId="23" fillId="0" borderId="0" applyNumberFormat="0" applyBorder="0" applyAlignment="0" applyProtection="0">
      <alignment horizontal="centerContinuous"/>
      <protection locked="0"/>
    </xf>
    <xf numFmtId="3" fontId="61" fillId="0" borderId="0">
      <protection locked="0"/>
    </xf>
    <xf numFmtId="0" fontId="221" fillId="0" borderId="0"/>
    <xf numFmtId="5" fontId="30" fillId="47" borderId="33">
      <alignment vertical="top"/>
    </xf>
    <xf numFmtId="0" fontId="8" fillId="48" borderId="1">
      <alignment horizontal="left" vertical="center"/>
    </xf>
    <xf numFmtId="6" fontId="30" fillId="49" borderId="33"/>
    <xf numFmtId="5" fontId="13" fillId="0" borderId="33">
      <alignment horizontal="left" vertical="top"/>
    </xf>
    <xf numFmtId="0" fontId="30" fillId="50" borderId="0">
      <alignment horizontal="left" vertical="center"/>
    </xf>
    <xf numFmtId="5" fontId="22" fillId="0" borderId="11">
      <alignment horizontal="left" vertical="top"/>
    </xf>
    <xf numFmtId="0" fontId="24" fillId="0" borderId="11">
      <alignment horizontal="left"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2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0" fontId="222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9" fillId="0" borderId="34" applyFont="0" applyBorder="0" applyAlignment="0">
      <alignment horizontal="center"/>
    </xf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>
      <alignment vertical="center"/>
    </xf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4" fillId="0" borderId="0"/>
    <xf numFmtId="0" fontId="223" fillId="0" borderId="4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65" fillId="0" borderId="0"/>
    <xf numFmtId="0" fontId="37" fillId="0" borderId="0"/>
    <xf numFmtId="16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224" fillId="0" borderId="0"/>
    <xf numFmtId="167" fontId="37" fillId="0" borderId="0" applyFont="0" applyFill="0" applyBorder="0" applyAlignment="0" applyProtection="0"/>
    <xf numFmtId="41" fontId="55" fillId="0" borderId="0" applyFont="0" applyFill="0" applyBorder="0" applyAlignment="0" applyProtection="0"/>
    <xf numFmtId="0" fontId="225" fillId="0" borderId="0"/>
    <xf numFmtId="169" fontId="36" fillId="0" borderId="0" applyFont="0" applyFill="0" applyBorder="0" applyAlignment="0" applyProtection="0"/>
    <xf numFmtId="6" fontId="66" fillId="0" borderId="0" applyFont="0" applyFill="0" applyBorder="0" applyAlignment="0" applyProtection="0"/>
    <xf numFmtId="170" fontId="36" fillId="0" borderId="0" applyFont="0" applyFill="0" applyBorder="0" applyAlignment="0" applyProtection="0"/>
    <xf numFmtId="44" fontId="55" fillId="0" borderId="0" applyFont="0" applyFill="0" applyBorder="0" applyAlignment="0" applyProtection="0"/>
    <xf numFmtId="42" fontId="55" fillId="0" borderId="0" applyFont="0" applyFill="0" applyBorder="0" applyAlignment="0" applyProtection="0"/>
  </cellStyleXfs>
  <cellXfs count="1453">
    <xf numFmtId="0" fontId="0" fillId="0" borderId="0" xfId="0"/>
    <xf numFmtId="0" fontId="26" fillId="0" borderId="0" xfId="0" applyFont="1" applyAlignment="1">
      <alignment horizontal="center"/>
    </xf>
    <xf numFmtId="0" fontId="13" fillId="0" borderId="9" xfId="426" applyFont="1" applyBorder="1" applyAlignment="1">
      <alignment horizontal="center" vertical="center"/>
    </xf>
    <xf numFmtId="0" fontId="13" fillId="0" borderId="35" xfId="426" applyFont="1" applyBorder="1" applyAlignment="1">
      <alignment horizontal="center" vertical="center"/>
    </xf>
    <xf numFmtId="0" fontId="26" fillId="0" borderId="0" xfId="426" applyFont="1" applyAlignment="1">
      <alignment horizontal="center"/>
    </xf>
    <xf numFmtId="38" fontId="29" fillId="0" borderId="0" xfId="43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0" xfId="418" applyFont="1" applyAlignment="1">
      <alignment horizontal="center"/>
    </xf>
    <xf numFmtId="0" fontId="1" fillId="0" borderId="0" xfId="418" applyFont="1" applyAlignment="1">
      <alignment horizontal="center"/>
    </xf>
    <xf numFmtId="0" fontId="29" fillId="0" borderId="0" xfId="418" applyFont="1" applyAlignment="1">
      <alignment horizontal="center"/>
    </xf>
    <xf numFmtId="0" fontId="26" fillId="0" borderId="0" xfId="430" applyFont="1" applyAlignment="1">
      <alignment horizontal="left"/>
    </xf>
    <xf numFmtId="0" fontId="33" fillId="0" borderId="0" xfId="430" applyFont="1" applyAlignment="1">
      <alignment horizontal="center"/>
    </xf>
    <xf numFmtId="0" fontId="26" fillId="0" borderId="0" xfId="43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7" fontId="14" fillId="0" borderId="0" xfId="0" applyNumberFormat="1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6" fillId="0" borderId="0" xfId="0" applyFont="1"/>
    <xf numFmtId="0" fontId="9" fillId="0" borderId="0" xfId="0" applyFont="1"/>
    <xf numFmtId="3" fontId="6" fillId="0" borderId="0" xfId="0" applyNumberFormat="1" applyFont="1"/>
    <xf numFmtId="0" fontId="12" fillId="0" borderId="0" xfId="0" applyFont="1"/>
    <xf numFmtId="3" fontId="6" fillId="0" borderId="7" xfId="0" applyNumberFormat="1" applyFont="1" applyBorder="1"/>
    <xf numFmtId="3" fontId="8" fillId="0" borderId="7" xfId="0" applyNumberFormat="1" applyFont="1" applyBorder="1"/>
    <xf numFmtId="3" fontId="8" fillId="0" borderId="39" xfId="0" applyNumberFormat="1" applyFont="1" applyBorder="1"/>
    <xf numFmtId="0" fontId="16" fillId="0" borderId="40" xfId="0" applyFont="1" applyBorder="1" applyAlignment="1">
      <alignment horizontal="center"/>
    </xf>
    <xf numFmtId="0" fontId="6" fillId="0" borderId="7" xfId="0" applyFont="1" applyBorder="1"/>
    <xf numFmtId="0" fontId="14" fillId="0" borderId="40" xfId="0" applyFont="1" applyBorder="1" applyAlignment="1">
      <alignment horizontal="center"/>
    </xf>
    <xf numFmtId="0" fontId="8" fillId="0" borderId="7" xfId="0" applyFont="1" applyBorder="1"/>
    <xf numFmtId="0" fontId="14" fillId="0" borderId="7" xfId="0" applyFont="1" applyBorder="1" applyAlignment="1">
      <alignment horizontal="center"/>
    </xf>
    <xf numFmtId="3" fontId="8" fillId="0" borderId="32" xfId="0" applyNumberFormat="1" applyFont="1" applyBorder="1"/>
    <xf numFmtId="0" fontId="8" fillId="0" borderId="41" xfId="0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0" fontId="9" fillId="0" borderId="7" xfId="0" applyFont="1" applyBorder="1"/>
    <xf numFmtId="0" fontId="20" fillId="0" borderId="0" xfId="0" applyFont="1"/>
    <xf numFmtId="0" fontId="26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13" fillId="0" borderId="0" xfId="0" applyFont="1" applyAlignment="1">
      <alignment horizontal="centerContinuous"/>
    </xf>
    <xf numFmtId="0" fontId="8" fillId="0" borderId="43" xfId="0" applyFont="1" applyBorder="1"/>
    <xf numFmtId="0" fontId="8" fillId="0" borderId="44" xfId="0" applyFont="1" applyBorder="1"/>
    <xf numFmtId="38" fontId="14" fillId="0" borderId="45" xfId="424" applyNumberFormat="1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38" fontId="14" fillId="0" borderId="11" xfId="424" applyNumberFormat="1" applyFont="1" applyBorder="1" applyAlignment="1">
      <alignment horizontal="center"/>
    </xf>
    <xf numFmtId="38" fontId="14" fillId="0" borderId="47" xfId="424" applyNumberFormat="1" applyFont="1" applyBorder="1" applyAlignment="1">
      <alignment horizontal="center"/>
    </xf>
    <xf numFmtId="0" fontId="28" fillId="0" borderId="4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38" fontId="14" fillId="0" borderId="49" xfId="424" applyNumberFormat="1" applyFont="1" applyBorder="1" applyAlignment="1">
      <alignment horizontal="center"/>
    </xf>
    <xf numFmtId="0" fontId="13" fillId="0" borderId="5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1" xfId="424" applyNumberFormat="1" applyFont="1" applyBorder="1" applyAlignment="1">
      <alignment horizontal="center"/>
    </xf>
    <xf numFmtId="38" fontId="13" fillId="0" borderId="35" xfId="424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right"/>
    </xf>
    <xf numFmtId="0" fontId="16" fillId="0" borderId="7" xfId="0" applyFont="1" applyBorder="1"/>
    <xf numFmtId="3" fontId="16" fillId="0" borderId="7" xfId="0" applyNumberFormat="1" applyFont="1" applyBorder="1" applyAlignment="1">
      <alignment horizontal="right"/>
    </xf>
    <xf numFmtId="0" fontId="14" fillId="0" borderId="7" xfId="0" applyFont="1" applyBorder="1"/>
    <xf numFmtId="0" fontId="6" fillId="0" borderId="51" xfId="0" applyFont="1" applyBorder="1"/>
    <xf numFmtId="0" fontId="14" fillId="0" borderId="52" xfId="0" applyFont="1" applyBorder="1" applyAlignment="1">
      <alignment horizontal="center"/>
    </xf>
    <xf numFmtId="0" fontId="14" fillId="0" borderId="22" xfId="0" applyFont="1" applyBorder="1"/>
    <xf numFmtId="3" fontId="14" fillId="0" borderId="22" xfId="0" applyNumberFormat="1" applyFont="1" applyBorder="1" applyAlignment="1">
      <alignment horizontal="right"/>
    </xf>
    <xf numFmtId="0" fontId="16" fillId="0" borderId="53" xfId="0" applyFont="1" applyBorder="1" applyAlignment="1">
      <alignment horizontal="center"/>
    </xf>
    <xf numFmtId="0" fontId="16" fillId="0" borderId="54" xfId="0" applyFont="1" applyBorder="1"/>
    <xf numFmtId="3" fontId="22" fillId="0" borderId="54" xfId="0" applyNumberFormat="1" applyFont="1" applyBorder="1"/>
    <xf numFmtId="38" fontId="14" fillId="0" borderId="39" xfId="424" applyNumberFormat="1" applyFont="1" applyBorder="1" applyAlignment="1">
      <alignment horizontal="center"/>
    </xf>
    <xf numFmtId="38" fontId="14" fillId="0" borderId="39" xfId="424" applyNumberFormat="1" applyFont="1" applyBorder="1" applyAlignment="1">
      <alignment horizontal="right"/>
    </xf>
    <xf numFmtId="3" fontId="1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0" fontId="8" fillId="0" borderId="37" xfId="0" applyFont="1" applyBorder="1" applyAlignment="1">
      <alignment horizontal="center" vertical="center" wrapText="1"/>
    </xf>
    <xf numFmtId="3" fontId="14" fillId="0" borderId="39" xfId="0" applyNumberFormat="1" applyFont="1" applyBorder="1" applyAlignment="1">
      <alignment horizontal="right"/>
    </xf>
    <xf numFmtId="3" fontId="14" fillId="0" borderId="55" xfId="0" applyNumberFormat="1" applyFont="1" applyBorder="1" applyAlignment="1">
      <alignment horizontal="right"/>
    </xf>
    <xf numFmtId="3" fontId="16" fillId="0" borderId="39" xfId="0" applyNumberFormat="1" applyFont="1" applyBorder="1" applyAlignment="1">
      <alignment horizontal="right"/>
    </xf>
    <xf numFmtId="38" fontId="16" fillId="0" borderId="39" xfId="424" applyNumberFormat="1" applyFont="1" applyBorder="1" applyAlignment="1">
      <alignment horizontal="right"/>
    </xf>
    <xf numFmtId="0" fontId="26" fillId="0" borderId="0" xfId="0" applyFont="1"/>
    <xf numFmtId="0" fontId="1" fillId="0" borderId="0" xfId="418" applyFont="1"/>
    <xf numFmtId="0" fontId="8" fillId="0" borderId="0" xfId="418" applyFont="1" applyBorder="1" applyAlignment="1">
      <alignment horizontal="center"/>
    </xf>
    <xf numFmtId="0" fontId="8" fillId="0" borderId="9" xfId="418" applyFont="1" applyBorder="1" applyAlignment="1">
      <alignment horizontal="center" vertical="center"/>
    </xf>
    <xf numFmtId="0" fontId="8" fillId="0" borderId="0" xfId="418" applyFont="1"/>
    <xf numFmtId="0" fontId="1" fillId="0" borderId="7" xfId="418" applyFont="1" applyBorder="1"/>
    <xf numFmtId="3" fontId="1" fillId="0" borderId="7" xfId="418" applyNumberFormat="1" applyFont="1" applyBorder="1"/>
    <xf numFmtId="0" fontId="6" fillId="0" borderId="7" xfId="418" applyFont="1" applyBorder="1"/>
    <xf numFmtId="0" fontId="9" fillId="0" borderId="0" xfId="418" applyFont="1"/>
    <xf numFmtId="0" fontId="1" fillId="0" borderId="56" xfId="418" applyFont="1" applyBorder="1"/>
    <xf numFmtId="3" fontId="1" fillId="0" borderId="56" xfId="418" applyNumberFormat="1" applyFont="1" applyBorder="1"/>
    <xf numFmtId="0" fontId="11" fillId="0" borderId="0" xfId="418" applyFont="1"/>
    <xf numFmtId="3" fontId="1" fillId="0" borderId="0" xfId="418" applyNumberFormat="1" applyFont="1"/>
    <xf numFmtId="192" fontId="91" fillId="0" borderId="7" xfId="433" applyNumberFormat="1" applyFont="1" applyBorder="1"/>
    <xf numFmtId="192" fontId="89" fillId="31" borderId="7" xfId="433" applyNumberFormat="1" applyFont="1" applyFill="1" applyBorder="1"/>
    <xf numFmtId="0" fontId="93" fillId="0" borderId="0" xfId="433" applyFont="1"/>
    <xf numFmtId="192" fontId="94" fillId="0" borderId="0" xfId="433" applyNumberFormat="1" applyFont="1" applyAlignment="1"/>
    <xf numFmtId="192" fontId="26" fillId="0" borderId="0" xfId="433" applyNumberFormat="1" applyFont="1" applyAlignment="1">
      <alignment horizontal="left"/>
    </xf>
    <xf numFmtId="0" fontId="96" fillId="0" borderId="0" xfId="433" applyFont="1" applyAlignment="1">
      <alignment horizontal="left"/>
    </xf>
    <xf numFmtId="0" fontId="97" fillId="0" borderId="0" xfId="433" applyFont="1" applyAlignment="1">
      <alignment horizontal="centerContinuous"/>
    </xf>
    <xf numFmtId="3" fontId="93" fillId="0" borderId="0" xfId="433" applyNumberFormat="1" applyFont="1"/>
    <xf numFmtId="0" fontId="1" fillId="0" borderId="0" xfId="0" applyFont="1"/>
    <xf numFmtId="0" fontId="39" fillId="0" borderId="0" xfId="433" applyFont="1" applyAlignment="1">
      <alignment horizontal="left"/>
    </xf>
    <xf numFmtId="0" fontId="93" fillId="0" borderId="0" xfId="433" applyFont="1" applyAlignment="1">
      <alignment horizontal="centerContinuous"/>
    </xf>
    <xf numFmtId="3" fontId="93" fillId="0" borderId="0" xfId="433" applyNumberFormat="1" applyFont="1" applyAlignment="1">
      <alignment horizontal="centerContinuous"/>
    </xf>
    <xf numFmtId="0" fontId="98" fillId="0" borderId="0" xfId="433" applyFont="1" applyAlignment="1">
      <alignment horizontal="centerContinuous"/>
    </xf>
    <xf numFmtId="0" fontId="6" fillId="51" borderId="0" xfId="0" applyFont="1" applyFill="1"/>
    <xf numFmtId="0" fontId="89" fillId="31" borderId="7" xfId="433" applyFont="1" applyFill="1" applyBorder="1"/>
    <xf numFmtId="192" fontId="16" fillId="31" borderId="7" xfId="433" applyNumberFormat="1" applyFont="1" applyFill="1" applyBorder="1"/>
    <xf numFmtId="192" fontId="26" fillId="0" borderId="0" xfId="433" applyNumberFormat="1" applyFont="1" applyAlignment="1"/>
    <xf numFmtId="0" fontId="14" fillId="0" borderId="0" xfId="433" applyFont="1" applyBorder="1"/>
    <xf numFmtId="192" fontId="93" fillId="0" borderId="0" xfId="433" applyNumberFormat="1" applyFont="1"/>
    <xf numFmtId="0" fontId="26" fillId="0" borderId="0" xfId="433" applyFont="1" applyAlignment="1">
      <alignment horizontal="left"/>
    </xf>
    <xf numFmtId="192" fontId="99" fillId="0" borderId="0" xfId="433" applyNumberFormat="1" applyFont="1" applyAlignment="1">
      <alignment horizontal="center"/>
    </xf>
    <xf numFmtId="0" fontId="93" fillId="0" borderId="0" xfId="433" applyFont="1" applyFill="1"/>
    <xf numFmtId="195" fontId="93" fillId="0" borderId="0" xfId="265" applyNumberFormat="1" applyFont="1" applyFill="1"/>
    <xf numFmtId="0" fontId="1" fillId="0" borderId="0" xfId="0" applyFont="1" applyFill="1"/>
    <xf numFmtId="0" fontId="100" fillId="0" borderId="0" xfId="433" applyFont="1" applyFill="1" applyAlignment="1">
      <alignment horizontal="centerContinuous"/>
    </xf>
    <xf numFmtId="0" fontId="93" fillId="0" borderId="0" xfId="433" applyFont="1" applyFill="1" applyAlignment="1">
      <alignment horizontal="centerContinuous"/>
    </xf>
    <xf numFmtId="195" fontId="93" fillId="0" borderId="0" xfId="265" applyNumberFormat="1" applyFont="1" applyFill="1" applyAlignment="1">
      <alignment horizontal="centerContinuous"/>
    </xf>
    <xf numFmtId="0" fontId="21" fillId="0" borderId="0" xfId="433" applyFont="1" applyFill="1" applyAlignment="1">
      <alignment horizontal="centerContinuous"/>
    </xf>
    <xf numFmtId="0" fontId="98" fillId="0" borderId="0" xfId="433" applyFont="1" applyFill="1" applyAlignment="1">
      <alignment horizontal="centerContinuous"/>
    </xf>
    <xf numFmtId="0" fontId="6" fillId="0" borderId="0" xfId="0" applyFont="1" applyFill="1"/>
    <xf numFmtId="0" fontId="16" fillId="0" borderId="7" xfId="433" applyFont="1" applyFill="1" applyBorder="1" applyAlignment="1">
      <alignment horizontal="left"/>
    </xf>
    <xf numFmtId="195" fontId="16" fillId="0" borderId="7" xfId="265" applyNumberFormat="1" applyFont="1" applyFill="1" applyBorder="1" applyAlignment="1">
      <alignment wrapText="1"/>
    </xf>
    <xf numFmtId="195" fontId="16" fillId="0" borderId="0" xfId="433" applyNumberFormat="1" applyFont="1" applyFill="1" applyBorder="1" applyAlignment="1">
      <alignment horizontal="left"/>
    </xf>
    <xf numFmtId="0" fontId="16" fillId="0" borderId="0" xfId="433" applyFont="1" applyFill="1" applyBorder="1" applyAlignment="1">
      <alignment horizontal="left"/>
    </xf>
    <xf numFmtId="0" fontId="16" fillId="31" borderId="0" xfId="433" applyFont="1" applyFill="1" applyBorder="1" applyAlignment="1">
      <alignment horizontal="left"/>
    </xf>
    <xf numFmtId="0" fontId="29" fillId="51" borderId="0" xfId="0" applyFont="1" applyFill="1"/>
    <xf numFmtId="0" fontId="22" fillId="0" borderId="0" xfId="433" applyFont="1" applyFill="1" applyBorder="1" applyAlignment="1">
      <alignment wrapText="1"/>
    </xf>
    <xf numFmtId="192" fontId="22" fillId="0" borderId="0" xfId="433" applyNumberFormat="1" applyFont="1" applyFill="1" applyBorder="1" applyAlignment="1">
      <alignment wrapText="1"/>
    </xf>
    <xf numFmtId="195" fontId="22" fillId="0" borderId="0" xfId="265" applyNumberFormat="1" applyFont="1" applyFill="1" applyBorder="1" applyAlignment="1">
      <alignment wrapText="1"/>
    </xf>
    <xf numFmtId="171" fontId="22" fillId="0" borderId="0" xfId="433" applyNumberFormat="1" applyFont="1" applyFill="1" applyBorder="1" applyAlignment="1">
      <alignment wrapText="1"/>
    </xf>
    <xf numFmtId="192" fontId="93" fillId="0" borderId="0" xfId="433" applyNumberFormat="1" applyFont="1" applyFill="1"/>
    <xf numFmtId="195" fontId="1" fillId="0" borderId="0" xfId="0" applyNumberFormat="1" applyFont="1" applyFill="1"/>
    <xf numFmtId="195" fontId="1" fillId="0" borderId="0" xfId="265" applyNumberFormat="1" applyFont="1" applyFill="1"/>
    <xf numFmtId="0" fontId="22" fillId="0" borderId="0" xfId="432" applyFont="1" applyAlignment="1">
      <alignment horizontal="centerContinuous"/>
    </xf>
    <xf numFmtId="38" fontId="6" fillId="0" borderId="0" xfId="432" applyNumberFormat="1" applyFont="1" applyAlignment="1">
      <alignment horizontal="centerContinuous"/>
    </xf>
    <xf numFmtId="38" fontId="6" fillId="0" borderId="0" xfId="432" applyNumberFormat="1" applyFont="1"/>
    <xf numFmtId="0" fontId="8" fillId="0" borderId="0" xfId="432" applyFont="1" applyAlignment="1">
      <alignment horizontal="centerContinuous"/>
    </xf>
    <xf numFmtId="0" fontId="102" fillId="0" borderId="0" xfId="432" applyFont="1" applyAlignment="1">
      <alignment horizontal="centerContinuous"/>
    </xf>
    <xf numFmtId="38" fontId="25" fillId="0" borderId="0" xfId="432" applyNumberFormat="1" applyFont="1" applyAlignment="1">
      <alignment horizontal="centerContinuous"/>
    </xf>
    <xf numFmtId="38" fontId="25" fillId="0" borderId="0" xfId="432" applyNumberFormat="1" applyFont="1"/>
    <xf numFmtId="0" fontId="103" fillId="0" borderId="0" xfId="432" applyFont="1" applyAlignment="1">
      <alignment horizontal="centerContinuous"/>
    </xf>
    <xf numFmtId="38" fontId="26" fillId="0" borderId="43" xfId="432" applyNumberFormat="1" applyFont="1" applyBorder="1" applyAlignment="1">
      <alignment horizontal="center"/>
    </xf>
    <xf numFmtId="38" fontId="26" fillId="0" borderId="44" xfId="432" applyNumberFormat="1" applyFont="1" applyBorder="1" applyAlignment="1">
      <alignment horizontal="center"/>
    </xf>
    <xf numFmtId="38" fontId="26" fillId="0" borderId="44" xfId="432" applyNumberFormat="1" applyFont="1" applyBorder="1" applyAlignment="1">
      <alignment horizontal="centerContinuous"/>
    </xf>
    <xf numFmtId="38" fontId="26" fillId="0" borderId="37" xfId="432" applyNumberFormat="1" applyFont="1" applyBorder="1" applyAlignment="1">
      <alignment horizontal="centerContinuous"/>
    </xf>
    <xf numFmtId="38" fontId="27" fillId="0" borderId="37" xfId="432" applyNumberFormat="1" applyFont="1" applyBorder="1" applyAlignment="1">
      <alignment horizontal="centerContinuous"/>
    </xf>
    <xf numFmtId="38" fontId="26" fillId="0" borderId="45" xfId="432" applyNumberFormat="1" applyFont="1" applyBorder="1" applyAlignment="1">
      <alignment horizontal="center"/>
    </xf>
    <xf numFmtId="38" fontId="27" fillId="0" borderId="0" xfId="432" applyNumberFormat="1" applyFont="1" applyAlignment="1">
      <alignment horizontal="center"/>
    </xf>
    <xf numFmtId="38" fontId="25" fillId="0" borderId="48" xfId="432" applyNumberFormat="1" applyFont="1" applyBorder="1" applyAlignment="1">
      <alignment horizontal="center"/>
    </xf>
    <xf numFmtId="38" fontId="25" fillId="0" borderId="9" xfId="432" applyNumberFormat="1" applyFont="1" applyBorder="1" applyAlignment="1">
      <alignment horizontal="center"/>
    </xf>
    <xf numFmtId="38" fontId="26" fillId="0" borderId="9" xfId="432" applyNumberFormat="1" applyFont="1" applyBorder="1" applyAlignment="1">
      <alignment horizontal="center"/>
    </xf>
    <xf numFmtId="38" fontId="15" fillId="0" borderId="56" xfId="432" applyNumberFormat="1" applyFont="1" applyBorder="1" applyAlignment="1">
      <alignment horizontal="center"/>
    </xf>
    <xf numFmtId="38" fontId="29" fillId="0" borderId="56" xfId="432" applyNumberFormat="1" applyFont="1" applyBorder="1" applyAlignment="1">
      <alignment horizontal="center"/>
    </xf>
    <xf numFmtId="38" fontId="26" fillId="0" borderId="49" xfId="432" applyNumberFormat="1" applyFont="1" applyBorder="1" applyAlignment="1">
      <alignment horizontal="center"/>
    </xf>
    <xf numFmtId="38" fontId="8" fillId="0" borderId="40" xfId="432" applyNumberFormat="1" applyFont="1" applyBorder="1" applyAlignment="1">
      <alignment horizontal="center"/>
    </xf>
    <xf numFmtId="38" fontId="8" fillId="0" borderId="7" xfId="432" applyNumberFormat="1" applyFont="1" applyBorder="1"/>
    <xf numFmtId="38" fontId="6" fillId="0" borderId="40" xfId="432" applyNumberFormat="1" applyFont="1" applyBorder="1" applyAlignment="1">
      <alignment horizontal="center"/>
    </xf>
    <xf numFmtId="38" fontId="6" fillId="0" borderId="7" xfId="432" applyNumberFormat="1" applyFont="1" applyBorder="1"/>
    <xf numFmtId="38" fontId="9" fillId="0" borderId="39" xfId="432" applyNumberFormat="1" applyFont="1" applyBorder="1"/>
    <xf numFmtId="38" fontId="9" fillId="0" borderId="0" xfId="432" applyNumberFormat="1" applyFont="1"/>
    <xf numFmtId="38" fontId="104" fillId="0" borderId="0" xfId="432" applyNumberFormat="1" applyFont="1"/>
    <xf numFmtId="38" fontId="9" fillId="0" borderId="57" xfId="432" applyNumberFormat="1" applyFont="1" applyBorder="1" applyAlignment="1">
      <alignment horizontal="center"/>
    </xf>
    <xf numFmtId="38" fontId="9" fillId="0" borderId="56" xfId="432" applyNumberFormat="1" applyFont="1" applyBorder="1"/>
    <xf numFmtId="38" fontId="9" fillId="0" borderId="58" xfId="432" applyNumberFormat="1" applyFont="1" applyBorder="1"/>
    <xf numFmtId="38" fontId="26" fillId="0" borderId="0" xfId="432" applyNumberFormat="1" applyFont="1" applyAlignment="1">
      <alignment horizontal="left"/>
    </xf>
    <xf numFmtId="38" fontId="26" fillId="0" borderId="0" xfId="432" applyNumberFormat="1" applyFont="1" applyAlignment="1">
      <alignment horizontal="centerContinuous"/>
    </xf>
    <xf numFmtId="38" fontId="27" fillId="0" borderId="0" xfId="432" applyNumberFormat="1" applyFont="1"/>
    <xf numFmtId="38" fontId="11" fillId="0" borderId="0" xfId="432" applyNumberFormat="1" applyFont="1" applyAlignment="1">
      <alignment horizontal="center"/>
    </xf>
    <xf numFmtId="0" fontId="6" fillId="0" borderId="56" xfId="418" applyFont="1" applyBorder="1"/>
    <xf numFmtId="0" fontId="105" fillId="0" borderId="0" xfId="418" applyFont="1"/>
    <xf numFmtId="3" fontId="1" fillId="0" borderId="39" xfId="418" applyNumberFormat="1" applyFont="1" applyBorder="1"/>
    <xf numFmtId="0" fontId="1" fillId="0" borderId="57" xfId="418" applyFont="1" applyBorder="1" applyAlignment="1">
      <alignment horizontal="center"/>
    </xf>
    <xf numFmtId="3" fontId="1" fillId="0" borderId="58" xfId="418" applyNumberFormat="1" applyFont="1" applyBorder="1"/>
    <xf numFmtId="0" fontId="8" fillId="0" borderId="49" xfId="418" applyFont="1" applyBorder="1" applyAlignment="1">
      <alignment horizontal="center" vertical="center"/>
    </xf>
    <xf numFmtId="0" fontId="8" fillId="0" borderId="9" xfId="433" applyFont="1" applyBorder="1" applyAlignment="1">
      <alignment horizontal="center"/>
    </xf>
    <xf numFmtId="0" fontId="8" fillId="0" borderId="43" xfId="433" applyFont="1" applyBorder="1" applyAlignment="1">
      <alignment horizontal="center"/>
    </xf>
    <xf numFmtId="0" fontId="8" fillId="0" borderId="44" xfId="433" quotePrefix="1" applyFont="1" applyBorder="1" applyAlignment="1">
      <alignment horizontal="center"/>
    </xf>
    <xf numFmtId="0" fontId="8" fillId="0" borderId="44" xfId="433" applyFont="1" applyBorder="1" applyAlignment="1">
      <alignment horizontal="centerContinuous"/>
    </xf>
    <xf numFmtId="3" fontId="8" fillId="0" borderId="45" xfId="433" applyNumberFormat="1" applyFont="1" applyBorder="1" applyAlignment="1">
      <alignment horizontal="center"/>
    </xf>
    <xf numFmtId="0" fontId="8" fillId="0" borderId="48" xfId="433" applyFont="1" applyBorder="1" applyAlignment="1">
      <alignment horizontal="center"/>
    </xf>
    <xf numFmtId="3" fontId="8" fillId="0" borderId="49" xfId="433" applyNumberFormat="1" applyFont="1" applyBorder="1" applyAlignment="1">
      <alignment horizontal="center"/>
    </xf>
    <xf numFmtId="0" fontId="89" fillId="31" borderId="52" xfId="433" applyFont="1" applyFill="1" applyBorder="1" applyAlignment="1">
      <alignment horizontal="center"/>
    </xf>
    <xf numFmtId="0" fontId="91" fillId="0" borderId="40" xfId="433" applyFont="1" applyBorder="1" applyAlignment="1">
      <alignment horizontal="center"/>
    </xf>
    <xf numFmtId="3" fontId="92" fillId="0" borderId="39" xfId="433" applyNumberFormat="1" applyFont="1" applyFill="1" applyBorder="1"/>
    <xf numFmtId="0" fontId="89" fillId="31" borderId="40" xfId="433" applyFont="1" applyFill="1" applyBorder="1" applyAlignment="1">
      <alignment horizontal="center"/>
    </xf>
    <xf numFmtId="3" fontId="90" fillId="31" borderId="39" xfId="433" applyNumberFormat="1" applyFont="1" applyFill="1" applyBorder="1"/>
    <xf numFmtId="0" fontId="91" fillId="31" borderId="40" xfId="433" applyFont="1" applyFill="1" applyBorder="1" applyAlignment="1">
      <alignment horizontal="center"/>
    </xf>
    <xf numFmtId="38" fontId="107" fillId="0" borderId="0" xfId="432" applyNumberFormat="1" applyFont="1" applyAlignment="1">
      <alignment horizontal="centerContinuous"/>
    </xf>
    <xf numFmtId="38" fontId="107" fillId="0" borderId="0" xfId="432" applyNumberFormat="1" applyFont="1"/>
    <xf numFmtId="38" fontId="106" fillId="0" borderId="0" xfId="432" applyNumberFormat="1" applyFont="1"/>
    <xf numFmtId="38" fontId="8" fillId="0" borderId="52" xfId="432" applyNumberFormat="1" applyFont="1" applyBorder="1" applyAlignment="1">
      <alignment horizontal="center"/>
    </xf>
    <xf numFmtId="38" fontId="8" fillId="0" borderId="22" xfId="432" applyNumberFormat="1" applyFont="1" applyBorder="1"/>
    <xf numFmtId="3" fontId="16" fillId="31" borderId="39" xfId="433" applyNumberFormat="1" applyFont="1" applyFill="1" applyBorder="1"/>
    <xf numFmtId="0" fontId="6" fillId="0" borderId="39" xfId="0" applyFont="1" applyBorder="1"/>
    <xf numFmtId="0" fontId="6" fillId="0" borderId="40" xfId="0" applyFont="1" applyBorder="1" applyAlignment="1">
      <alignment horizontal="center"/>
    </xf>
    <xf numFmtId="0" fontId="16" fillId="0" borderId="40" xfId="433" applyFont="1" applyFill="1" applyBorder="1" applyAlignment="1">
      <alignment horizontal="center"/>
    </xf>
    <xf numFmtId="195" fontId="85" fillId="0" borderId="39" xfId="433" applyNumberFormat="1" applyFont="1" applyFill="1" applyBorder="1" applyAlignment="1">
      <alignment horizontal="center"/>
    </xf>
    <xf numFmtId="0" fontId="89" fillId="31" borderId="22" xfId="433" applyFont="1" applyFill="1" applyBorder="1" applyAlignment="1">
      <alignment horizontal="left"/>
    </xf>
    <xf numFmtId="0" fontId="101" fillId="31" borderId="22" xfId="433" applyFont="1" applyFill="1" applyBorder="1" applyAlignment="1">
      <alignment horizontal="center"/>
    </xf>
    <xf numFmtId="195" fontId="4" fillId="31" borderId="55" xfId="265" applyNumberFormat="1" applyFont="1" applyFill="1" applyBorder="1" applyAlignment="1">
      <alignment wrapText="1"/>
    </xf>
    <xf numFmtId="0" fontId="91" fillId="0" borderId="57" xfId="433" applyFont="1" applyFill="1" applyBorder="1" applyAlignment="1">
      <alignment horizontal="center" wrapText="1"/>
    </xf>
    <xf numFmtId="0" fontId="91" fillId="0" borderId="56" xfId="0" applyFont="1" applyFill="1" applyBorder="1" applyAlignment="1">
      <alignment wrapText="1"/>
    </xf>
    <xf numFmtId="192" fontId="91" fillId="0" borderId="56" xfId="433" applyNumberFormat="1" applyFont="1" applyFill="1" applyBorder="1" applyAlignment="1">
      <alignment wrapText="1"/>
    </xf>
    <xf numFmtId="195" fontId="91" fillId="0" borderId="56" xfId="265" applyNumberFormat="1" applyFont="1" applyFill="1" applyBorder="1" applyAlignment="1">
      <alignment wrapText="1"/>
    </xf>
    <xf numFmtId="171" fontId="91" fillId="0" borderId="56" xfId="0" applyNumberFormat="1" applyFont="1" applyFill="1" applyBorder="1" applyAlignment="1">
      <alignment wrapText="1"/>
    </xf>
    <xf numFmtId="171" fontId="91" fillId="0" borderId="58" xfId="433" applyNumberFormat="1" applyFont="1" applyFill="1" applyBorder="1" applyAlignment="1">
      <alignment wrapText="1"/>
    </xf>
    <xf numFmtId="0" fontId="20" fillId="0" borderId="44" xfId="433" quotePrefix="1" applyFont="1" applyFill="1" applyBorder="1" applyAlignment="1">
      <alignment horizontal="center"/>
    </xf>
    <xf numFmtId="0" fontId="20" fillId="0" borderId="44" xfId="433" applyFont="1" applyFill="1" applyBorder="1" applyAlignment="1">
      <alignment horizontal="centerContinuous"/>
    </xf>
    <xf numFmtId="0" fontId="20" fillId="0" borderId="9" xfId="433" applyFont="1" applyFill="1" applyBorder="1" applyAlignment="1">
      <alignment horizontal="center"/>
    </xf>
    <xf numFmtId="0" fontId="8" fillId="0" borderId="0" xfId="0" applyFont="1" applyFill="1"/>
    <xf numFmtId="171" fontId="20" fillId="0" borderId="9" xfId="0" applyNumberFormat="1" applyFont="1" applyFill="1" applyBorder="1" applyAlignment="1">
      <alignment horizontal="center" wrapText="1"/>
    </xf>
    <xf numFmtId="171" fontId="20" fillId="0" borderId="1" xfId="0" applyNumberFormat="1" applyFont="1" applyFill="1" applyBorder="1" applyAlignment="1">
      <alignment horizontal="center" wrapText="1"/>
    </xf>
    <xf numFmtId="0" fontId="20" fillId="0" borderId="35" xfId="433" applyFont="1" applyFill="1" applyBorder="1" applyAlignment="1">
      <alignment horizontal="center"/>
    </xf>
    <xf numFmtId="0" fontId="26" fillId="0" borderId="0" xfId="433" applyFont="1" applyFill="1"/>
    <xf numFmtId="0" fontId="27" fillId="31" borderId="0" xfId="433" applyFont="1" applyFill="1" applyBorder="1" applyAlignment="1">
      <alignment horizontal="left"/>
    </xf>
    <xf numFmtId="0" fontId="29" fillId="0" borderId="0" xfId="420" applyFont="1" applyAlignment="1">
      <alignment horizontal="centerContinuous"/>
    </xf>
    <xf numFmtId="0" fontId="15" fillId="0" borderId="0" xfId="420" applyFont="1" applyAlignment="1">
      <alignment horizontal="centerContinuous"/>
    </xf>
    <xf numFmtId="0" fontId="8" fillId="0" borderId="0" xfId="420" applyFont="1"/>
    <xf numFmtId="0" fontId="29" fillId="0" borderId="0" xfId="420" applyFont="1"/>
    <xf numFmtId="0" fontId="6" fillId="0" borderId="0" xfId="420" applyFont="1"/>
    <xf numFmtId="0" fontId="8" fillId="0" borderId="41" xfId="420" applyFont="1" applyBorder="1"/>
    <xf numFmtId="3" fontId="14" fillId="0" borderId="42" xfId="429" applyNumberFormat="1" applyFont="1" applyBorder="1" applyAlignment="1">
      <alignment horizontal="center"/>
    </xf>
    <xf numFmtId="3" fontId="108" fillId="0" borderId="42" xfId="429" applyNumberFormat="1" applyFont="1" applyBorder="1" applyAlignment="1">
      <alignment vertical="center"/>
    </xf>
    <xf numFmtId="3" fontId="91" fillId="0" borderId="7" xfId="429" applyNumberFormat="1" applyFont="1" applyBorder="1" applyAlignment="1">
      <alignment vertical="center"/>
    </xf>
    <xf numFmtId="3" fontId="16" fillId="0" borderId="7" xfId="429" applyNumberFormat="1" applyFont="1" applyBorder="1" applyAlignment="1">
      <alignment vertical="center"/>
    </xf>
    <xf numFmtId="3" fontId="16" fillId="0" borderId="39" xfId="429" applyNumberFormat="1" applyFont="1" applyBorder="1" applyAlignment="1">
      <alignment vertical="center"/>
    </xf>
    <xf numFmtId="0" fontId="6" fillId="0" borderId="57" xfId="420" applyFont="1" applyBorder="1" applyAlignment="1">
      <alignment vertical="center"/>
    </xf>
    <xf numFmtId="3" fontId="91" fillId="0" borderId="56" xfId="429" applyNumberFormat="1" applyFont="1" applyBorder="1" applyAlignment="1">
      <alignment vertical="center"/>
    </xf>
    <xf numFmtId="3" fontId="16" fillId="0" borderId="56" xfId="429" applyNumberFormat="1" applyFont="1" applyBorder="1" applyAlignment="1">
      <alignment vertical="center"/>
    </xf>
    <xf numFmtId="3" fontId="91" fillId="0" borderId="58" xfId="429" applyNumberFormat="1" applyFont="1" applyBorder="1" applyAlignment="1">
      <alignment vertical="center"/>
    </xf>
    <xf numFmtId="0" fontId="20" fillId="0" borderId="37" xfId="420" applyFont="1" applyBorder="1" applyAlignment="1">
      <alignment horizontal="centerContinuous" vertical="center"/>
    </xf>
    <xf numFmtId="0" fontId="23" fillId="0" borderId="0" xfId="420" applyFont="1"/>
    <xf numFmtId="0" fontId="20" fillId="0" borderId="1" xfId="420" applyFont="1" applyBorder="1" applyAlignment="1">
      <alignment horizontal="center" vertical="center"/>
    </xf>
    <xf numFmtId="0" fontId="26" fillId="0" borderId="0" xfId="420" applyFont="1"/>
    <xf numFmtId="0" fontId="6" fillId="0" borderId="40" xfId="420" applyFont="1" applyBorder="1" applyAlignment="1">
      <alignment horizontal="center" vertical="center"/>
    </xf>
    <xf numFmtId="0" fontId="30" fillId="0" borderId="0" xfId="0" applyFont="1" applyFill="1"/>
    <xf numFmtId="3" fontId="25" fillId="0" borderId="0" xfId="0" applyNumberFormat="1" applyFont="1" applyAlignment="1"/>
    <xf numFmtId="3" fontId="12" fillId="0" borderId="0" xfId="0" applyNumberFormat="1" applyFont="1"/>
    <xf numFmtId="0" fontId="0" fillId="0" borderId="0" xfId="0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center"/>
    </xf>
    <xf numFmtId="0" fontId="8" fillId="0" borderId="32" xfId="0" applyFont="1" applyBorder="1"/>
    <xf numFmtId="0" fontId="8" fillId="0" borderId="60" xfId="0" applyFont="1" applyBorder="1"/>
    <xf numFmtId="3" fontId="8" fillId="0" borderId="0" xfId="0" applyNumberFormat="1" applyFont="1"/>
    <xf numFmtId="0" fontId="8" fillId="0" borderId="40" xfId="0" applyFont="1" applyBorder="1" applyAlignment="1">
      <alignment horizontal="center"/>
    </xf>
    <xf numFmtId="0" fontId="8" fillId="0" borderId="39" xfId="0" applyFont="1" applyBorder="1"/>
    <xf numFmtId="0" fontId="0" fillId="0" borderId="40" xfId="0" applyBorder="1" applyAlignment="1">
      <alignment horizontal="center"/>
    </xf>
    <xf numFmtId="0" fontId="0" fillId="0" borderId="7" xfId="0" applyBorder="1"/>
    <xf numFmtId="3" fontId="0" fillId="0" borderId="7" xfId="0" applyNumberFormat="1" applyFill="1" applyBorder="1"/>
    <xf numFmtId="0" fontId="0" fillId="0" borderId="39" xfId="0" applyFill="1" applyBorder="1"/>
    <xf numFmtId="3" fontId="0" fillId="0" borderId="39" xfId="0" applyNumberFormat="1" applyFill="1" applyBorder="1"/>
    <xf numFmtId="3" fontId="0" fillId="0" borderId="7" xfId="0" applyNumberFormat="1" applyBorder="1"/>
    <xf numFmtId="0" fontId="0" fillId="0" borderId="39" xfId="0" applyBorder="1"/>
    <xf numFmtId="0" fontId="0" fillId="0" borderId="57" xfId="0" applyBorder="1" applyAlignment="1">
      <alignment horizontal="center"/>
    </xf>
    <xf numFmtId="0" fontId="0" fillId="0" borderId="56" xfId="0" applyBorder="1"/>
    <xf numFmtId="3" fontId="0" fillId="0" borderId="56" xfId="0" applyNumberFormat="1" applyBorder="1"/>
    <xf numFmtId="0" fontId="0" fillId="0" borderId="58" xfId="0" applyBorder="1"/>
    <xf numFmtId="0" fontId="27" fillId="0" borderId="0" xfId="0" applyFont="1" applyAlignment="1"/>
    <xf numFmtId="0" fontId="0" fillId="0" borderId="0" xfId="0" applyFill="1"/>
    <xf numFmtId="0" fontId="27" fillId="0" borderId="0" xfId="0" applyFont="1" applyFill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0" fillId="0" borderId="57" xfId="0" applyFill="1" applyBorder="1" applyAlignment="1">
      <alignment horizontal="center"/>
    </xf>
    <xf numFmtId="0" fontId="0" fillId="0" borderId="56" xfId="0" applyFill="1" applyBorder="1"/>
    <xf numFmtId="3" fontId="0" fillId="0" borderId="56" xfId="0" applyNumberFormat="1" applyFill="1" applyBorder="1"/>
    <xf numFmtId="0" fontId="0" fillId="0" borderId="58" xfId="0" applyFill="1" applyBorder="1"/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3" fontId="8" fillId="0" borderId="42" xfId="0" applyNumberFormat="1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0" xfId="0" applyFont="1" applyAlignment="1">
      <alignment vertical="center"/>
    </xf>
    <xf numFmtId="3" fontId="8" fillId="0" borderId="32" xfId="0" applyNumberFormat="1" applyFont="1" applyBorder="1" applyAlignment="1">
      <alignment horizontal="right"/>
    </xf>
    <xf numFmtId="3" fontId="8" fillId="0" borderId="60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39" xfId="0" applyNumberFormat="1" applyFont="1" applyBorder="1" applyAlignment="1">
      <alignment horizontal="right"/>
    </xf>
    <xf numFmtId="0" fontId="0" fillId="0" borderId="7" xfId="0" applyBorder="1" applyAlignment="1">
      <alignment wrapText="1"/>
    </xf>
    <xf numFmtId="3" fontId="6" fillId="0" borderId="7" xfId="0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0" fontId="8" fillId="0" borderId="54" xfId="0" applyFont="1" applyBorder="1"/>
    <xf numFmtId="0" fontId="0" fillId="0" borderId="51" xfId="0" applyBorder="1" applyAlignment="1">
      <alignment horizontal="center"/>
    </xf>
    <xf numFmtId="0" fontId="8" fillId="0" borderId="32" xfId="0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0" fontId="109" fillId="0" borderId="60" xfId="0" applyFont="1" applyBorder="1" applyAlignment="1">
      <alignment horizontal="center"/>
    </xf>
    <xf numFmtId="0" fontId="8" fillId="51" borderId="0" xfId="0" applyFont="1" applyFill="1"/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0" fillId="0" borderId="54" xfId="0" applyBorder="1" applyAlignment="1">
      <alignment horizontal="right"/>
    </xf>
    <xf numFmtId="0" fontId="0" fillId="0" borderId="0" xfId="0" applyBorder="1"/>
    <xf numFmtId="0" fontId="8" fillId="0" borderId="0" xfId="0" applyFont="1" applyBorder="1"/>
    <xf numFmtId="0" fontId="0" fillId="0" borderId="0" xfId="0" applyBorder="1" applyAlignment="1"/>
    <xf numFmtId="0" fontId="26" fillId="0" borderId="0" xfId="0" applyFont="1" applyAlignment="1">
      <alignment horizontal="left"/>
    </xf>
    <xf numFmtId="0" fontId="26" fillId="0" borderId="0" xfId="0" applyFont="1" applyAlignme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/>
    </xf>
    <xf numFmtId="3" fontId="8" fillId="0" borderId="42" xfId="0" applyNumberFormat="1" applyFont="1" applyBorder="1"/>
    <xf numFmtId="0" fontId="8" fillId="0" borderId="61" xfId="0" applyFont="1" applyBorder="1"/>
    <xf numFmtId="0" fontId="26" fillId="0" borderId="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8" fillId="0" borderId="42" xfId="0" applyFont="1" applyBorder="1"/>
    <xf numFmtId="3" fontId="8" fillId="0" borderId="42" xfId="0" applyNumberFormat="1" applyFont="1" applyBorder="1" applyAlignment="1">
      <alignment horizontal="right"/>
    </xf>
    <xf numFmtId="3" fontId="8" fillId="0" borderId="61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9" fillId="0" borderId="39" xfId="0" applyNumberFormat="1" applyFont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9" fillId="0" borderId="0" xfId="0" applyFont="1"/>
    <xf numFmtId="0" fontId="0" fillId="0" borderId="32" xfId="0" applyBorder="1"/>
    <xf numFmtId="0" fontId="0" fillId="0" borderId="60" xfId="0" applyBorder="1"/>
    <xf numFmtId="3" fontId="0" fillId="0" borderId="32" xfId="0" applyNumberFormat="1" applyBorder="1"/>
    <xf numFmtId="0" fontId="8" fillId="0" borderId="61" xfId="0" applyFont="1" applyBorder="1" applyAlignment="1">
      <alignment horizontal="center"/>
    </xf>
    <xf numFmtId="0" fontId="111" fillId="0" borderId="0" xfId="0" applyFont="1"/>
    <xf numFmtId="0" fontId="0" fillId="0" borderId="5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25" fillId="0" borderId="0" xfId="0" applyFont="1"/>
    <xf numFmtId="0" fontId="6" fillId="0" borderId="57" xfId="0" applyFont="1" applyBorder="1" applyAlignment="1">
      <alignment horizontal="center"/>
    </xf>
    <xf numFmtId="3" fontId="6" fillId="0" borderId="56" xfId="0" applyNumberFormat="1" applyFont="1" applyBorder="1"/>
    <xf numFmtId="0" fontId="6" fillId="0" borderId="56" xfId="0" applyFont="1" applyBorder="1"/>
    <xf numFmtId="0" fontId="6" fillId="0" borderId="58" xfId="0" applyFont="1" applyBorder="1"/>
    <xf numFmtId="3" fontId="6" fillId="51" borderId="0" xfId="0" applyNumberFormat="1" applyFont="1" applyFill="1"/>
    <xf numFmtId="3" fontId="29" fillId="51" borderId="0" xfId="0" applyNumberFormat="1" applyFont="1" applyFill="1"/>
    <xf numFmtId="3" fontId="9" fillId="0" borderId="0" xfId="418" applyNumberFormat="1" applyFont="1"/>
    <xf numFmtId="38" fontId="36" fillId="0" borderId="0" xfId="0" applyNumberFormat="1" applyFont="1"/>
    <xf numFmtId="0" fontId="32" fillId="0" borderId="0" xfId="0" applyFont="1"/>
    <xf numFmtId="38" fontId="115" fillId="0" borderId="0" xfId="0" applyNumberFormat="1" applyFont="1"/>
    <xf numFmtId="0" fontId="23" fillId="0" borderId="0" xfId="0" applyFont="1"/>
    <xf numFmtId="38" fontId="34" fillId="0" borderId="0" xfId="0" applyNumberFormat="1" applyFont="1"/>
    <xf numFmtId="38" fontId="6" fillId="0" borderId="0" xfId="0" applyNumberFormat="1" applyFont="1"/>
    <xf numFmtId="0" fontId="20" fillId="0" borderId="0" xfId="0" quotePrefix="1" applyFont="1" applyAlignment="1">
      <alignment horizontal="left"/>
    </xf>
    <xf numFmtId="38" fontId="117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quotePrefix="1" applyFont="1" applyAlignment="1">
      <alignment horizontal="left"/>
    </xf>
    <xf numFmtId="0" fontId="20" fillId="0" borderId="0" xfId="0" quotePrefix="1" applyFont="1" applyAlignment="1">
      <alignment horizontal="center"/>
    </xf>
    <xf numFmtId="38" fontId="23" fillId="0" borderId="0" xfId="0" applyNumberFormat="1" applyFont="1"/>
    <xf numFmtId="0" fontId="118" fillId="0" borderId="0" xfId="0" applyFont="1"/>
    <xf numFmtId="38" fontId="118" fillId="0" borderId="0" xfId="0" applyNumberFormat="1" applyFont="1"/>
    <xf numFmtId="38" fontId="29" fillId="0" borderId="0" xfId="0" applyNumberFormat="1" applyFont="1"/>
    <xf numFmtId="0" fontId="29" fillId="0" borderId="0" xfId="0" applyFont="1" applyAlignment="1">
      <alignment horizontal="centerContinuous"/>
    </xf>
    <xf numFmtId="38" fontId="29" fillId="0" borderId="0" xfId="0" applyNumberFormat="1" applyFont="1" applyAlignment="1">
      <alignment horizontal="centerContinuous"/>
    </xf>
    <xf numFmtId="38" fontId="11" fillId="0" borderId="40" xfId="432" applyNumberFormat="1" applyFont="1" applyBorder="1" applyAlignment="1">
      <alignment horizontal="center"/>
    </xf>
    <xf numFmtId="38" fontId="8" fillId="0" borderId="0" xfId="432" applyNumberFormat="1" applyFont="1"/>
    <xf numFmtId="38" fontId="9" fillId="0" borderId="62" xfId="432" applyNumberFormat="1" applyFont="1" applyBorder="1" applyAlignment="1">
      <alignment horizontal="center" vertical="center" wrapText="1"/>
    </xf>
    <xf numFmtId="38" fontId="8" fillId="0" borderId="63" xfId="432" applyNumberFormat="1" applyFont="1" applyBorder="1" applyAlignment="1">
      <alignment horizontal="center" vertical="center" wrapText="1"/>
    </xf>
    <xf numFmtId="38" fontId="8" fillId="0" borderId="64" xfId="432" applyNumberFormat="1" applyFont="1" applyBorder="1" applyAlignment="1">
      <alignment horizontal="center" vertical="center" wrapText="1"/>
    </xf>
    <xf numFmtId="196" fontId="22" fillId="0" borderId="0" xfId="452" applyNumberFormat="1" applyFont="1"/>
    <xf numFmtId="0" fontId="8" fillId="0" borderId="65" xfId="0" applyFont="1" applyFill="1" applyBorder="1" applyAlignment="1">
      <alignment horizontal="center"/>
    </xf>
    <xf numFmtId="38" fontId="55" fillId="0" borderId="0" xfId="0" applyNumberFormat="1" applyFont="1"/>
    <xf numFmtId="0" fontId="0" fillId="0" borderId="66" xfId="0" applyBorder="1"/>
    <xf numFmtId="38" fontId="37" fillId="0" borderId="0" xfId="0" applyNumberFormat="1" applyFont="1"/>
    <xf numFmtId="38" fontId="14" fillId="0" borderId="22" xfId="424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0" fontId="14" fillId="0" borderId="3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7" fillId="0" borderId="7" xfId="0" applyFont="1" applyBorder="1"/>
    <xf numFmtId="0" fontId="14" fillId="0" borderId="38" xfId="0" applyFont="1" applyBorder="1" applyAlignment="1">
      <alignment horizontal="center" vertical="center" wrapText="1"/>
    </xf>
    <xf numFmtId="38" fontId="6" fillId="0" borderId="0" xfId="432" applyNumberFormat="1" applyFont="1" applyAlignment="1">
      <alignment horizontal="center"/>
    </xf>
    <xf numFmtId="38" fontId="8" fillId="0" borderId="0" xfId="432" applyNumberFormat="1" applyFont="1" applyAlignment="1">
      <alignment horizontal="center"/>
    </xf>
    <xf numFmtId="3" fontId="26" fillId="0" borderId="0" xfId="0" applyNumberFormat="1" applyFont="1" applyAlignment="1"/>
    <xf numFmtId="38" fontId="11" fillId="0" borderId="0" xfId="432" applyNumberFormat="1" applyFont="1"/>
    <xf numFmtId="0" fontId="6" fillId="0" borderId="59" xfId="418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3" fontId="7" fillId="0" borderId="7" xfId="0" applyNumberFormat="1" applyFont="1" applyBorder="1" applyAlignment="1"/>
    <xf numFmtId="4" fontId="119" fillId="0" borderId="0" xfId="0" applyNumberFormat="1" applyFont="1" applyAlignment="1">
      <alignment vertical="center"/>
    </xf>
    <xf numFmtId="38" fontId="8" fillId="0" borderId="55" xfId="432" applyNumberFormat="1" applyFont="1" applyBorder="1"/>
    <xf numFmtId="3" fontId="0" fillId="0" borderId="66" xfId="0" applyNumberFormat="1" applyFill="1" applyBorder="1"/>
    <xf numFmtId="0" fontId="0" fillId="0" borderId="67" xfId="0" applyFill="1" applyBorder="1"/>
    <xf numFmtId="38" fontId="14" fillId="0" borderId="44" xfId="424" applyNumberFormat="1" applyFont="1" applyFill="1" applyBorder="1" applyAlignment="1">
      <alignment horizontal="center"/>
    </xf>
    <xf numFmtId="38" fontId="14" fillId="0" borderId="11" xfId="424" applyNumberFormat="1" applyFont="1" applyFill="1" applyBorder="1" applyAlignment="1">
      <alignment horizontal="center"/>
    </xf>
    <xf numFmtId="38" fontId="14" fillId="0" borderId="9" xfId="424" applyNumberFormat="1" applyFont="1" applyFill="1" applyBorder="1" applyAlignment="1">
      <alignment horizontal="center"/>
    </xf>
    <xf numFmtId="38" fontId="13" fillId="0" borderId="1" xfId="424" applyNumberFormat="1" applyFont="1" applyFill="1" applyBorder="1" applyAlignment="1">
      <alignment horizontal="center"/>
    </xf>
    <xf numFmtId="3" fontId="16" fillId="0" borderId="7" xfId="0" applyNumberFormat="1" applyFont="1" applyFill="1" applyBorder="1" applyAlignment="1">
      <alignment horizontal="right"/>
    </xf>
    <xf numFmtId="38" fontId="14" fillId="0" borderId="7" xfId="424" applyNumberFormat="1" applyFont="1" applyFill="1" applyBorder="1" applyAlignment="1">
      <alignment horizontal="right"/>
    </xf>
    <xf numFmtId="3" fontId="6" fillId="0" borderId="54" xfId="0" applyNumberFormat="1" applyFont="1" applyFill="1" applyBorder="1"/>
    <xf numFmtId="38" fontId="14" fillId="0" borderId="68" xfId="424" applyNumberFormat="1" applyFont="1" applyFill="1" applyBorder="1" applyAlignment="1">
      <alignment horizontal="center"/>
    </xf>
    <xf numFmtId="38" fontId="14" fillId="0" borderId="10" xfId="424" applyNumberFormat="1" applyFont="1" applyFill="1" applyBorder="1" applyAlignment="1">
      <alignment horizontal="center"/>
    </xf>
    <xf numFmtId="38" fontId="14" fillId="0" borderId="69" xfId="424" applyNumberFormat="1" applyFont="1" applyFill="1" applyBorder="1" applyAlignment="1">
      <alignment horizontal="center" vertical="top"/>
    </xf>
    <xf numFmtId="38" fontId="13" fillId="0" borderId="30" xfId="424" applyNumberFormat="1" applyFont="1" applyFill="1" applyBorder="1" applyAlignment="1">
      <alignment horizontal="center"/>
    </xf>
    <xf numFmtId="3" fontId="14" fillId="0" borderId="22" xfId="0" applyNumberFormat="1" applyFont="1" applyFill="1" applyBorder="1" applyAlignment="1">
      <alignment horizontal="right"/>
    </xf>
    <xf numFmtId="3" fontId="0" fillId="0" borderId="0" xfId="0" applyNumberFormat="1" applyFill="1"/>
    <xf numFmtId="171" fontId="6" fillId="51" borderId="0" xfId="0" applyNumberFormat="1" applyFont="1" applyFill="1"/>
    <xf numFmtId="0" fontId="91" fillId="0" borderId="7" xfId="0" applyFont="1" applyBorder="1" applyAlignment="1"/>
    <xf numFmtId="0" fontId="16" fillId="52" borderId="7" xfId="0" applyFont="1" applyFill="1" applyBorder="1" applyAlignment="1"/>
    <xf numFmtId="0" fontId="14" fillId="52" borderId="7" xfId="0" applyFont="1" applyFill="1" applyBorder="1" applyAlignment="1">
      <alignment horizontal="left"/>
    </xf>
    <xf numFmtId="4" fontId="121" fillId="0" borderId="0" xfId="0" applyNumberFormat="1" applyFont="1" applyAlignment="1">
      <alignment vertical="center"/>
    </xf>
    <xf numFmtId="0" fontId="8" fillId="0" borderId="44" xfId="433" applyFont="1" applyFill="1" applyBorder="1" applyAlignment="1">
      <alignment horizontal="centerContinuous"/>
    </xf>
    <xf numFmtId="0" fontId="8" fillId="0" borderId="9" xfId="433" applyFont="1" applyFill="1" applyBorder="1" applyAlignment="1">
      <alignment horizontal="center"/>
    </xf>
    <xf numFmtId="192" fontId="14" fillId="0" borderId="7" xfId="433" applyNumberFormat="1" applyFont="1" applyFill="1" applyBorder="1"/>
    <xf numFmtId="171" fontId="16" fillId="0" borderId="7" xfId="0" applyNumberFormat="1" applyFont="1" applyFill="1" applyBorder="1" applyAlignment="1">
      <alignment vertical="center"/>
    </xf>
    <xf numFmtId="171" fontId="14" fillId="0" borderId="7" xfId="0" applyNumberFormat="1" applyFont="1" applyFill="1" applyBorder="1" applyAlignment="1"/>
    <xf numFmtId="3" fontId="8" fillId="0" borderId="13" xfId="0" applyNumberFormat="1" applyFont="1" applyBorder="1" applyAlignment="1">
      <alignment horizontal="right"/>
    </xf>
    <xf numFmtId="3" fontId="0" fillId="0" borderId="70" xfId="0" applyNumberFormat="1" applyBorder="1" applyAlignment="1">
      <alignment horizontal="right"/>
    </xf>
    <xf numFmtId="3" fontId="0" fillId="0" borderId="0" xfId="0" applyNumberFormat="1" applyAlignment="1">
      <alignment horizontal="center"/>
    </xf>
    <xf numFmtId="3" fontId="11" fillId="0" borderId="0" xfId="0" applyNumberFormat="1" applyFont="1"/>
    <xf numFmtId="195" fontId="14" fillId="0" borderId="7" xfId="265" applyNumberFormat="1" applyFont="1" applyFill="1" applyBorder="1" applyAlignment="1">
      <alignment wrapText="1"/>
    </xf>
    <xf numFmtId="195" fontId="84" fillId="0" borderId="39" xfId="433" applyNumberFormat="1" applyFont="1" applyFill="1" applyBorder="1" applyAlignment="1">
      <alignment horizontal="center"/>
    </xf>
    <xf numFmtId="195" fontId="14" fillId="0" borderId="0" xfId="433" applyNumberFormat="1" applyFont="1" applyFill="1" applyBorder="1" applyAlignment="1">
      <alignment horizontal="left"/>
    </xf>
    <xf numFmtId="0" fontId="14" fillId="0" borderId="0" xfId="433" applyFont="1" applyFill="1" applyBorder="1" applyAlignment="1">
      <alignment horizontal="left"/>
    </xf>
    <xf numFmtId="0" fontId="1" fillId="0" borderId="66" xfId="418" applyFont="1" applyBorder="1"/>
    <xf numFmtId="0" fontId="6" fillId="0" borderId="66" xfId="418" applyFont="1" applyBorder="1"/>
    <xf numFmtId="3" fontId="1" fillId="0" borderId="66" xfId="418" applyNumberFormat="1" applyFont="1" applyBorder="1"/>
    <xf numFmtId="3" fontId="1" fillId="0" borderId="67" xfId="418" applyNumberFormat="1" applyFont="1" applyBorder="1"/>
    <xf numFmtId="0" fontId="6" fillId="0" borderId="66" xfId="0" applyFont="1" applyBorder="1" applyAlignment="1">
      <alignment horizontal="left"/>
    </xf>
    <xf numFmtId="3" fontId="7" fillId="0" borderId="66" xfId="0" applyNumberFormat="1" applyFont="1" applyBorder="1" applyAlignment="1"/>
    <xf numFmtId="3" fontId="6" fillId="0" borderId="66" xfId="0" applyNumberFormat="1" applyFont="1" applyBorder="1"/>
    <xf numFmtId="0" fontId="6" fillId="0" borderId="67" xfId="0" applyFont="1" applyBorder="1"/>
    <xf numFmtId="0" fontId="0" fillId="0" borderId="40" xfId="0" applyFill="1" applyBorder="1" applyAlignment="1">
      <alignment horizontal="center"/>
    </xf>
    <xf numFmtId="0" fontId="0" fillId="0" borderId="7" xfId="0" applyFill="1" applyBorder="1"/>
    <xf numFmtId="0" fontId="22" fillId="0" borderId="0" xfId="431" applyFont="1"/>
    <xf numFmtId="0" fontId="13" fillId="0" borderId="0" xfId="431" applyFont="1"/>
    <xf numFmtId="0" fontId="22" fillId="0" borderId="0" xfId="419" applyFont="1"/>
    <xf numFmtId="0" fontId="22" fillId="0" borderId="0" xfId="426" applyFont="1" applyAlignment="1">
      <alignment horizontal="centerContinuous"/>
    </xf>
    <xf numFmtId="0" fontId="13" fillId="0" borderId="0" xfId="426" applyFont="1" applyAlignment="1">
      <alignment horizontal="centerContinuous"/>
    </xf>
    <xf numFmtId="0" fontId="13" fillId="0" borderId="40" xfId="426" applyFont="1" applyBorder="1" applyAlignment="1">
      <alignment horizontal="center"/>
    </xf>
    <xf numFmtId="0" fontId="26" fillId="0" borderId="7" xfId="426" applyFont="1" applyBorder="1" applyAlignment="1"/>
    <xf numFmtId="38" fontId="13" fillId="0" borderId="32" xfId="426" applyNumberFormat="1" applyFont="1" applyBorder="1" applyAlignment="1">
      <alignment horizontal="right"/>
    </xf>
    <xf numFmtId="38" fontId="13" fillId="0" borderId="60" xfId="426" applyNumberFormat="1" applyFont="1" applyBorder="1" applyAlignment="1">
      <alignment horizontal="right"/>
    </xf>
    <xf numFmtId="3" fontId="13" fillId="0" borderId="0" xfId="419" applyNumberFormat="1" applyFont="1"/>
    <xf numFmtId="0" fontId="22" fillId="0" borderId="40" xfId="426" applyFont="1" applyBorder="1" applyAlignment="1">
      <alignment horizontal="center"/>
    </xf>
    <xf numFmtId="0" fontId="22" fillId="0" borderId="7" xfId="426" applyFont="1" applyBorder="1" applyAlignment="1"/>
    <xf numFmtId="38" fontId="22" fillId="0" borderId="32" xfId="426" applyNumberFormat="1" applyFont="1" applyBorder="1" applyAlignment="1">
      <alignment horizontal="right"/>
    </xf>
    <xf numFmtId="38" fontId="22" fillId="0" borderId="60" xfId="426" applyNumberFormat="1" applyFont="1" applyBorder="1" applyAlignment="1">
      <alignment horizontal="right"/>
    </xf>
    <xf numFmtId="38" fontId="24" fillId="0" borderId="0" xfId="419" applyNumberFormat="1" applyFont="1"/>
    <xf numFmtId="0" fontId="24" fillId="0" borderId="0" xfId="419" applyFont="1"/>
    <xf numFmtId="3" fontId="22" fillId="0" borderId="32" xfId="426" applyNumberFormat="1" applyFont="1" applyBorder="1" applyAlignment="1">
      <alignment horizontal="right"/>
    </xf>
    <xf numFmtId="38" fontId="22" fillId="0" borderId="7" xfId="426" applyNumberFormat="1" applyFont="1" applyBorder="1" applyAlignment="1">
      <alignment horizontal="right"/>
    </xf>
    <xf numFmtId="0" fontId="24" fillId="0" borderId="14" xfId="419" applyFont="1" applyBorder="1"/>
    <xf numFmtId="0" fontId="26" fillId="0" borderId="40" xfId="426" applyFont="1" applyBorder="1" applyAlignment="1">
      <alignment horizontal="center"/>
    </xf>
    <xf numFmtId="38" fontId="22" fillId="0" borderId="0" xfId="419" applyNumberFormat="1" applyFont="1"/>
    <xf numFmtId="0" fontId="13" fillId="0" borderId="63" xfId="426" applyFont="1" applyBorder="1" applyAlignment="1">
      <alignment horizontal="center"/>
    </xf>
    <xf numFmtId="38" fontId="13" fillId="0" borderId="63" xfId="426" applyNumberFormat="1" applyFont="1" applyBorder="1" applyAlignment="1">
      <alignment horizontal="right"/>
    </xf>
    <xf numFmtId="38" fontId="13" fillId="0" borderId="64" xfId="426" applyNumberFormat="1" applyFont="1" applyBorder="1" applyAlignment="1">
      <alignment horizontal="right"/>
    </xf>
    <xf numFmtId="0" fontId="13" fillId="0" borderId="0" xfId="426" applyFont="1"/>
    <xf numFmtId="0" fontId="22" fillId="0" borderId="0" xfId="426" applyFont="1"/>
    <xf numFmtId="38" fontId="13" fillId="0" borderId="0" xfId="426" applyNumberFormat="1" applyFont="1"/>
    <xf numFmtId="38" fontId="84" fillId="0" borderId="0" xfId="426" applyNumberFormat="1" applyFont="1"/>
    <xf numFmtId="0" fontId="26" fillId="0" borderId="0" xfId="426" applyFont="1" applyAlignment="1">
      <alignment horizontal="centerContinuous"/>
    </xf>
    <xf numFmtId="0" fontId="13" fillId="0" borderId="0" xfId="426" applyFont="1" applyAlignment="1"/>
    <xf numFmtId="38" fontId="84" fillId="0" borderId="0" xfId="419" applyNumberFormat="1" applyFont="1"/>
    <xf numFmtId="0" fontId="13" fillId="0" borderId="0" xfId="419" applyFont="1"/>
    <xf numFmtId="0" fontId="39" fillId="0" borderId="0" xfId="0" applyFont="1" applyAlignment="1">
      <alignment horizontal="centerContinuous" vertical="center"/>
    </xf>
    <xf numFmtId="0" fontId="150" fillId="0" borderId="0" xfId="0" applyFont="1" applyAlignment="1">
      <alignment horizontal="centerContinuous" vertical="center"/>
    </xf>
    <xf numFmtId="49" fontId="150" fillId="0" borderId="0" xfId="0" applyNumberFormat="1" applyFont="1" applyAlignment="1">
      <alignment horizontal="centerContinuous" vertical="center"/>
    </xf>
    <xf numFmtId="0" fontId="15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71" xfId="0" applyFont="1" applyBorder="1" applyAlignment="1">
      <alignment horizontal="centerContinuous" vertical="center"/>
    </xf>
    <xf numFmtId="0" fontId="15" fillId="0" borderId="72" xfId="0" applyFont="1" applyBorder="1" applyAlignment="1">
      <alignment horizontal="centerContinuous" vertical="center"/>
    </xf>
    <xf numFmtId="0" fontId="14" fillId="0" borderId="73" xfId="0" applyFont="1" applyBorder="1" applyAlignment="1">
      <alignment horizontal="centerContinuous" vertical="center"/>
    </xf>
    <xf numFmtId="49" fontId="14" fillId="0" borderId="73" xfId="0" applyNumberFormat="1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78" xfId="0" applyFont="1" applyBorder="1" applyAlignment="1">
      <alignment horizontal="center"/>
    </xf>
    <xf numFmtId="0" fontId="26" fillId="0" borderId="79" xfId="0" applyFont="1" applyBorder="1"/>
    <xf numFmtId="0" fontId="26" fillId="0" borderId="32" xfId="0" applyFont="1" applyBorder="1" applyAlignment="1">
      <alignment horizontal="centerContinuous"/>
    </xf>
    <xf numFmtId="49" fontId="26" fillId="0" borderId="32" xfId="0" applyNumberFormat="1" applyFont="1" applyBorder="1" applyAlignment="1">
      <alignment horizontal="center"/>
    </xf>
    <xf numFmtId="3" fontId="26" fillId="0" borderId="32" xfId="0" applyNumberFormat="1" applyFont="1" applyBorder="1"/>
    <xf numFmtId="3" fontId="26" fillId="0" borderId="80" xfId="0" applyNumberFormat="1" applyFont="1" applyBorder="1"/>
    <xf numFmtId="3" fontId="15" fillId="0" borderId="0" xfId="0" applyNumberFormat="1" applyFont="1"/>
    <xf numFmtId="0" fontId="15" fillId="0" borderId="0" xfId="0" applyFont="1"/>
    <xf numFmtId="0" fontId="13" fillId="0" borderId="81" xfId="0" applyFont="1" applyBorder="1" applyAlignment="1">
      <alignment horizontal="centerContinuous"/>
    </xf>
    <xf numFmtId="0" fontId="13" fillId="0" borderId="82" xfId="0" applyFont="1" applyBorder="1"/>
    <xf numFmtId="0" fontId="13" fillId="0" borderId="11" xfId="0" applyFont="1" applyBorder="1" applyAlignment="1">
      <alignment horizontal="centerContinuous"/>
    </xf>
    <xf numFmtId="49" fontId="13" fillId="0" borderId="11" xfId="267" applyNumberFormat="1" applyFont="1" applyBorder="1" applyAlignment="1">
      <alignment horizontal="center"/>
    </xf>
    <xf numFmtId="3" fontId="13" fillId="0" borderId="11" xfId="267" applyNumberFormat="1" applyFont="1" applyBorder="1" applyAlignment="1">
      <alignment horizontal="right"/>
    </xf>
    <xf numFmtId="3" fontId="13" fillId="0" borderId="83" xfId="267" applyNumberFormat="1" applyFont="1" applyBorder="1" applyAlignment="1">
      <alignment horizontal="right"/>
    </xf>
    <xf numFmtId="0" fontId="14" fillId="0" borderId="0" xfId="0" applyFont="1"/>
    <xf numFmtId="0" fontId="22" fillId="0" borderId="81" xfId="0" applyFont="1" applyBorder="1" applyAlignment="1">
      <alignment horizontal="right"/>
    </xf>
    <xf numFmtId="0" fontId="22" fillId="0" borderId="82" xfId="0" applyFont="1" applyBorder="1"/>
    <xf numFmtId="0" fontId="22" fillId="0" borderId="11" xfId="0" applyFont="1" applyBorder="1" applyAlignment="1">
      <alignment horizontal="centerContinuous"/>
    </xf>
    <xf numFmtId="49" fontId="22" fillId="0" borderId="11" xfId="267" applyNumberFormat="1" applyFont="1" applyBorder="1" applyAlignment="1">
      <alignment horizontal="center"/>
    </xf>
    <xf numFmtId="3" fontId="22" fillId="0" borderId="11" xfId="267" applyNumberFormat="1" applyFont="1" applyBorder="1"/>
    <xf numFmtId="3" fontId="22" fillId="0" borderId="84" xfId="267" applyNumberFormat="1" applyFont="1" applyBorder="1"/>
    <xf numFmtId="3" fontId="16" fillId="0" borderId="0" xfId="0" applyNumberFormat="1" applyFont="1"/>
    <xf numFmtId="0" fontId="16" fillId="0" borderId="0" xfId="0" applyFont="1"/>
    <xf numFmtId="0" fontId="13" fillId="0" borderId="85" xfId="0" applyFont="1" applyBorder="1" applyAlignment="1">
      <alignment horizontal="centerContinuous"/>
    </xf>
    <xf numFmtId="0" fontId="13" fillId="0" borderId="86" xfId="0" applyFont="1" applyBorder="1"/>
    <xf numFmtId="0" fontId="13" fillId="0" borderId="66" xfId="0" applyFont="1" applyBorder="1" applyAlignment="1">
      <alignment horizontal="centerContinuous"/>
    </xf>
    <xf numFmtId="49" fontId="13" fillId="0" borderId="66" xfId="267" applyNumberFormat="1" applyFont="1" applyBorder="1" applyAlignment="1">
      <alignment horizontal="center"/>
    </xf>
    <xf numFmtId="3" fontId="13" fillId="0" borderId="66" xfId="267" applyNumberFormat="1" applyFont="1" applyBorder="1"/>
    <xf numFmtId="3" fontId="13" fillId="0" borderId="87" xfId="267" applyNumberFormat="1" applyFont="1" applyBorder="1"/>
    <xf numFmtId="0" fontId="22" fillId="0" borderId="78" xfId="0" applyFont="1" applyBorder="1" applyAlignment="1">
      <alignment horizontal="right"/>
    </xf>
    <xf numFmtId="0" fontId="22" fillId="0" borderId="79" xfId="0" applyFont="1" applyBorder="1"/>
    <xf numFmtId="0" fontId="22" fillId="0" borderId="32" xfId="0" applyFont="1" applyBorder="1" applyAlignment="1">
      <alignment horizontal="centerContinuous"/>
    </xf>
    <xf numFmtId="49" fontId="22" fillId="0" borderId="32" xfId="267" applyNumberFormat="1" applyFont="1" applyBorder="1" applyAlignment="1">
      <alignment horizontal="center"/>
    </xf>
    <xf numFmtId="3" fontId="22" fillId="0" borderId="32" xfId="267" applyNumberFormat="1" applyFont="1" applyBorder="1"/>
    <xf numFmtId="3" fontId="22" fillId="0" borderId="88" xfId="267" applyNumberFormat="1" applyFont="1" applyBorder="1"/>
    <xf numFmtId="3" fontId="13" fillId="0" borderId="11" xfId="267" applyNumberFormat="1" applyFont="1" applyBorder="1"/>
    <xf numFmtId="3" fontId="13" fillId="0" borderId="84" xfId="267" applyNumberFormat="1" applyFont="1" applyBorder="1"/>
    <xf numFmtId="0" fontId="22" fillId="0" borderId="0" xfId="0" applyFont="1" applyBorder="1" applyAlignment="1">
      <alignment horizontal="centerContinuous"/>
    </xf>
    <xf numFmtId="37" fontId="22" fillId="0" borderId="32" xfId="267" applyNumberFormat="1" applyFont="1" applyBorder="1"/>
    <xf numFmtId="0" fontId="13" fillId="0" borderId="82" xfId="0" applyFont="1" applyBorder="1" applyAlignment="1"/>
    <xf numFmtId="49" fontId="13" fillId="0" borderId="11" xfId="0" applyNumberFormat="1" applyFont="1" applyBorder="1" applyAlignment="1">
      <alignment horizontal="center"/>
    </xf>
    <xf numFmtId="3" fontId="13" fillId="0" borderId="11" xfId="0" applyNumberFormat="1" applyFont="1" applyBorder="1" applyAlignment="1"/>
    <xf numFmtId="3" fontId="22" fillId="0" borderId="11" xfId="267" applyNumberFormat="1" applyFont="1" applyFill="1" applyBorder="1"/>
    <xf numFmtId="3" fontId="22" fillId="0" borderId="84" xfId="267" applyNumberFormat="1" applyFont="1" applyFill="1" applyBorder="1"/>
    <xf numFmtId="0" fontId="26" fillId="0" borderId="89" xfId="0" applyFont="1" applyBorder="1" applyAlignment="1">
      <alignment horizontal="left"/>
    </xf>
    <xf numFmtId="0" fontId="26" fillId="0" borderId="14" xfId="0" applyFont="1" applyBorder="1"/>
    <xf numFmtId="0" fontId="26" fillId="0" borderId="7" xfId="0" applyFont="1" applyBorder="1" applyAlignment="1">
      <alignment horizontal="centerContinuous"/>
    </xf>
    <xf numFmtId="49" fontId="26" fillId="0" borderId="70" xfId="267" applyNumberFormat="1" applyFont="1" applyBorder="1" applyAlignment="1">
      <alignment horizontal="center"/>
    </xf>
    <xf numFmtId="3" fontId="26" fillId="0" borderId="7" xfId="267" applyNumberFormat="1" applyFont="1" applyBorder="1"/>
    <xf numFmtId="3" fontId="26" fillId="0" borderId="90" xfId="267" applyNumberFormat="1" applyFont="1" applyBorder="1"/>
    <xf numFmtId="49" fontId="22" fillId="0" borderId="10" xfId="267" applyNumberFormat="1" applyFont="1" applyBorder="1" applyAlignment="1">
      <alignment horizontal="center"/>
    </xf>
    <xf numFmtId="3" fontId="16" fillId="31" borderId="0" xfId="0" applyNumberFormat="1" applyFont="1" applyFill="1"/>
    <xf numFmtId="37" fontId="22" fillId="0" borderId="11" xfId="267" applyNumberFormat="1" applyFont="1" applyBorder="1"/>
    <xf numFmtId="37" fontId="22" fillId="0" borderId="84" xfId="267" applyNumberFormat="1" applyFont="1" applyBorder="1"/>
    <xf numFmtId="3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6" fillId="0" borderId="78" xfId="0" applyFont="1" applyBorder="1" applyAlignment="1">
      <alignment horizontal="centerContinuous"/>
    </xf>
    <xf numFmtId="49" fontId="26" fillId="0" borderId="32" xfId="267" applyNumberFormat="1" applyFont="1" applyBorder="1" applyAlignment="1">
      <alignment horizontal="center"/>
    </xf>
    <xf numFmtId="3" fontId="26" fillId="0" borderId="32" xfId="267" applyNumberFormat="1" applyFont="1" applyBorder="1"/>
    <xf numFmtId="3" fontId="26" fillId="0" borderId="88" xfId="267" applyNumberFormat="1" applyFont="1" applyBorder="1"/>
    <xf numFmtId="3" fontId="14" fillId="0" borderId="0" xfId="0" applyNumberFormat="1" applyFont="1"/>
    <xf numFmtId="0" fontId="26" fillId="0" borderId="89" xfId="0" applyFont="1" applyBorder="1" applyAlignment="1">
      <alignment horizontal="centerContinuous"/>
    </xf>
    <xf numFmtId="49" fontId="26" fillId="0" borderId="7" xfId="267" applyNumberFormat="1" applyFont="1" applyBorder="1" applyAlignment="1">
      <alignment horizontal="center"/>
    </xf>
    <xf numFmtId="0" fontId="26" fillId="0" borderId="91" xfId="0" applyFont="1" applyBorder="1" applyAlignment="1">
      <alignment horizontal="centerContinuous"/>
    </xf>
    <xf numFmtId="0" fontId="26" fillId="0" borderId="92" xfId="0" applyFont="1" applyBorder="1" applyAlignment="1">
      <alignment horizontal="centerContinuous"/>
    </xf>
    <xf numFmtId="0" fontId="26" fillId="0" borderId="93" xfId="0" applyFont="1" applyBorder="1" applyAlignment="1">
      <alignment horizontal="centerContinuous"/>
    </xf>
    <xf numFmtId="49" fontId="26" fillId="0" borderId="94" xfId="267" applyNumberFormat="1" applyFont="1" applyBorder="1" applyAlignment="1">
      <alignment horizontal="center"/>
    </xf>
    <xf numFmtId="3" fontId="26" fillId="0" borderId="93" xfId="267" applyNumberFormat="1" applyFont="1" applyBorder="1"/>
    <xf numFmtId="3" fontId="26" fillId="0" borderId="95" xfId="267" applyNumberFormat="1" applyFont="1" applyBorder="1"/>
    <xf numFmtId="3" fontId="15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left" vertical="center"/>
    </xf>
    <xf numFmtId="3" fontId="13" fillId="0" borderId="73" xfId="267" applyNumberFormat="1" applyFont="1" applyBorder="1" applyAlignment="1">
      <alignment horizontal="center" vertical="center" wrapText="1"/>
    </xf>
    <xf numFmtId="3" fontId="13" fillId="0" borderId="74" xfId="267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Continuous"/>
    </xf>
    <xf numFmtId="49" fontId="22" fillId="0" borderId="82" xfId="267" applyNumberFormat="1" applyFont="1" applyBorder="1" applyAlignment="1">
      <alignment horizontal="centerContinuous"/>
    </xf>
    <xf numFmtId="3" fontId="22" fillId="0" borderId="83" xfId="267" applyNumberFormat="1" applyFont="1" applyBorder="1"/>
    <xf numFmtId="3" fontId="16" fillId="0" borderId="0" xfId="0" applyNumberFormat="1" applyFont="1" applyAlignment="1">
      <alignment horizontal="left"/>
    </xf>
    <xf numFmtId="0" fontId="22" fillId="0" borderId="96" xfId="0" applyFont="1" applyBorder="1" applyAlignment="1">
      <alignment horizontal="right"/>
    </xf>
    <xf numFmtId="0" fontId="22" fillId="0" borderId="97" xfId="0" applyFont="1" applyBorder="1"/>
    <xf numFmtId="0" fontId="22" fillId="0" borderId="98" xfId="0" applyFont="1" applyBorder="1" applyAlignment="1">
      <alignment horizontal="centerContinuous"/>
    </xf>
    <xf numFmtId="49" fontId="22" fillId="0" borderId="97" xfId="267" applyNumberFormat="1" applyFont="1" applyBorder="1" applyAlignment="1">
      <alignment horizontal="centerContinuous"/>
    </xf>
    <xf numFmtId="3" fontId="22" fillId="0" borderId="99" xfId="267" applyNumberFormat="1" applyFont="1" applyBorder="1"/>
    <xf numFmtId="3" fontId="22" fillId="0" borderId="100" xfId="267" applyNumberFormat="1" applyFont="1" applyBorder="1"/>
    <xf numFmtId="3" fontId="26" fillId="0" borderId="0" xfId="0" applyNumberFormat="1" applyFont="1"/>
    <xf numFmtId="49" fontId="1" fillId="0" borderId="0" xfId="0" applyNumberFormat="1" applyFont="1" applyAlignment="1">
      <alignment horizontal="center"/>
    </xf>
    <xf numFmtId="0" fontId="125" fillId="0" borderId="0" xfId="0" applyFont="1"/>
    <xf numFmtId="0" fontId="38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152" fillId="0" borderId="0" xfId="0" applyFont="1"/>
    <xf numFmtId="0" fontId="17" fillId="0" borderId="0" xfId="0" applyFont="1"/>
    <xf numFmtId="0" fontId="14" fillId="0" borderId="1" xfId="0" applyFont="1" applyBorder="1" applyAlignment="1">
      <alignment horizontal="centerContinuous"/>
    </xf>
    <xf numFmtId="49" fontId="13" fillId="0" borderId="11" xfId="0" applyNumberFormat="1" applyFont="1" applyBorder="1" applyAlignment="1">
      <alignment horizontal="centerContinuous"/>
    </xf>
    <xf numFmtId="3" fontId="28" fillId="0" borderId="11" xfId="0" applyNumberFormat="1" applyFont="1" applyBorder="1" applyAlignment="1">
      <alignment horizontal="center"/>
    </xf>
    <xf numFmtId="3" fontId="14" fillId="0" borderId="11" xfId="0" applyNumberFormat="1" applyFont="1" applyBorder="1"/>
    <xf numFmtId="3" fontId="28" fillId="0" borderId="11" xfId="0" applyNumberFormat="1" applyFont="1" applyBorder="1"/>
    <xf numFmtId="3" fontId="16" fillId="0" borderId="11" xfId="0" applyNumberFormat="1" applyFont="1" applyBorder="1"/>
    <xf numFmtId="37" fontId="1" fillId="0" borderId="0" xfId="0" applyNumberFormat="1" applyFont="1"/>
    <xf numFmtId="37" fontId="1" fillId="0" borderId="0" xfId="0" applyNumberFormat="1" applyFont="1" applyAlignment="1">
      <alignment horizontal="center"/>
    </xf>
    <xf numFmtId="37" fontId="12" fillId="0" borderId="0" xfId="0" applyNumberFormat="1" applyFont="1"/>
    <xf numFmtId="37" fontId="150" fillId="0" borderId="0" xfId="0" applyNumberFormat="1" applyFont="1" applyAlignment="1">
      <alignment vertical="center"/>
    </xf>
    <xf numFmtId="37" fontId="14" fillId="0" borderId="1" xfId="0" applyNumberFormat="1" applyFont="1" applyBorder="1" applyAlignment="1">
      <alignment horizontal="centerContinuous" vertical="center"/>
    </xf>
    <xf numFmtId="37" fontId="14" fillId="0" borderId="1" xfId="0" applyNumberFormat="1" applyFont="1" applyBorder="1" applyAlignment="1">
      <alignment horizontal="center" vertical="center" wrapText="1"/>
    </xf>
    <xf numFmtId="249" fontId="14" fillId="0" borderId="1" xfId="0" applyNumberFormat="1" applyFont="1" applyBorder="1" applyAlignment="1">
      <alignment horizontal="center" vertical="center"/>
    </xf>
    <xf numFmtId="37" fontId="84" fillId="0" borderId="1" xfId="0" applyNumberFormat="1" applyFont="1" applyBorder="1" applyAlignment="1">
      <alignment horizontal="center" vertical="center"/>
    </xf>
    <xf numFmtId="37" fontId="14" fillId="0" borderId="1" xfId="0" applyNumberFormat="1" applyFont="1" applyBorder="1" applyAlignment="1">
      <alignment horizontal="center" vertical="center"/>
    </xf>
    <xf numFmtId="37" fontId="16" fillId="0" borderId="0" xfId="0" applyNumberFormat="1" applyFont="1" applyAlignment="1">
      <alignment vertical="center"/>
    </xf>
    <xf numFmtId="37" fontId="85" fillId="0" borderId="1" xfId="0" applyNumberFormat="1" applyFont="1" applyBorder="1" applyAlignment="1">
      <alignment horizontal="center" vertical="center"/>
    </xf>
    <xf numFmtId="37" fontId="85" fillId="0" borderId="1" xfId="0" applyNumberFormat="1" applyFont="1" applyBorder="1" applyAlignment="1">
      <alignment horizontal="center" vertical="center" wrapText="1"/>
    </xf>
    <xf numFmtId="37" fontId="85" fillId="0" borderId="0" xfId="0" applyNumberFormat="1" applyFont="1" applyAlignment="1">
      <alignment horizontal="center" vertical="center"/>
    </xf>
    <xf numFmtId="37" fontId="26" fillId="0" borderId="32" xfId="0" applyNumberFormat="1" applyFont="1" applyBorder="1" applyAlignment="1">
      <alignment horizontal="right"/>
    </xf>
    <xf numFmtId="37" fontId="26" fillId="0" borderId="32" xfId="0" applyNumberFormat="1" applyFont="1" applyBorder="1"/>
    <xf numFmtId="37" fontId="26" fillId="0" borderId="32" xfId="0" applyNumberFormat="1" applyFont="1" applyBorder="1" applyAlignment="1">
      <alignment horizontal="centerContinuous"/>
    </xf>
    <xf numFmtId="37" fontId="26" fillId="0" borderId="32" xfId="0" applyNumberFormat="1" applyFont="1" applyBorder="1" applyAlignment="1">
      <alignment horizontal="center"/>
    </xf>
    <xf numFmtId="37" fontId="15" fillId="0" borderId="0" xfId="0" applyNumberFormat="1" applyFont="1"/>
    <xf numFmtId="37" fontId="13" fillId="0" borderId="11" xfId="0" applyNumberFormat="1" applyFont="1" applyBorder="1" applyAlignment="1">
      <alignment horizontal="right"/>
    </xf>
    <xf numFmtId="37" fontId="13" fillId="0" borderId="11" xfId="0" applyNumberFormat="1" applyFont="1" applyBorder="1"/>
    <xf numFmtId="37" fontId="13" fillId="0" borderId="11" xfId="0" applyNumberFormat="1" applyFont="1" applyBorder="1" applyAlignment="1">
      <alignment horizontal="centerContinuous"/>
    </xf>
    <xf numFmtId="37" fontId="13" fillId="0" borderId="11" xfId="268" applyNumberFormat="1" applyFont="1" applyBorder="1" applyAlignment="1">
      <alignment horizontal="center"/>
    </xf>
    <xf numFmtId="37" fontId="13" fillId="0" borderId="11" xfId="268" applyNumberFormat="1" applyFont="1" applyBorder="1" applyAlignment="1">
      <alignment horizontal="right"/>
    </xf>
    <xf numFmtId="37" fontId="14" fillId="0" borderId="0" xfId="0" applyNumberFormat="1" applyFont="1"/>
    <xf numFmtId="37" fontId="22" fillId="0" borderId="11" xfId="0" applyNumberFormat="1" applyFont="1" applyBorder="1" applyAlignment="1">
      <alignment horizontal="right"/>
    </xf>
    <xf numFmtId="37" fontId="22" fillId="0" borderId="11" xfId="0" applyNumberFormat="1" applyFont="1" applyBorder="1"/>
    <xf numFmtId="37" fontId="22" fillId="0" borderId="11" xfId="0" applyNumberFormat="1" applyFont="1" applyBorder="1" applyAlignment="1">
      <alignment horizontal="centerContinuous"/>
    </xf>
    <xf numFmtId="37" fontId="22" fillId="0" borderId="11" xfId="268" applyNumberFormat="1" applyFont="1" applyBorder="1" applyAlignment="1">
      <alignment horizontal="center"/>
    </xf>
    <xf numFmtId="37" fontId="22" fillId="0" borderId="11" xfId="268" applyNumberFormat="1" applyFont="1" applyBorder="1"/>
    <xf numFmtId="37" fontId="22" fillId="0" borderId="11" xfId="266" applyNumberFormat="1" applyFont="1" applyBorder="1"/>
    <xf numFmtId="37" fontId="16" fillId="0" borderId="0" xfId="0" applyNumberFormat="1" applyFont="1"/>
    <xf numFmtId="37" fontId="13" fillId="0" borderId="66" xfId="0" applyNumberFormat="1" applyFont="1" applyBorder="1" applyAlignment="1">
      <alignment horizontal="right"/>
    </xf>
    <xf numFmtId="37" fontId="13" fillId="0" borderId="66" xfId="0" applyNumberFormat="1" applyFont="1" applyBorder="1"/>
    <xf numFmtId="37" fontId="13" fillId="0" borderId="66" xfId="0" applyNumberFormat="1" applyFont="1" applyBorder="1" applyAlignment="1">
      <alignment horizontal="centerContinuous"/>
    </xf>
    <xf numFmtId="37" fontId="13" fillId="0" borderId="66" xfId="268" applyNumberFormat="1" applyFont="1" applyBorder="1" applyAlignment="1">
      <alignment horizontal="center"/>
    </xf>
    <xf numFmtId="37" fontId="13" fillId="0" borderId="66" xfId="268" applyNumberFormat="1" applyFont="1" applyBorder="1"/>
    <xf numFmtId="37" fontId="13" fillId="0" borderId="66" xfId="266" applyNumberFormat="1" applyFont="1" applyBorder="1"/>
    <xf numFmtId="37" fontId="22" fillId="0" borderId="32" xfId="0" applyNumberFormat="1" applyFont="1" applyBorder="1" applyAlignment="1">
      <alignment horizontal="right"/>
    </xf>
    <xf numFmtId="37" fontId="22" fillId="0" borderId="32" xfId="0" applyNumberFormat="1" applyFont="1" applyBorder="1"/>
    <xf numFmtId="37" fontId="22" fillId="0" borderId="32" xfId="0" applyNumberFormat="1" applyFont="1" applyBorder="1" applyAlignment="1">
      <alignment horizontal="centerContinuous"/>
    </xf>
    <xf numFmtId="37" fontId="22" fillId="0" borderId="32" xfId="268" applyNumberFormat="1" applyFont="1" applyBorder="1" applyAlignment="1">
      <alignment horizontal="center"/>
    </xf>
    <xf numFmtId="37" fontId="22" fillId="0" borderId="32" xfId="268" applyNumberFormat="1" applyFont="1" applyBorder="1"/>
    <xf numFmtId="37" fontId="22" fillId="0" borderId="32" xfId="266" applyNumberFormat="1" applyFont="1" applyBorder="1"/>
    <xf numFmtId="37" fontId="13" fillId="0" borderId="11" xfId="268" applyNumberFormat="1" applyFont="1" applyBorder="1"/>
    <xf numFmtId="37" fontId="13" fillId="0" borderId="11" xfId="266" applyNumberFormat="1" applyFont="1" applyBorder="1"/>
    <xf numFmtId="37" fontId="22" fillId="0" borderId="0" xfId="0" applyNumberFormat="1" applyFont="1"/>
    <xf numFmtId="37" fontId="13" fillId="0" borderId="11" xfId="0" applyNumberFormat="1" applyFont="1" applyBorder="1" applyAlignment="1"/>
    <xf numFmtId="37" fontId="13" fillId="0" borderId="11" xfId="0" applyNumberFormat="1" applyFont="1" applyBorder="1" applyAlignment="1">
      <alignment horizontal="center"/>
    </xf>
    <xf numFmtId="37" fontId="13" fillId="0" borderId="66" xfId="0" applyNumberFormat="1" applyFont="1" applyBorder="1" applyAlignment="1"/>
    <xf numFmtId="37" fontId="13" fillId="0" borderId="11" xfId="422" applyNumberFormat="1" applyFont="1" applyBorder="1" applyAlignment="1"/>
    <xf numFmtId="37" fontId="22" fillId="0" borderId="11" xfId="266" applyNumberFormat="1" applyFont="1" applyFill="1" applyBorder="1"/>
    <xf numFmtId="37" fontId="16" fillId="0" borderId="11" xfId="0" applyNumberFormat="1" applyFont="1" applyBorder="1"/>
    <xf numFmtId="37" fontId="26" fillId="0" borderId="7" xfId="0" applyNumberFormat="1" applyFont="1" applyBorder="1" applyAlignment="1">
      <alignment horizontal="right"/>
    </xf>
    <xf numFmtId="37" fontId="26" fillId="0" borderId="7" xfId="0" applyNumberFormat="1" applyFont="1" applyBorder="1"/>
    <xf numFmtId="37" fontId="26" fillId="0" borderId="7" xfId="0" applyNumberFormat="1" applyFont="1" applyBorder="1" applyAlignment="1">
      <alignment horizontal="centerContinuous"/>
    </xf>
    <xf numFmtId="37" fontId="26" fillId="0" borderId="7" xfId="268" applyNumberFormat="1" applyFont="1" applyBorder="1" applyAlignment="1">
      <alignment horizontal="center"/>
    </xf>
    <xf numFmtId="37" fontId="26" fillId="0" borderId="7" xfId="268" applyNumberFormat="1" applyFont="1" applyBorder="1"/>
    <xf numFmtId="37" fontId="26" fillId="0" borderId="7" xfId="266" applyNumberFormat="1" applyFont="1" applyBorder="1"/>
    <xf numFmtId="37" fontId="22" fillId="0" borderId="11" xfId="270" applyNumberFormat="1" applyFont="1" applyBorder="1"/>
    <xf numFmtId="37" fontId="22" fillId="0" borderId="11" xfId="0" applyNumberFormat="1" applyFont="1" applyBorder="1" applyAlignment="1">
      <alignment vertical="center"/>
    </xf>
    <xf numFmtId="37" fontId="14" fillId="0" borderId="73" xfId="0" applyNumberFormat="1" applyFont="1" applyBorder="1" applyAlignment="1">
      <alignment horizontal="centerContinuous" vertical="center"/>
    </xf>
    <xf numFmtId="37" fontId="14" fillId="0" borderId="73" xfId="0" applyNumberFormat="1" applyFont="1" applyBorder="1" applyAlignment="1">
      <alignment horizontal="center" vertical="center" wrapText="1"/>
    </xf>
    <xf numFmtId="37" fontId="84" fillId="0" borderId="73" xfId="0" applyNumberFormat="1" applyFont="1" applyBorder="1" applyAlignment="1">
      <alignment horizontal="center" vertical="center"/>
    </xf>
    <xf numFmtId="37" fontId="14" fillId="0" borderId="73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Continuous" vertical="center"/>
    </xf>
    <xf numFmtId="37" fontId="26" fillId="0" borderId="1" xfId="268" applyNumberFormat="1" applyFont="1" applyBorder="1" applyAlignment="1">
      <alignment horizontal="center" vertical="center"/>
    </xf>
    <xf numFmtId="37" fontId="26" fillId="0" borderId="1" xfId="268" applyNumberFormat="1" applyFont="1" applyBorder="1" applyAlignment="1">
      <alignment vertical="center"/>
    </xf>
    <xf numFmtId="37" fontId="26" fillId="0" borderId="1" xfId="266" applyNumberFormat="1" applyFont="1" applyBorder="1" applyAlignment="1">
      <alignment vertical="center"/>
    </xf>
    <xf numFmtId="37" fontId="15" fillId="0" borderId="0" xfId="0" applyNumberFormat="1" applyFont="1" applyAlignment="1">
      <alignment vertical="center"/>
    </xf>
    <xf numFmtId="37" fontId="26" fillId="0" borderId="16" xfId="0" applyNumberFormat="1" applyFont="1" applyBorder="1" applyAlignment="1">
      <alignment horizontal="center" vertical="center"/>
    </xf>
    <xf numFmtId="37" fontId="26" fillId="0" borderId="16" xfId="0" applyNumberFormat="1" applyFont="1" applyBorder="1" applyAlignment="1">
      <alignment horizontal="centerContinuous" vertical="center"/>
    </xf>
    <xf numFmtId="37" fontId="26" fillId="0" borderId="16" xfId="268" applyNumberFormat="1" applyFont="1" applyBorder="1" applyAlignment="1">
      <alignment horizontal="center" vertical="center"/>
    </xf>
    <xf numFmtId="37" fontId="26" fillId="0" borderId="16" xfId="268" applyNumberFormat="1" applyFont="1" applyBorder="1" applyAlignment="1">
      <alignment vertical="center"/>
    </xf>
    <xf numFmtId="37" fontId="26" fillId="0" borderId="16" xfId="266" applyNumberFormat="1" applyFont="1" applyBorder="1" applyAlignment="1">
      <alignment vertical="center"/>
    </xf>
    <xf numFmtId="37" fontId="13" fillId="0" borderId="1" xfId="0" applyNumberFormat="1" applyFont="1" applyBorder="1" applyAlignment="1">
      <alignment horizontal="centerContinuous" vertical="center"/>
    </xf>
    <xf numFmtId="37" fontId="13" fillId="0" borderId="1" xfId="268" applyNumberFormat="1" applyFont="1" applyBorder="1" applyAlignment="1">
      <alignment horizontal="center" vertical="center" wrapText="1"/>
    </xf>
    <xf numFmtId="37" fontId="84" fillId="0" borderId="30" xfId="0" applyNumberFormat="1" applyFont="1" applyBorder="1" applyAlignment="1">
      <alignment horizontal="center" vertical="center"/>
    </xf>
    <xf numFmtId="37" fontId="14" fillId="0" borderId="30" xfId="0" applyNumberFormat="1" applyFont="1" applyBorder="1" applyAlignment="1">
      <alignment horizontal="center" vertical="center"/>
    </xf>
    <xf numFmtId="37" fontId="26" fillId="0" borderId="22" xfId="0" applyNumberFormat="1" applyFont="1" applyBorder="1" applyAlignment="1">
      <alignment horizontal="right"/>
    </xf>
    <xf numFmtId="37" fontId="26" fillId="0" borderId="22" xfId="0" applyNumberFormat="1" applyFont="1" applyBorder="1"/>
    <xf numFmtId="37" fontId="26" fillId="0" borderId="22" xfId="0" applyNumberFormat="1" applyFont="1" applyBorder="1" applyAlignment="1">
      <alignment horizontal="centerContinuous"/>
    </xf>
    <xf numFmtId="37" fontId="26" fillId="0" borderId="22" xfId="268" applyNumberFormat="1" applyFont="1" applyBorder="1" applyAlignment="1">
      <alignment horizontal="center"/>
    </xf>
    <xf numFmtId="37" fontId="26" fillId="0" borderId="22" xfId="268" applyNumberFormat="1" applyFont="1" applyBorder="1"/>
    <xf numFmtId="37" fontId="26" fillId="0" borderId="22" xfId="266" applyNumberFormat="1" applyFont="1" applyBorder="1"/>
    <xf numFmtId="37" fontId="26" fillId="0" borderId="101" xfId="266" applyNumberFormat="1" applyFont="1" applyBorder="1"/>
    <xf numFmtId="37" fontId="13" fillId="0" borderId="10" xfId="266" applyNumberFormat="1" applyFont="1" applyBorder="1"/>
    <xf numFmtId="37" fontId="22" fillId="0" borderId="10" xfId="266" applyNumberFormat="1" applyFont="1" applyBorder="1"/>
    <xf numFmtId="37" fontId="22" fillId="0" borderId="10" xfId="266" applyNumberFormat="1" applyFont="1" applyBorder="1" applyAlignment="1"/>
    <xf numFmtId="37" fontId="13" fillId="0" borderId="102" xfId="266" applyNumberFormat="1" applyFont="1" applyBorder="1"/>
    <xf numFmtId="37" fontId="26" fillId="0" borderId="70" xfId="266" applyNumberFormat="1" applyFont="1" applyBorder="1"/>
    <xf numFmtId="37" fontId="26" fillId="0" borderId="102" xfId="266" applyNumberFormat="1" applyFont="1" applyBorder="1"/>
    <xf numFmtId="37" fontId="13" fillId="0" borderId="13" xfId="266" applyNumberFormat="1" applyFont="1" applyBorder="1"/>
    <xf numFmtId="37" fontId="26" fillId="0" borderId="1" xfId="0" applyNumberFormat="1" applyFont="1" applyBorder="1" applyAlignment="1">
      <alignment horizontal="centerContinuous"/>
    </xf>
    <xf numFmtId="37" fontId="26" fillId="0" borderId="1" xfId="268" applyNumberFormat="1" applyFont="1" applyBorder="1" applyAlignment="1">
      <alignment horizontal="center"/>
    </xf>
    <xf numFmtId="37" fontId="26" fillId="0" borderId="1" xfId="268" applyNumberFormat="1" applyFont="1" applyBorder="1"/>
    <xf numFmtId="37" fontId="26" fillId="0" borderId="0" xfId="0" applyNumberFormat="1" applyFont="1" applyBorder="1" applyAlignment="1">
      <alignment horizontal="center"/>
    </xf>
    <xf numFmtId="37" fontId="26" fillId="0" borderId="0" xfId="0" applyNumberFormat="1" applyFont="1" applyBorder="1" applyAlignment="1">
      <alignment horizontal="centerContinuous"/>
    </xf>
    <xf numFmtId="37" fontId="26" fillId="0" borderId="0" xfId="268" applyNumberFormat="1" applyFont="1" applyBorder="1" applyAlignment="1">
      <alignment horizontal="center"/>
    </xf>
    <xf numFmtId="37" fontId="26" fillId="0" borderId="0" xfId="268" applyNumberFormat="1" applyFont="1" applyBorder="1"/>
    <xf numFmtId="37" fontId="26" fillId="0" borderId="100" xfId="268" applyNumberFormat="1" applyFont="1" applyBorder="1"/>
    <xf numFmtId="37" fontId="26" fillId="0" borderId="25" xfId="0" applyNumberFormat="1" applyFont="1" applyBorder="1" applyAlignment="1"/>
    <xf numFmtId="37" fontId="26" fillId="0" borderId="0" xfId="0" applyNumberFormat="1" applyFont="1" applyBorder="1" applyAlignment="1"/>
    <xf numFmtId="37" fontId="15" fillId="0" borderId="0" xfId="0" applyNumberFormat="1" applyFont="1" applyAlignment="1"/>
    <xf numFmtId="37" fontId="86" fillId="0" borderId="0" xfId="0" applyNumberFormat="1" applyFont="1" applyBorder="1" applyAlignment="1"/>
    <xf numFmtId="37" fontId="13" fillId="0" borderId="73" xfId="268" applyNumberFormat="1" applyFont="1" applyBorder="1" applyAlignment="1">
      <alignment horizontal="center" vertical="center" wrapText="1"/>
    </xf>
    <xf numFmtId="37" fontId="13" fillId="0" borderId="74" xfId="268" applyNumberFormat="1" applyFont="1" applyBorder="1" applyAlignment="1">
      <alignment horizontal="center" vertical="center" wrapText="1"/>
    </xf>
    <xf numFmtId="37" fontId="13" fillId="0" borderId="0" xfId="268" applyNumberFormat="1" applyFont="1" applyBorder="1" applyAlignment="1">
      <alignment horizontal="center" vertical="center" wrapText="1"/>
    </xf>
    <xf numFmtId="37" fontId="14" fillId="0" borderId="0" xfId="0" applyNumberFormat="1" applyFont="1" applyAlignment="1">
      <alignment horizontal="center" vertical="center" wrapText="1"/>
    </xf>
    <xf numFmtId="37" fontId="22" fillId="0" borderId="81" xfId="0" applyNumberFormat="1" applyFont="1" applyBorder="1" applyAlignment="1">
      <alignment horizontal="right"/>
    </xf>
    <xf numFmtId="37" fontId="22" fillId="0" borderId="82" xfId="0" applyNumberFormat="1" applyFont="1" applyBorder="1"/>
    <xf numFmtId="37" fontId="22" fillId="0" borderId="10" xfId="0" applyNumberFormat="1" applyFont="1" applyBorder="1" applyAlignment="1">
      <alignment horizontal="centerContinuous"/>
    </xf>
    <xf numFmtId="37" fontId="22" fillId="0" borderId="82" xfId="268" applyNumberFormat="1" applyFont="1" applyBorder="1" applyAlignment="1">
      <alignment horizontal="centerContinuous"/>
    </xf>
    <xf numFmtId="37" fontId="22" fillId="0" borderId="83" xfId="268" applyNumberFormat="1" applyFont="1" applyBorder="1"/>
    <xf numFmtId="37" fontId="22" fillId="0" borderId="0" xfId="268" applyNumberFormat="1" applyFont="1" applyBorder="1"/>
    <xf numFmtId="37" fontId="22" fillId="0" borderId="96" xfId="0" applyNumberFormat="1" applyFont="1" applyBorder="1" applyAlignment="1">
      <alignment horizontal="right"/>
    </xf>
    <xf numFmtId="37" fontId="22" fillId="0" borderId="97" xfId="0" applyNumberFormat="1" applyFont="1" applyBorder="1"/>
    <xf numFmtId="37" fontId="22" fillId="0" borderId="98" xfId="0" applyNumberFormat="1" applyFont="1" applyBorder="1" applyAlignment="1">
      <alignment horizontal="centerContinuous"/>
    </xf>
    <xf numFmtId="37" fontId="22" fillId="0" borderId="97" xfId="268" applyNumberFormat="1" applyFont="1" applyBorder="1" applyAlignment="1">
      <alignment horizontal="centerContinuous"/>
    </xf>
    <xf numFmtId="37" fontId="22" fillId="0" borderId="99" xfId="268" applyNumberFormat="1" applyFont="1" applyBorder="1"/>
    <xf numFmtId="37" fontId="22" fillId="0" borderId="100" xfId="268" applyNumberFormat="1" applyFont="1" applyBorder="1"/>
    <xf numFmtId="37" fontId="1" fillId="0" borderId="0" xfId="0" applyNumberFormat="1" applyFont="1" applyBorder="1"/>
    <xf numFmtId="37" fontId="151" fillId="0" borderId="0" xfId="0" applyNumberFormat="1" applyFont="1" applyBorder="1" applyAlignment="1"/>
    <xf numFmtId="37" fontId="9" fillId="0" borderId="0" xfId="0" applyNumberFormat="1" applyFont="1"/>
    <xf numFmtId="37" fontId="9" fillId="0" borderId="0" xfId="0" applyNumberFormat="1" applyFont="1" applyAlignment="1">
      <alignment horizontal="left"/>
    </xf>
    <xf numFmtId="37" fontId="11" fillId="0" borderId="0" xfId="0" applyNumberFormat="1" applyFont="1"/>
    <xf numFmtId="37" fontId="12" fillId="0" borderId="0" xfId="0" applyNumberFormat="1" applyFont="1" applyAlignment="1">
      <alignment horizontal="left"/>
    </xf>
    <xf numFmtId="37" fontId="226" fillId="0" borderId="0" xfId="0" applyNumberFormat="1" applyFont="1" applyFill="1" applyAlignment="1">
      <alignment horizontal="center"/>
    </xf>
    <xf numFmtId="37" fontId="226" fillId="0" borderId="0" xfId="0" applyNumberFormat="1" applyFont="1" applyFill="1"/>
    <xf numFmtId="37" fontId="82" fillId="0" borderId="0" xfId="0" applyNumberFormat="1" applyFont="1" applyAlignment="1">
      <alignment horizontal="centerContinuous"/>
    </xf>
    <xf numFmtId="37" fontId="6" fillId="0" borderId="0" xfId="0" applyNumberFormat="1" applyFont="1" applyAlignment="1">
      <alignment horizontal="centerContinuous"/>
    </xf>
    <xf numFmtId="37" fontId="6" fillId="0" borderId="0" xfId="0" applyNumberFormat="1" applyFont="1"/>
    <xf numFmtId="37" fontId="152" fillId="0" borderId="0" xfId="0" applyNumberFormat="1" applyFont="1" applyAlignment="1">
      <alignment horizontal="centerContinuous"/>
    </xf>
    <xf numFmtId="37" fontId="152" fillId="0" borderId="0" xfId="0" applyNumberFormat="1" applyFont="1"/>
    <xf numFmtId="37" fontId="8" fillId="0" borderId="0" xfId="0" applyNumberFormat="1" applyFont="1" applyAlignment="1">
      <alignment horizontal="centerContinuous"/>
    </xf>
    <xf numFmtId="37" fontId="30" fillId="0" borderId="0" xfId="0" applyNumberFormat="1" applyFont="1"/>
    <xf numFmtId="37" fontId="230" fillId="0" borderId="0" xfId="0" applyNumberFormat="1" applyFont="1"/>
    <xf numFmtId="37" fontId="69" fillId="0" borderId="1" xfId="0" applyNumberFormat="1" applyFont="1" applyBorder="1" applyAlignment="1">
      <alignment horizontal="centerContinuous" vertical="center" wrapText="1"/>
    </xf>
    <xf numFmtId="37" fontId="69" fillId="0" borderId="1" xfId="0" applyNumberFormat="1" applyFont="1" applyBorder="1" applyAlignment="1">
      <alignment horizontal="center" vertical="center" wrapText="1"/>
    </xf>
    <xf numFmtId="37" fontId="69" fillId="0" borderId="0" xfId="0" applyNumberFormat="1" applyFont="1" applyAlignment="1">
      <alignment vertical="center" wrapText="1"/>
    </xf>
    <xf numFmtId="37" fontId="69" fillId="0" borderId="11" xfId="0" applyNumberFormat="1" applyFont="1" applyBorder="1" applyAlignment="1">
      <alignment vertical="center"/>
    </xf>
    <xf numFmtId="37" fontId="69" fillId="0" borderId="11" xfId="0" applyNumberFormat="1" applyFont="1" applyBorder="1" applyAlignment="1">
      <alignment horizontal="center" vertical="center"/>
    </xf>
    <xf numFmtId="37" fontId="13" fillId="0" borderId="11" xfId="0" applyNumberFormat="1" applyFont="1" applyBorder="1" applyAlignment="1">
      <alignment vertical="center"/>
    </xf>
    <xf numFmtId="37" fontId="69" fillId="0" borderId="11" xfId="422" applyNumberFormat="1" applyFont="1" applyBorder="1" applyAlignment="1">
      <alignment vertical="center"/>
    </xf>
    <xf numFmtId="37" fontId="69" fillId="0" borderId="0" xfId="0" applyNumberFormat="1" applyFont="1" applyAlignment="1">
      <alignment vertical="center"/>
    </xf>
    <xf numFmtId="37" fontId="30" fillId="0" borderId="11" xfId="0" applyNumberFormat="1" applyFont="1" applyBorder="1" applyAlignment="1">
      <alignment vertical="center"/>
    </xf>
    <xf numFmtId="37" fontId="30" fillId="0" borderId="11" xfId="0" applyNumberFormat="1" applyFont="1" applyBorder="1" applyAlignment="1">
      <alignment horizontal="center" vertical="center"/>
    </xf>
    <xf numFmtId="37" fontId="30" fillId="0" borderId="11" xfId="422" applyNumberFormat="1" applyFont="1" applyBorder="1" applyAlignment="1">
      <alignment vertical="center"/>
    </xf>
    <xf numFmtId="37" fontId="30" fillId="0" borderId="0" xfId="0" applyNumberFormat="1" applyFont="1" applyAlignment="1">
      <alignment vertical="center"/>
    </xf>
    <xf numFmtId="37" fontId="69" fillId="0" borderId="11" xfId="0" applyNumberFormat="1" applyFont="1" applyBorder="1" applyAlignment="1">
      <alignment vertical="center" wrapText="1"/>
    </xf>
    <xf numFmtId="37" fontId="22" fillId="0" borderId="11" xfId="0" applyNumberFormat="1" applyFont="1" applyBorder="1" applyAlignment="1">
      <alignment horizontal="center" vertical="center"/>
    </xf>
    <xf numFmtId="37" fontId="22" fillId="0" borderId="0" xfId="0" applyNumberFormat="1" applyFont="1" applyAlignment="1">
      <alignment vertical="center"/>
    </xf>
    <xf numFmtId="3" fontId="35" fillId="0" borderId="0" xfId="0" applyNumberFormat="1" applyFont="1"/>
    <xf numFmtId="37" fontId="69" fillId="0" borderId="11" xfId="0" applyNumberFormat="1" applyFont="1" applyBorder="1" applyAlignment="1">
      <alignment horizontal="right" vertical="center"/>
    </xf>
    <xf numFmtId="37" fontId="13" fillId="0" borderId="1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vertical="center"/>
    </xf>
    <xf numFmtId="37" fontId="13" fillId="0" borderId="9" xfId="0" applyNumberFormat="1" applyFont="1" applyBorder="1" applyAlignment="1">
      <alignment horizontal="center" vertical="center"/>
    </xf>
    <xf numFmtId="37" fontId="30" fillId="0" borderId="0" xfId="0" applyNumberFormat="1" applyFont="1" applyBorder="1" applyAlignment="1">
      <alignment vertical="center"/>
    </xf>
    <xf numFmtId="37" fontId="22" fillId="0" borderId="88" xfId="267" applyNumberFormat="1" applyFont="1" applyBorder="1"/>
    <xf numFmtId="37" fontId="25" fillId="0" borderId="0" xfId="0" applyNumberFormat="1" applyFont="1"/>
    <xf numFmtId="37" fontId="25" fillId="0" borderId="0" xfId="0" applyNumberFormat="1" applyFont="1" applyAlignment="1"/>
    <xf numFmtId="3" fontId="6" fillId="0" borderId="7" xfId="0" applyNumberFormat="1" applyFont="1" applyFill="1" applyBorder="1" applyAlignment="1">
      <alignment horizontal="right"/>
    </xf>
    <xf numFmtId="3" fontId="6" fillId="0" borderId="70" xfId="0" applyNumberFormat="1" applyFont="1" applyBorder="1" applyAlignment="1">
      <alignment horizontal="right"/>
    </xf>
    <xf numFmtId="3" fontId="6" fillId="0" borderId="39" xfId="0" applyNumberFormat="1" applyFont="1" applyBorder="1" applyAlignment="1">
      <alignment horizontal="right"/>
    </xf>
    <xf numFmtId="3" fontId="20" fillId="0" borderId="0" xfId="0" applyNumberFormat="1" applyFont="1"/>
    <xf numFmtId="3" fontId="23" fillId="0" borderId="0" xfId="0" applyNumberFormat="1" applyFont="1"/>
    <xf numFmtId="0" fontId="8" fillId="0" borderId="4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66" xfId="0" applyFont="1" applyBorder="1" applyAlignment="1">
      <alignment horizontal="left"/>
    </xf>
    <xf numFmtId="3" fontId="4" fillId="0" borderId="66" xfId="0" applyNumberFormat="1" applyFont="1" applyBorder="1" applyAlignment="1"/>
    <xf numFmtId="0" fontId="8" fillId="0" borderId="67" xfId="0" applyFont="1" applyBorder="1"/>
    <xf numFmtId="3" fontId="8" fillId="0" borderId="42" xfId="0" applyNumberFormat="1" applyFont="1" applyBorder="1" applyAlignment="1">
      <alignment horizontal="right" vertical="center"/>
    </xf>
    <xf numFmtId="0" fontId="0" fillId="0" borderId="103" xfId="0" applyFill="1" applyBorder="1" applyAlignment="1">
      <alignment horizontal="center"/>
    </xf>
    <xf numFmtId="0" fontId="0" fillId="0" borderId="66" xfId="0" applyFill="1" applyBorder="1"/>
    <xf numFmtId="0" fontId="8" fillId="0" borderId="52" xfId="0" applyFont="1" applyFill="1" applyBorder="1" applyAlignment="1">
      <alignment horizontal="center"/>
    </xf>
    <xf numFmtId="0" fontId="8" fillId="0" borderId="22" xfId="0" applyFont="1" applyFill="1" applyBorder="1"/>
    <xf numFmtId="3" fontId="8" fillId="0" borderId="22" xfId="0" applyNumberFormat="1" applyFont="1" applyFill="1" applyBorder="1"/>
    <xf numFmtId="0" fontId="8" fillId="0" borderId="55" xfId="0" applyFont="1" applyFill="1" applyBorder="1"/>
    <xf numFmtId="3" fontId="30" fillId="0" borderId="0" xfId="0" applyNumberFormat="1" applyFont="1" applyFill="1"/>
    <xf numFmtId="3" fontId="8" fillId="0" borderId="65" xfId="0" applyNumberFormat="1" applyFont="1" applyFill="1" applyBorder="1" applyAlignment="1">
      <alignment horizontal="center"/>
    </xf>
    <xf numFmtId="3" fontId="26" fillId="0" borderId="0" xfId="0" applyNumberFormat="1" applyFont="1" applyFill="1"/>
    <xf numFmtId="0" fontId="8" fillId="0" borderId="103" xfId="0" applyFont="1" applyFill="1" applyBorder="1" applyAlignment="1">
      <alignment horizontal="center"/>
    </xf>
    <xf numFmtId="0" fontId="8" fillId="0" borderId="66" xfId="0" applyFont="1" applyFill="1" applyBorder="1"/>
    <xf numFmtId="3" fontId="8" fillId="0" borderId="66" xfId="0" applyNumberFormat="1" applyFont="1" applyFill="1" applyBorder="1"/>
    <xf numFmtId="0" fontId="8" fillId="0" borderId="67" xfId="0" applyFont="1" applyFill="1" applyBorder="1"/>
    <xf numFmtId="3" fontId="8" fillId="0" borderId="0" xfId="0" applyNumberFormat="1" applyFont="1" applyFill="1" applyAlignment="1">
      <alignment horizontal="center" vertical="center"/>
    </xf>
    <xf numFmtId="38" fontId="6" fillId="0" borderId="7" xfId="432" applyNumberFormat="1" applyFont="1" applyBorder="1" applyAlignment="1">
      <alignment horizontal="left"/>
    </xf>
    <xf numFmtId="38" fontId="6" fillId="0" borderId="7" xfId="432" applyNumberFormat="1" applyFont="1" applyBorder="1" applyAlignment="1">
      <alignment horizontal="right"/>
    </xf>
    <xf numFmtId="38" fontId="6" fillId="0" borderId="39" xfId="432" applyNumberFormat="1" applyFont="1" applyBorder="1" applyAlignment="1">
      <alignment horizontal="right"/>
    </xf>
    <xf numFmtId="38" fontId="11" fillId="0" borderId="39" xfId="432" applyNumberFormat="1" applyFont="1" applyBorder="1"/>
    <xf numFmtId="38" fontId="231" fillId="0" borderId="0" xfId="432" applyNumberFormat="1" applyFont="1" applyAlignment="1">
      <alignment horizontal="center"/>
    </xf>
    <xf numFmtId="38" fontId="11" fillId="0" borderId="59" xfId="432" applyNumberFormat="1" applyFont="1" applyBorder="1" applyAlignment="1">
      <alignment horizontal="center"/>
    </xf>
    <xf numFmtId="38" fontId="11" fillId="0" borderId="32" xfId="432" applyNumberFormat="1" applyFont="1" applyBorder="1"/>
    <xf numFmtId="38" fontId="11" fillId="0" borderId="60" xfId="432" applyNumberFormat="1" applyFont="1" applyBorder="1"/>
    <xf numFmtId="38" fontId="11" fillId="0" borderId="7" xfId="432" applyNumberFormat="1" applyFont="1" applyBorder="1"/>
    <xf numFmtId="38" fontId="6" fillId="0" borderId="39" xfId="432" applyNumberFormat="1" applyFont="1" applyBorder="1"/>
    <xf numFmtId="3" fontId="8" fillId="0" borderId="0" xfId="0" applyNumberFormat="1" applyFont="1" applyAlignment="1">
      <alignment horizontal="center"/>
    </xf>
    <xf numFmtId="0" fontId="14" fillId="0" borderId="40" xfId="433" applyFont="1" applyFill="1" applyBorder="1" applyAlignment="1">
      <alignment horizontal="center"/>
    </xf>
    <xf numFmtId="0" fontId="14" fillId="0" borderId="7" xfId="433" applyFont="1" applyFill="1" applyBorder="1" applyAlignment="1">
      <alignment horizontal="left"/>
    </xf>
    <xf numFmtId="0" fontId="11" fillId="0" borderId="40" xfId="0" applyFont="1" applyBorder="1" applyAlignment="1">
      <alignment horizontal="center"/>
    </xf>
    <xf numFmtId="0" fontId="11" fillId="0" borderId="7" xfId="0" applyFont="1" applyBorder="1"/>
    <xf numFmtId="3" fontId="11" fillId="0" borderId="7" xfId="0" applyNumberFormat="1" applyFont="1" applyFill="1" applyBorder="1"/>
    <xf numFmtId="0" fontId="11" fillId="0" borderId="39" xfId="0" applyFont="1" applyFill="1" applyBorder="1"/>
    <xf numFmtId="0" fontId="11" fillId="0" borderId="66" xfId="0" applyFont="1" applyBorder="1"/>
    <xf numFmtId="3" fontId="11" fillId="0" borderId="66" xfId="0" applyNumberFormat="1" applyFont="1" applyFill="1" applyBorder="1"/>
    <xf numFmtId="0" fontId="11" fillId="0" borderId="67" xfId="0" applyFont="1" applyFill="1" applyBorder="1"/>
    <xf numFmtId="3" fontId="9" fillId="0" borderId="70" xfId="0" applyNumberFormat="1" applyFont="1" applyBorder="1" applyAlignment="1">
      <alignment horizontal="right"/>
    </xf>
    <xf numFmtId="0" fontId="17" fillId="0" borderId="40" xfId="0" applyFont="1" applyBorder="1" applyAlignment="1">
      <alignment horizontal="center"/>
    </xf>
    <xf numFmtId="3" fontId="17" fillId="0" borderId="7" xfId="0" applyNumberFormat="1" applyFont="1" applyBorder="1" applyAlignment="1">
      <alignment horizontal="right"/>
    </xf>
    <xf numFmtId="3" fontId="17" fillId="0" borderId="39" xfId="0" applyNumberFormat="1" applyFont="1" applyBorder="1" applyAlignment="1">
      <alignment horizontal="right"/>
    </xf>
    <xf numFmtId="3" fontId="17" fillId="0" borderId="7" xfId="0" applyNumberFormat="1" applyFont="1" applyFill="1" applyBorder="1" applyAlignment="1">
      <alignment horizontal="right"/>
    </xf>
    <xf numFmtId="38" fontId="16" fillId="0" borderId="7" xfId="424" applyNumberFormat="1" applyFont="1" applyFill="1" applyBorder="1" applyAlignment="1">
      <alignment horizontal="right"/>
    </xf>
    <xf numFmtId="38" fontId="8" fillId="0" borderId="7" xfId="432" applyNumberFormat="1" applyFont="1" applyBorder="1" applyAlignment="1">
      <alignment horizontal="left"/>
    </xf>
    <xf numFmtId="38" fontId="8" fillId="0" borderId="7" xfId="432" applyNumberFormat="1" applyFont="1" applyBorder="1" applyAlignment="1">
      <alignment horizontal="right"/>
    </xf>
    <xf numFmtId="38" fontId="8" fillId="0" borderId="39" xfId="432" applyNumberFormat="1" applyFont="1" applyBorder="1" applyAlignment="1">
      <alignment horizontal="right"/>
    </xf>
    <xf numFmtId="38" fontId="6" fillId="0" borderId="62" xfId="432" applyNumberFormat="1" applyFont="1" applyBorder="1" applyAlignment="1">
      <alignment horizontal="center" vertical="center" wrapText="1"/>
    </xf>
    <xf numFmtId="0" fontId="9" fillId="0" borderId="29" xfId="0" applyFont="1" applyBorder="1" applyAlignment="1"/>
    <xf numFmtId="0" fontId="33" fillId="0" borderId="0" xfId="430" applyFont="1"/>
    <xf numFmtId="0" fontId="59" fillId="0" borderId="0" xfId="430"/>
    <xf numFmtId="0" fontId="20" fillId="0" borderId="38" xfId="430" applyFont="1" applyBorder="1" applyAlignment="1">
      <alignment horizontal="center" vertical="center"/>
    </xf>
    <xf numFmtId="0" fontId="20" fillId="0" borderId="37" xfId="430" applyFont="1" applyBorder="1" applyAlignment="1">
      <alignment horizontal="center" vertical="center"/>
    </xf>
    <xf numFmtId="0" fontId="20" fillId="0" borderId="37" xfId="430" applyFont="1" applyBorder="1" applyAlignment="1">
      <alignment horizontal="center" vertical="center" wrapText="1"/>
    </xf>
    <xf numFmtId="0" fontId="20" fillId="0" borderId="36" xfId="430" applyFont="1" applyBorder="1" applyAlignment="1">
      <alignment horizontal="center" vertical="center"/>
    </xf>
    <xf numFmtId="0" fontId="59" fillId="0" borderId="0" xfId="430" applyAlignment="1">
      <alignment horizontal="center"/>
    </xf>
    <xf numFmtId="0" fontId="59" fillId="0" borderId="60" xfId="430" applyBorder="1"/>
    <xf numFmtId="0" fontId="59" fillId="0" borderId="7" xfId="430" applyBorder="1"/>
    <xf numFmtId="0" fontId="59" fillId="0" borderId="39" xfId="430" applyBorder="1"/>
    <xf numFmtId="0" fontId="59" fillId="0" borderId="0" xfId="430" applyBorder="1"/>
    <xf numFmtId="0" fontId="26" fillId="0" borderId="0" xfId="430" applyFont="1" applyAlignment="1">
      <alignment horizontal="right"/>
    </xf>
    <xf numFmtId="0" fontId="27" fillId="0" borderId="0" xfId="430" applyFont="1"/>
    <xf numFmtId="0" fontId="59" fillId="0" borderId="58" xfId="430" applyBorder="1"/>
    <xf numFmtId="0" fontId="33" fillId="0" borderId="41" xfId="430" applyFont="1" applyBorder="1" applyAlignment="1">
      <alignment horizontal="center"/>
    </xf>
    <xf numFmtId="0" fontId="33" fillId="0" borderId="42" xfId="430" applyFont="1" applyBorder="1" applyAlignment="1">
      <alignment horizontal="center"/>
    </xf>
    <xf numFmtId="0" fontId="33" fillId="0" borderId="61" xfId="430" applyFont="1" applyBorder="1" applyAlignment="1">
      <alignment horizontal="center"/>
    </xf>
    <xf numFmtId="3" fontId="59" fillId="0" borderId="32" xfId="430" applyNumberFormat="1" applyBorder="1"/>
    <xf numFmtId="3" fontId="59" fillId="0" borderId="7" xfId="430" applyNumberFormat="1" applyBorder="1"/>
    <xf numFmtId="3" fontId="33" fillId="0" borderId="42" xfId="430" applyNumberFormat="1" applyFont="1" applyBorder="1" applyAlignment="1">
      <alignment horizontal="center"/>
    </xf>
    <xf numFmtId="0" fontId="59" fillId="0" borderId="32" xfId="430" applyFont="1" applyBorder="1"/>
    <xf numFmtId="0" fontId="8" fillId="0" borderId="59" xfId="430" applyFont="1" applyBorder="1" applyAlignment="1">
      <alignment horizontal="center"/>
    </xf>
    <xf numFmtId="0" fontId="8" fillId="0" borderId="32" xfId="430" applyFont="1" applyBorder="1"/>
    <xf numFmtId="3" fontId="8" fillId="0" borderId="32" xfId="430" applyNumberFormat="1" applyFont="1" applyBorder="1"/>
    <xf numFmtId="0" fontId="8" fillId="0" borderId="60" xfId="430" applyFont="1" applyBorder="1"/>
    <xf numFmtId="0" fontId="8" fillId="0" borderId="0" xfId="430" applyFont="1"/>
    <xf numFmtId="0" fontId="6" fillId="0" borderId="0" xfId="430" applyFont="1"/>
    <xf numFmtId="0" fontId="6" fillId="0" borderId="57" xfId="430" applyFont="1" applyBorder="1" applyAlignment="1">
      <alignment horizontal="center"/>
    </xf>
    <xf numFmtId="0" fontId="8" fillId="0" borderId="56" xfId="430" applyFont="1" applyBorder="1"/>
    <xf numFmtId="3" fontId="6" fillId="0" borderId="56" xfId="430" applyNumberFormat="1" applyFont="1" applyBorder="1" applyAlignment="1">
      <alignment horizontal="left"/>
    </xf>
    <xf numFmtId="0" fontId="6" fillId="0" borderId="58" xfId="430" applyFont="1" applyBorder="1"/>
    <xf numFmtId="0" fontId="8" fillId="0" borderId="41" xfId="430" applyFont="1" applyBorder="1" applyAlignment="1">
      <alignment horizontal="center"/>
    </xf>
    <xf numFmtId="0" fontId="8" fillId="0" borderId="42" xfId="430" applyFont="1" applyBorder="1" applyAlignment="1">
      <alignment horizontal="center"/>
    </xf>
    <xf numFmtId="3" fontId="8" fillId="0" borderId="42" xfId="430" applyNumberFormat="1" applyFont="1" applyBorder="1" applyAlignment="1">
      <alignment horizontal="center"/>
    </xf>
    <xf numFmtId="0" fontId="8" fillId="0" borderId="61" xfId="430" applyFont="1" applyBorder="1" applyAlignment="1">
      <alignment horizontal="center"/>
    </xf>
    <xf numFmtId="0" fontId="8" fillId="0" borderId="0" xfId="430" applyFont="1" applyAlignment="1">
      <alignment horizontal="center"/>
    </xf>
    <xf numFmtId="0" fontId="116" fillId="0" borderId="0" xfId="430" applyFont="1" applyAlignment="1">
      <alignment horizontal="center"/>
    </xf>
    <xf numFmtId="0" fontId="33" fillId="0" borderId="38" xfId="430" applyFont="1" applyBorder="1" applyAlignment="1">
      <alignment horizontal="center"/>
    </xf>
    <xf numFmtId="0" fontId="33" fillId="0" borderId="37" xfId="430" applyFont="1" applyBorder="1" applyAlignment="1">
      <alignment horizontal="center"/>
    </xf>
    <xf numFmtId="0" fontId="33" fillId="0" borderId="36" xfId="430" applyFont="1" applyBorder="1" applyAlignment="1">
      <alignment horizontal="center"/>
    </xf>
    <xf numFmtId="0" fontId="26" fillId="0" borderId="0" xfId="430" applyFont="1"/>
    <xf numFmtId="0" fontId="35" fillId="0" borderId="56" xfId="430" applyFont="1" applyBorder="1" applyAlignment="1">
      <alignment horizontal="center"/>
    </xf>
    <xf numFmtId="3" fontId="59" fillId="0" borderId="56" xfId="430" applyNumberFormat="1" applyBorder="1"/>
    <xf numFmtId="0" fontId="59" fillId="0" borderId="32" xfId="430" applyBorder="1"/>
    <xf numFmtId="0" fontId="35" fillId="0" borderId="56" xfId="430" applyFont="1" applyBorder="1"/>
    <xf numFmtId="0" fontId="35" fillId="0" borderId="58" xfId="430" applyFont="1" applyBorder="1"/>
    <xf numFmtId="3" fontId="35" fillId="0" borderId="56" xfId="430" applyNumberFormat="1" applyFont="1" applyBorder="1"/>
    <xf numFmtId="0" fontId="59" fillId="0" borderId="59" xfId="430" applyBorder="1" applyAlignment="1">
      <alignment horizontal="center"/>
    </xf>
    <xf numFmtId="0" fontId="59" fillId="0" borderId="40" xfId="430" applyBorder="1" applyAlignment="1">
      <alignment horizontal="center"/>
    </xf>
    <xf numFmtId="0" fontId="35" fillId="0" borderId="57" xfId="430" applyFont="1" applyBorder="1" applyAlignment="1">
      <alignment horizontal="center"/>
    </xf>
    <xf numFmtId="0" fontId="33" fillId="0" borderId="0" xfId="430" applyFont="1" applyAlignment="1">
      <alignment horizontal="left"/>
    </xf>
    <xf numFmtId="0" fontId="33" fillId="0" borderId="56" xfId="430" applyFont="1" applyBorder="1"/>
    <xf numFmtId="0" fontId="59" fillId="0" borderId="56" xfId="430" applyBorder="1"/>
    <xf numFmtId="0" fontId="33" fillId="0" borderId="38" xfId="430" applyFont="1" applyBorder="1" applyAlignment="1">
      <alignment horizontal="center" vertical="center" wrapText="1"/>
    </xf>
    <xf numFmtId="0" fontId="33" fillId="0" borderId="37" xfId="430" applyFont="1" applyBorder="1" applyAlignment="1">
      <alignment horizontal="center" vertical="center" wrapText="1"/>
    </xf>
    <xf numFmtId="0" fontId="33" fillId="0" borderId="36" xfId="430" applyFont="1" applyBorder="1" applyAlignment="1">
      <alignment horizontal="center" vertical="center" wrapText="1"/>
    </xf>
    <xf numFmtId="0" fontId="33" fillId="0" borderId="57" xfId="430" applyFont="1" applyBorder="1" applyAlignment="1">
      <alignment horizontal="center"/>
    </xf>
    <xf numFmtId="171" fontId="6" fillId="0" borderId="7" xfId="0" applyNumberFormat="1" applyFont="1" applyFill="1" applyBorder="1" applyAlignment="1">
      <alignment horizontal="right" wrapText="1"/>
    </xf>
    <xf numFmtId="195" fontId="16" fillId="0" borderId="7" xfId="265" applyNumberFormat="1" applyFont="1" applyFill="1" applyBorder="1" applyAlignment="1">
      <alignment horizontal="right" wrapText="1"/>
    </xf>
    <xf numFmtId="195" fontId="4" fillId="31" borderId="22" xfId="265" applyNumberFormat="1" applyFont="1" applyFill="1" applyBorder="1" applyAlignment="1">
      <alignment horizontal="right" wrapText="1"/>
    </xf>
    <xf numFmtId="195" fontId="14" fillId="0" borderId="7" xfId="265" applyNumberFormat="1" applyFont="1" applyFill="1" applyBorder="1" applyAlignment="1">
      <alignment horizontal="right" wrapText="1"/>
    </xf>
    <xf numFmtId="0" fontId="59" fillId="0" borderId="7" xfId="430" applyFont="1" applyBorder="1"/>
    <xf numFmtId="0" fontId="59" fillId="0" borderId="57" xfId="430" applyBorder="1" applyAlignment="1">
      <alignment horizontal="center"/>
    </xf>
    <xf numFmtId="0" fontId="59" fillId="0" borderId="0" xfId="430" applyFont="1"/>
    <xf numFmtId="0" fontId="29" fillId="0" borderId="0" xfId="421" applyFont="1" applyFill="1" applyAlignment="1">
      <alignment vertical="center"/>
    </xf>
    <xf numFmtId="0" fontId="1" fillId="0" borderId="0" xfId="421" applyFont="1" applyFill="1" applyAlignment="1">
      <alignment vertical="center"/>
    </xf>
    <xf numFmtId="3" fontId="1" fillId="0" borderId="0" xfId="421" applyNumberFormat="1" applyFont="1" applyFill="1" applyAlignment="1">
      <alignment vertical="center"/>
    </xf>
    <xf numFmtId="0" fontId="25" fillId="0" borderId="0" xfId="421" applyFont="1" applyFill="1" applyAlignment="1">
      <alignment vertical="center"/>
    </xf>
    <xf numFmtId="0" fontId="232" fillId="0" borderId="0" xfId="421" applyFont="1" applyFill="1" applyAlignment="1">
      <alignment vertical="center"/>
    </xf>
    <xf numFmtId="3" fontId="12" fillId="0" borderId="0" xfId="421" applyNumberFormat="1" applyFont="1" applyFill="1" applyAlignment="1">
      <alignment vertical="center"/>
    </xf>
    <xf numFmtId="0" fontId="12" fillId="0" borderId="0" xfId="421" applyFont="1" applyFill="1" applyAlignment="1">
      <alignment vertical="center"/>
    </xf>
    <xf numFmtId="3" fontId="8" fillId="0" borderId="0" xfId="421" applyNumberFormat="1" applyFont="1" applyFill="1" applyAlignment="1">
      <alignment vertical="center"/>
    </xf>
    <xf numFmtId="0" fontId="8" fillId="0" borderId="0" xfId="421" applyFont="1" applyFill="1" applyAlignment="1">
      <alignment vertical="center"/>
    </xf>
    <xf numFmtId="0" fontId="15" fillId="0" borderId="52" xfId="421" applyFont="1" applyFill="1" applyBorder="1" applyAlignment="1">
      <alignment horizontal="center" vertical="center"/>
    </xf>
    <xf numFmtId="0" fontId="15" fillId="0" borderId="22" xfId="421" applyFont="1" applyFill="1" applyBorder="1" applyAlignment="1">
      <alignment vertical="center"/>
    </xf>
    <xf numFmtId="3" fontId="15" fillId="0" borderId="22" xfId="421" applyNumberFormat="1" applyFont="1" applyFill="1" applyBorder="1" applyAlignment="1">
      <alignment vertical="center"/>
    </xf>
    <xf numFmtId="0" fontId="15" fillId="0" borderId="55" xfId="421" applyFont="1" applyFill="1" applyBorder="1" applyAlignment="1">
      <alignment vertical="center"/>
    </xf>
    <xf numFmtId="3" fontId="15" fillId="0" borderId="0" xfId="421" applyNumberFormat="1" applyFont="1" applyFill="1" applyAlignment="1">
      <alignment vertical="center"/>
    </xf>
    <xf numFmtId="0" fontId="15" fillId="0" borderId="0" xfId="421" applyFont="1" applyFill="1" applyAlignment="1">
      <alignment vertical="center"/>
    </xf>
    <xf numFmtId="0" fontId="14" fillId="0" borderId="40" xfId="421" applyFont="1" applyFill="1" applyBorder="1" applyAlignment="1">
      <alignment horizontal="center" vertical="center"/>
    </xf>
    <xf numFmtId="0" fontId="14" fillId="0" borderId="7" xfId="421" applyFont="1" applyFill="1" applyBorder="1" applyAlignment="1">
      <alignment vertical="center"/>
    </xf>
    <xf numFmtId="3" fontId="14" fillId="0" borderId="7" xfId="421" applyNumberFormat="1" applyFont="1" applyFill="1" applyBorder="1" applyAlignment="1">
      <alignment vertical="center"/>
    </xf>
    <xf numFmtId="0" fontId="14" fillId="0" borderId="39" xfId="421" applyFont="1" applyFill="1" applyBorder="1" applyAlignment="1">
      <alignment vertical="center"/>
    </xf>
    <xf numFmtId="3" fontId="14" fillId="0" borderId="0" xfId="421" applyNumberFormat="1" applyFont="1" applyFill="1" applyAlignment="1">
      <alignment vertical="center"/>
    </xf>
    <xf numFmtId="0" fontId="14" fillId="0" borderId="0" xfId="421" applyFont="1" applyFill="1" applyAlignment="1">
      <alignment vertical="center"/>
    </xf>
    <xf numFmtId="0" fontId="126" fillId="0" borderId="40" xfId="421" applyFont="1" applyFill="1" applyBorder="1" applyAlignment="1">
      <alignment horizontal="center" vertical="center"/>
    </xf>
    <xf numFmtId="0" fontId="126" fillId="0" borderId="7" xfId="421" applyFont="1" applyFill="1" applyBorder="1" applyAlignment="1">
      <alignment vertical="center"/>
    </xf>
    <xf numFmtId="3" fontId="126" fillId="0" borderId="7" xfId="421" applyNumberFormat="1" applyFont="1" applyFill="1" applyBorder="1" applyAlignment="1">
      <alignment vertical="center"/>
    </xf>
    <xf numFmtId="0" fontId="126" fillId="0" borderId="39" xfId="421" applyFont="1" applyFill="1" applyBorder="1" applyAlignment="1">
      <alignment vertical="center"/>
    </xf>
    <xf numFmtId="3" fontId="126" fillId="0" borderId="0" xfId="421" applyNumberFormat="1" applyFont="1" applyFill="1" applyAlignment="1">
      <alignment vertical="center"/>
    </xf>
    <xf numFmtId="0" fontId="126" fillId="0" borderId="0" xfId="421" applyFont="1" applyFill="1" applyAlignment="1">
      <alignment vertical="center"/>
    </xf>
    <xf numFmtId="3" fontId="126" fillId="0" borderId="11" xfId="421" applyNumberFormat="1" applyFont="1" applyFill="1" applyBorder="1" applyAlignment="1">
      <alignment vertical="center"/>
    </xf>
    <xf numFmtId="0" fontId="15" fillId="0" borderId="40" xfId="421" applyFont="1" applyFill="1" applyBorder="1" applyAlignment="1">
      <alignment horizontal="center" vertical="center"/>
    </xf>
    <xf numFmtId="0" fontId="15" fillId="0" borderId="7" xfId="421" applyFont="1" applyFill="1" applyBorder="1" applyAlignment="1">
      <alignment vertical="center"/>
    </xf>
    <xf numFmtId="3" fontId="120" fillId="0" borderId="7" xfId="421" applyNumberFormat="1" applyFont="1" applyFill="1" applyBorder="1" applyAlignment="1">
      <alignment vertical="center"/>
    </xf>
    <xf numFmtId="0" fontId="120" fillId="0" borderId="39" xfId="421" applyFont="1" applyFill="1" applyBorder="1" applyAlignment="1">
      <alignment vertical="center"/>
    </xf>
    <xf numFmtId="3" fontId="120" fillId="0" borderId="0" xfId="421" applyNumberFormat="1" applyFont="1" applyFill="1" applyAlignment="1">
      <alignment vertical="center"/>
    </xf>
    <xf numFmtId="0" fontId="120" fillId="0" borderId="0" xfId="421" applyFont="1" applyFill="1" applyAlignment="1">
      <alignment vertical="center"/>
    </xf>
    <xf numFmtId="3" fontId="14" fillId="0" borderId="39" xfId="421" applyNumberFormat="1" applyFont="1" applyFill="1" applyBorder="1" applyAlignment="1">
      <alignment vertical="center"/>
    </xf>
    <xf numFmtId="3" fontId="120" fillId="0" borderId="39" xfId="421" applyNumberFormat="1" applyFont="1" applyFill="1" applyBorder="1" applyAlignment="1">
      <alignment vertical="center"/>
    </xf>
    <xf numFmtId="0" fontId="14" fillId="0" borderId="57" xfId="421" applyFont="1" applyFill="1" applyBorder="1" applyAlignment="1">
      <alignment horizontal="center" vertical="center"/>
    </xf>
    <xf numFmtId="0" fontId="14" fillId="0" borderId="56" xfId="421" applyFont="1" applyFill="1" applyBorder="1" applyAlignment="1">
      <alignment vertical="center"/>
    </xf>
    <xf numFmtId="3" fontId="14" fillId="0" borderId="56" xfId="421" applyNumberFormat="1" applyFont="1" applyFill="1" applyBorder="1" applyAlignment="1">
      <alignment vertical="center"/>
    </xf>
    <xf numFmtId="3" fontId="14" fillId="0" borderId="58" xfId="421" applyNumberFormat="1" applyFont="1" applyFill="1" applyBorder="1" applyAlignment="1">
      <alignment vertical="center"/>
    </xf>
    <xf numFmtId="0" fontId="14" fillId="0" borderId="62" xfId="421" applyFont="1" applyFill="1" applyBorder="1" applyAlignment="1">
      <alignment horizontal="center" vertical="center"/>
    </xf>
    <xf numFmtId="0" fontId="15" fillId="0" borderId="63" xfId="421" applyFont="1" applyFill="1" applyBorder="1" applyAlignment="1">
      <alignment horizontal="center" vertical="center"/>
    </xf>
    <xf numFmtId="3" fontId="14" fillId="0" borderId="63" xfId="421" applyNumberFormat="1" applyFont="1" applyFill="1" applyBorder="1" applyAlignment="1">
      <alignment vertical="center"/>
    </xf>
    <xf numFmtId="0" fontId="14" fillId="0" borderId="64" xfId="421" applyFont="1" applyFill="1" applyBorder="1" applyAlignment="1">
      <alignment vertical="center"/>
    </xf>
    <xf numFmtId="0" fontId="6" fillId="0" borderId="0" xfId="421" applyFont="1" applyFill="1" applyAlignment="1">
      <alignment vertical="center"/>
    </xf>
    <xf numFmtId="3" fontId="6" fillId="0" borderId="0" xfId="421" applyNumberFormat="1" applyFont="1" applyFill="1" applyAlignment="1">
      <alignment vertical="center"/>
    </xf>
    <xf numFmtId="0" fontId="1" fillId="0" borderId="0" xfId="421" applyFont="1" applyFill="1"/>
    <xf numFmtId="3" fontId="1" fillId="0" borderId="0" xfId="421" applyNumberFormat="1" applyFont="1" applyFill="1"/>
    <xf numFmtId="3" fontId="8" fillId="0" borderId="0" xfId="421" applyNumberFormat="1" applyFont="1" applyFill="1" applyBorder="1"/>
    <xf numFmtId="3" fontId="1" fillId="0" borderId="0" xfId="421" applyNumberFormat="1" applyFont="1" applyFill="1" applyBorder="1"/>
    <xf numFmtId="3" fontId="8" fillId="0" borderId="0" xfId="421" applyNumberFormat="1" applyFont="1" applyFill="1"/>
    <xf numFmtId="0" fontId="1" fillId="0" borderId="0" xfId="421" applyFont="1" applyFill="1" applyBorder="1"/>
    <xf numFmtId="0" fontId="6" fillId="0" borderId="103" xfId="430" applyFont="1" applyBorder="1" applyAlignment="1">
      <alignment horizontal="center"/>
    </xf>
    <xf numFmtId="0" fontId="6" fillId="0" borderId="66" xfId="430" applyFont="1" applyBorder="1"/>
    <xf numFmtId="3" fontId="6" fillId="0" borderId="66" xfId="430" applyNumberFormat="1" applyFont="1" applyBorder="1"/>
    <xf numFmtId="0" fontId="6" fillId="0" borderId="67" xfId="430" applyFont="1" applyBorder="1"/>
    <xf numFmtId="3" fontId="33" fillId="0" borderId="0" xfId="430" applyNumberFormat="1" applyFont="1" applyAlignment="1">
      <alignment horizontal="center"/>
    </xf>
    <xf numFmtId="3" fontId="8" fillId="0" borderId="0" xfId="430" applyNumberFormat="1" applyFont="1" applyAlignment="1">
      <alignment horizontal="center"/>
    </xf>
    <xf numFmtId="0" fontId="169" fillId="0" borderId="0" xfId="430" applyFont="1"/>
    <xf numFmtId="3" fontId="11" fillId="0" borderId="0" xfId="418" applyNumberFormat="1" applyFont="1"/>
    <xf numFmtId="0" fontId="6" fillId="0" borderId="66" xfId="0" applyFont="1" applyBorder="1"/>
    <xf numFmtId="0" fontId="29" fillId="0" borderId="0" xfId="419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421" applyFont="1" applyFill="1"/>
    <xf numFmtId="3" fontId="26" fillId="0" borderId="0" xfId="0" applyNumberFormat="1" applyFont="1" applyAlignment="1">
      <alignment vertical="center"/>
    </xf>
    <xf numFmtId="3" fontId="17" fillId="31" borderId="7" xfId="0" applyNumberFormat="1" applyFont="1" applyFill="1" applyBorder="1" applyAlignment="1">
      <alignment horizontal="right"/>
    </xf>
    <xf numFmtId="0" fontId="14" fillId="0" borderId="76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8" fillId="0" borderId="103" xfId="0" applyFont="1" applyBorder="1" applyAlignment="1">
      <alignment horizontal="center"/>
    </xf>
    <xf numFmtId="0" fontId="8" fillId="0" borderId="66" xfId="0" applyFont="1" applyBorder="1"/>
    <xf numFmtId="3" fontId="8" fillId="0" borderId="0" xfId="420" applyNumberFormat="1" applyFont="1"/>
    <xf numFmtId="0" fontId="0" fillId="0" borderId="103" xfId="0" applyBorder="1" applyAlignment="1">
      <alignment horizontal="center"/>
    </xf>
    <xf numFmtId="49" fontId="22" fillId="0" borderId="13" xfId="267" applyNumberFormat="1" applyFont="1" applyBorder="1" applyAlignment="1">
      <alignment horizontal="center"/>
    </xf>
    <xf numFmtId="37" fontId="22" fillId="0" borderId="13" xfId="266" applyNumberFormat="1" applyFont="1" applyBorder="1"/>
    <xf numFmtId="3" fontId="91" fillId="0" borderId="66" xfId="429" applyNumberFormat="1" applyFont="1" applyBorder="1" applyAlignment="1">
      <alignment vertical="center"/>
    </xf>
    <xf numFmtId="3" fontId="16" fillId="0" borderId="66" xfId="429" applyNumberFormat="1" applyFont="1" applyBorder="1" applyAlignment="1">
      <alignment vertical="center"/>
    </xf>
    <xf numFmtId="3" fontId="91" fillId="0" borderId="67" xfId="429" applyNumberFormat="1" applyFont="1" applyBorder="1" applyAlignment="1">
      <alignment vertical="center"/>
    </xf>
    <xf numFmtId="38" fontId="14" fillId="0" borderId="44" xfId="424" applyNumberFormat="1" applyFont="1" applyBorder="1" applyAlignment="1">
      <alignment horizontal="centerContinuous"/>
    </xf>
    <xf numFmtId="0" fontId="8" fillId="0" borderId="9" xfId="0" applyFont="1" applyBorder="1" applyAlignment="1">
      <alignment horizontal="center"/>
    </xf>
    <xf numFmtId="37" fontId="233" fillId="0" borderId="1" xfId="0" applyNumberFormat="1" applyFont="1" applyBorder="1" applyAlignment="1">
      <alignment horizontal="centerContinuous" vertical="center" wrapText="1"/>
    </xf>
    <xf numFmtId="10" fontId="8" fillId="0" borderId="0" xfId="452" applyNumberFormat="1" applyFont="1"/>
    <xf numFmtId="0" fontId="14" fillId="0" borderId="50" xfId="0" applyFont="1" applyBorder="1" applyAlignment="1">
      <alignment horizontal="centerContinuous"/>
    </xf>
    <xf numFmtId="0" fontId="14" fillId="0" borderId="35" xfId="0" applyFont="1" applyBorder="1" applyAlignment="1">
      <alignment horizontal="centerContinuous"/>
    </xf>
    <xf numFmtId="0" fontId="14" fillId="0" borderId="46" xfId="0" applyFont="1" applyBorder="1"/>
    <xf numFmtId="3" fontId="14" fillId="0" borderId="47" xfId="0" applyNumberFormat="1" applyFont="1" applyBorder="1"/>
    <xf numFmtId="0" fontId="14" fillId="0" borderId="46" xfId="0" applyFont="1" applyBorder="1" applyAlignment="1">
      <alignment horizontal="left" wrapText="1"/>
    </xf>
    <xf numFmtId="0" fontId="16" fillId="0" borderId="46" xfId="0" applyFont="1" applyBorder="1"/>
    <xf numFmtId="3" fontId="16" fillId="0" borderId="47" xfId="0" applyNumberFormat="1" applyFont="1" applyBorder="1"/>
    <xf numFmtId="0" fontId="14" fillId="0" borderId="41" xfId="0" applyFont="1" applyBorder="1"/>
    <xf numFmtId="0" fontId="13" fillId="0" borderId="42" xfId="0" applyFont="1" applyBorder="1" applyAlignment="1">
      <alignment horizontal="centerContinuous"/>
    </xf>
    <xf numFmtId="3" fontId="28" fillId="0" borderId="42" xfId="0" applyNumberFormat="1" applyFont="1" applyBorder="1"/>
    <xf numFmtId="3" fontId="14" fillId="0" borderId="42" xfId="0" applyNumberFormat="1" applyFont="1" applyBorder="1"/>
    <xf numFmtId="3" fontId="14" fillId="0" borderId="61" xfId="0" applyNumberFormat="1" applyFont="1" applyBorder="1"/>
    <xf numFmtId="49" fontId="14" fillId="0" borderId="11" xfId="0" applyNumberFormat="1" applyFont="1" applyBorder="1" applyAlignment="1">
      <alignment horizontal="centerContinuous"/>
    </xf>
    <xf numFmtId="3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Continuous"/>
    </xf>
    <xf numFmtId="0" fontId="16" fillId="0" borderId="11" xfId="0" applyFont="1" applyBorder="1" applyAlignment="1">
      <alignment horizontal="centerContinuous"/>
    </xf>
    <xf numFmtId="3" fontId="1" fillId="0" borderId="0" xfId="0" applyNumberFormat="1" applyFont="1" applyAlignment="1"/>
    <xf numFmtId="3" fontId="25" fillId="0" borderId="0" xfId="0" applyNumberFormat="1" applyFont="1"/>
    <xf numFmtId="3" fontId="29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29" fillId="0" borderId="0" xfId="430" applyFont="1"/>
    <xf numFmtId="0" fontId="11" fillId="0" borderId="103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4" fontId="9" fillId="0" borderId="7" xfId="0" applyNumberFormat="1" applyFont="1" applyFill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0" fontId="22" fillId="0" borderId="62" xfId="426" applyFont="1" applyBorder="1" applyAlignment="1">
      <alignment horizontal="right"/>
    </xf>
    <xf numFmtId="0" fontId="22" fillId="0" borderId="0" xfId="419" applyFont="1" applyAlignment="1">
      <alignment horizontal="right"/>
    </xf>
    <xf numFmtId="3" fontId="29" fillId="0" borderId="0" xfId="420" applyNumberFormat="1" applyFont="1"/>
    <xf numFmtId="3" fontId="6" fillId="0" borderId="0" xfId="420" applyNumberFormat="1" applyFont="1"/>
    <xf numFmtId="3" fontId="23" fillId="0" borderId="0" xfId="420" applyNumberFormat="1" applyFont="1"/>
    <xf numFmtId="3" fontId="26" fillId="0" borderId="0" xfId="420" applyNumberFormat="1" applyFont="1"/>
    <xf numFmtId="0" fontId="6" fillId="0" borderId="40" xfId="418" applyFont="1" applyBorder="1" applyAlignment="1">
      <alignment horizontal="center"/>
    </xf>
    <xf numFmtId="37" fontId="22" fillId="0" borderId="80" xfId="267" applyNumberFormat="1" applyFont="1" applyBorder="1"/>
    <xf numFmtId="38" fontId="6" fillId="0" borderId="103" xfId="432" applyNumberFormat="1" applyFont="1" applyBorder="1" applyAlignment="1">
      <alignment horizontal="center"/>
    </xf>
    <xf numFmtId="38" fontId="6" fillId="0" borderId="66" xfId="432" applyNumberFormat="1" applyFont="1" applyBorder="1"/>
    <xf numFmtId="3" fontId="29" fillId="0" borderId="0" xfId="418" applyNumberFormat="1" applyFont="1" applyAlignment="1">
      <alignment horizontal="center"/>
    </xf>
    <xf numFmtId="3" fontId="8" fillId="0" borderId="0" xfId="418" applyNumberFormat="1" applyFont="1" applyBorder="1" applyAlignment="1">
      <alignment horizontal="center"/>
    </xf>
    <xf numFmtId="3" fontId="1" fillId="0" borderId="57" xfId="418" applyNumberFormat="1" applyFont="1" applyBorder="1" applyAlignment="1">
      <alignment horizontal="center"/>
    </xf>
    <xf numFmtId="3" fontId="1" fillId="0" borderId="0" xfId="418" applyNumberFormat="1" applyFont="1" applyAlignment="1">
      <alignment horizontal="center"/>
    </xf>
    <xf numFmtId="37" fontId="235" fillId="0" borderId="1" xfId="0" applyNumberFormat="1" applyFont="1" applyBorder="1" applyAlignment="1">
      <alignment horizontal="center" vertical="center" wrapText="1"/>
    </xf>
    <xf numFmtId="0" fontId="9" fillId="0" borderId="0" xfId="418" applyFont="1" applyAlignment="1">
      <alignment horizontal="left"/>
    </xf>
    <xf numFmtId="0" fontId="11" fillId="0" borderId="52" xfId="418" applyFont="1" applyBorder="1" applyAlignment="1">
      <alignment horizontal="center" vertical="center"/>
    </xf>
    <xf numFmtId="0" fontId="11" fillId="0" borderId="22" xfId="418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 wrapText="1"/>
    </xf>
    <xf numFmtId="3" fontId="11" fillId="0" borderId="22" xfId="418" applyNumberFormat="1" applyFont="1" applyBorder="1" applyAlignment="1">
      <alignment horizontal="right" vertical="center"/>
    </xf>
    <xf numFmtId="0" fontId="11" fillId="0" borderId="40" xfId="418" applyFont="1" applyBorder="1" applyAlignment="1">
      <alignment horizontal="center"/>
    </xf>
    <xf numFmtId="0" fontId="11" fillId="0" borderId="7" xfId="418" applyFont="1" applyBorder="1"/>
    <xf numFmtId="3" fontId="11" fillId="0" borderId="7" xfId="418" applyNumberFormat="1" applyFont="1" applyBorder="1"/>
    <xf numFmtId="3" fontId="11" fillId="0" borderId="39" xfId="418" applyNumberFormat="1" applyFont="1" applyBorder="1"/>
    <xf numFmtId="3" fontId="6" fillId="0" borderId="40" xfId="418" applyNumberFormat="1" applyFont="1" applyBorder="1" applyAlignment="1">
      <alignment horizontal="center"/>
    </xf>
    <xf numFmtId="3" fontId="26" fillId="0" borderId="0" xfId="418" applyNumberFormat="1" applyFont="1"/>
    <xf numFmtId="0" fontId="26" fillId="0" borderId="0" xfId="418" applyFont="1"/>
    <xf numFmtId="38" fontId="22" fillId="0" borderId="0" xfId="419" applyNumberFormat="1" applyFont="1" applyAlignment="1">
      <alignment horizontal="right"/>
    </xf>
    <xf numFmtId="0" fontId="16" fillId="0" borderId="103" xfId="433" applyFont="1" applyFill="1" applyBorder="1" applyAlignment="1">
      <alignment horizontal="center"/>
    </xf>
    <xf numFmtId="0" fontId="16" fillId="0" borderId="66" xfId="433" applyFont="1" applyFill="1" applyBorder="1" applyAlignment="1">
      <alignment horizontal="left"/>
    </xf>
    <xf numFmtId="171" fontId="6" fillId="0" borderId="66" xfId="0" applyNumberFormat="1" applyFont="1" applyFill="1" applyBorder="1" applyAlignment="1">
      <alignment horizontal="right" wrapText="1"/>
    </xf>
    <xf numFmtId="195" fontId="16" fillId="0" borderId="66" xfId="265" applyNumberFormat="1" applyFont="1" applyFill="1" applyBorder="1" applyAlignment="1">
      <alignment wrapText="1"/>
    </xf>
    <xf numFmtId="195" fontId="85" fillId="0" borderId="67" xfId="433" applyNumberFormat="1" applyFont="1" applyFill="1" applyBorder="1" applyAlignment="1">
      <alignment horizontal="center"/>
    </xf>
    <xf numFmtId="41" fontId="16" fillId="0" borderId="0" xfId="0" applyNumberFormat="1" applyFont="1"/>
    <xf numFmtId="3" fontId="81" fillId="0" borderId="0" xfId="0" applyNumberFormat="1" applyFont="1"/>
    <xf numFmtId="3" fontId="83" fillId="0" borderId="0" xfId="0" applyNumberFormat="1" applyFont="1"/>
    <xf numFmtId="0" fontId="83" fillId="0" borderId="0" xfId="0" applyFont="1"/>
    <xf numFmtId="0" fontId="59" fillId="0" borderId="103" xfId="430" applyBorder="1" applyAlignment="1">
      <alignment horizontal="center"/>
    </xf>
    <xf numFmtId="0" fontId="59" fillId="0" borderId="66" xfId="430" applyFont="1" applyBorder="1"/>
    <xf numFmtId="3" fontId="59" fillId="0" borderId="66" xfId="430" applyNumberFormat="1" applyBorder="1"/>
    <xf numFmtId="0" fontId="59" fillId="0" borderId="66" xfId="430" applyFont="1" applyBorder="1" applyAlignment="1">
      <alignment horizontal="center"/>
    </xf>
    <xf numFmtId="0" fontId="59" fillId="0" borderId="67" xfId="430" applyBorder="1"/>
    <xf numFmtId="14" fontId="59" fillId="0" borderId="66" xfId="430" applyNumberFormat="1" applyFont="1" applyBorder="1"/>
    <xf numFmtId="0" fontId="6" fillId="0" borderId="103" xfId="418" applyFont="1" applyBorder="1" applyAlignment="1">
      <alignment horizontal="center"/>
    </xf>
    <xf numFmtId="37" fontId="14" fillId="0" borderId="11" xfId="0" applyNumberFormat="1" applyFont="1" applyBorder="1"/>
    <xf numFmtId="37" fontId="14" fillId="0" borderId="47" xfId="0" applyNumberFormat="1" applyFont="1" applyBorder="1"/>
    <xf numFmtId="0" fontId="59" fillId="0" borderId="66" xfId="430" applyBorder="1"/>
    <xf numFmtId="3" fontId="13" fillId="0" borderId="83" xfId="267" applyNumberFormat="1" applyFont="1" applyBorder="1"/>
    <xf numFmtId="0" fontId="22" fillId="0" borderId="81" xfId="0" quotePrefix="1" applyFont="1" applyBorder="1" applyAlignment="1">
      <alignment horizontal="right"/>
    </xf>
    <xf numFmtId="0" fontId="22" fillId="0" borderId="104" xfId="0" applyFont="1" applyBorder="1" applyAlignment="1">
      <alignment horizontal="right"/>
    </xf>
    <xf numFmtId="0" fontId="22" fillId="0" borderId="105" xfId="0" applyFont="1" applyBorder="1"/>
    <xf numFmtId="0" fontId="22" fillId="0" borderId="9" xfId="0" applyFont="1" applyBorder="1" applyAlignment="1">
      <alignment horizontal="centerContinuous"/>
    </xf>
    <xf numFmtId="49" fontId="22" fillId="0" borderId="9" xfId="267" applyNumberFormat="1" applyFont="1" applyBorder="1" applyAlignment="1">
      <alignment horizontal="center"/>
    </xf>
    <xf numFmtId="3" fontId="22" fillId="0" borderId="9" xfId="267" applyNumberFormat="1" applyFont="1" applyBorder="1"/>
    <xf numFmtId="3" fontId="22" fillId="0" borderId="106" xfId="267" applyNumberFormat="1" applyFont="1" applyBorder="1"/>
    <xf numFmtId="0" fontId="26" fillId="0" borderId="0" xfId="0" applyFont="1" applyBorder="1" applyAlignment="1">
      <alignment horizontal="centerContinuous" vertical="center"/>
    </xf>
    <xf numFmtId="49" fontId="26" fillId="0" borderId="0" xfId="267" applyNumberFormat="1" applyFont="1" applyBorder="1" applyAlignment="1">
      <alignment horizontal="center" vertical="center"/>
    </xf>
    <xf numFmtId="3" fontId="26" fillId="0" borderId="0" xfId="267" applyNumberFormat="1" applyFont="1" applyBorder="1" applyAlignment="1">
      <alignment vertical="center"/>
    </xf>
    <xf numFmtId="3" fontId="13" fillId="0" borderId="83" xfId="0" applyNumberFormat="1" applyFont="1" applyBorder="1" applyAlignment="1"/>
    <xf numFmtId="0" fontId="26" fillId="0" borderId="107" xfId="0" applyFont="1" applyBorder="1" applyAlignment="1">
      <alignment horizontal="centerContinuous" vertical="center"/>
    </xf>
    <xf numFmtId="0" fontId="26" fillId="0" borderId="92" xfId="0" applyFont="1" applyBorder="1" applyAlignment="1">
      <alignment horizontal="centerContinuous" vertical="center"/>
    </xf>
    <xf numFmtId="0" fontId="26" fillId="0" borderId="93" xfId="0" applyFont="1" applyBorder="1" applyAlignment="1">
      <alignment horizontal="centerContinuous" vertical="center"/>
    </xf>
    <xf numFmtId="49" fontId="26" fillId="0" borderId="93" xfId="267" applyNumberFormat="1" applyFont="1" applyBorder="1" applyAlignment="1">
      <alignment horizontal="center" vertical="center"/>
    </xf>
    <xf numFmtId="3" fontId="26" fillId="0" borderId="93" xfId="267" applyNumberFormat="1" applyFont="1" applyBorder="1" applyAlignment="1">
      <alignment vertical="center"/>
    </xf>
    <xf numFmtId="3" fontId="26" fillId="0" borderId="95" xfId="267" applyNumberFormat="1" applyFont="1" applyBorder="1" applyAlignment="1">
      <alignment vertical="center"/>
    </xf>
    <xf numFmtId="0" fontId="26" fillId="0" borderId="71" xfId="0" applyFont="1" applyBorder="1" applyAlignment="1">
      <alignment horizontal="centerContinuous" vertical="center"/>
    </xf>
    <xf numFmtId="0" fontId="26" fillId="0" borderId="72" xfId="0" applyFont="1" applyBorder="1" applyAlignment="1">
      <alignment horizontal="centerContinuous" vertical="center"/>
    </xf>
    <xf numFmtId="0" fontId="13" fillId="0" borderId="73" xfId="0" applyFont="1" applyBorder="1" applyAlignment="1">
      <alignment horizontal="centerContinuous" vertical="center"/>
    </xf>
    <xf numFmtId="49" fontId="13" fillId="0" borderId="73" xfId="267" applyNumberFormat="1" applyFont="1" applyBorder="1" applyAlignment="1">
      <alignment horizontal="center" vertical="center" wrapText="1"/>
    </xf>
    <xf numFmtId="1" fontId="13" fillId="0" borderId="73" xfId="267" applyNumberFormat="1" applyFont="1" applyBorder="1" applyAlignment="1">
      <alignment horizontal="center" vertical="center"/>
    </xf>
    <xf numFmtId="1" fontId="13" fillId="0" borderId="108" xfId="267" applyNumberFormat="1" applyFont="1" applyBorder="1" applyAlignment="1">
      <alignment horizontal="centerContinuous" vertical="center"/>
    </xf>
    <xf numFmtId="37" fontId="16" fillId="0" borderId="4" xfId="0" applyNumberFormat="1" applyFont="1" applyBorder="1"/>
    <xf numFmtId="0" fontId="26" fillId="0" borderId="1" xfId="0" applyFont="1" applyBorder="1" applyAlignment="1">
      <alignment horizontal="center" vertical="center"/>
    </xf>
    <xf numFmtId="0" fontId="14" fillId="0" borderId="46" xfId="0" applyFont="1" applyBorder="1" applyAlignment="1">
      <alignment wrapText="1"/>
    </xf>
    <xf numFmtId="37" fontId="13" fillId="0" borderId="9" xfId="0" applyNumberFormat="1" applyFont="1" applyBorder="1" applyAlignment="1">
      <alignment vertical="center"/>
    </xf>
    <xf numFmtId="3" fontId="13" fillId="0" borderId="9" xfId="452" applyNumberFormat="1" applyFont="1" applyBorder="1" applyAlignment="1">
      <alignment vertical="center"/>
    </xf>
    <xf numFmtId="0" fontId="236" fillId="0" borderId="0" xfId="423" applyFont="1" applyFill="1" applyAlignment="1">
      <alignment horizontal="left" vertical="center"/>
    </xf>
    <xf numFmtId="0" fontId="237" fillId="0" borderId="0" xfId="423" applyFont="1" applyFill="1" applyAlignment="1">
      <alignment vertical="center"/>
    </xf>
    <xf numFmtId="0" fontId="238" fillId="0" borderId="0" xfId="423" applyFont="1" applyFill="1" applyAlignment="1">
      <alignment vertical="center"/>
    </xf>
    <xf numFmtId="213" fontId="238" fillId="0" borderId="0" xfId="269" applyNumberFormat="1" applyFont="1" applyFill="1" applyAlignment="1">
      <alignment horizontal="right" vertical="center"/>
    </xf>
    <xf numFmtId="250" fontId="237" fillId="0" borderId="0" xfId="261" applyFont="1" applyFill="1" applyAlignment="1">
      <alignment vertical="center"/>
    </xf>
    <xf numFmtId="0" fontId="237" fillId="0" borderId="0" xfId="423" applyFont="1" applyAlignment="1">
      <alignment vertical="center"/>
    </xf>
    <xf numFmtId="0" fontId="239" fillId="0" borderId="0" xfId="423" applyFont="1" applyFill="1" applyBorder="1" applyAlignment="1">
      <alignment horizontal="right" vertical="center"/>
    </xf>
    <xf numFmtId="0" fontId="237" fillId="0" borderId="0" xfId="423" applyFont="1" applyFill="1" applyBorder="1" applyAlignment="1">
      <alignment horizontal="right" vertical="center"/>
    </xf>
    <xf numFmtId="213" fontId="14" fillId="0" borderId="0" xfId="269" applyNumberFormat="1" applyFont="1" applyFill="1" applyAlignment="1">
      <alignment horizontal="right" vertical="center"/>
    </xf>
    <xf numFmtId="250" fontId="80" fillId="0" borderId="0" xfId="261" applyFont="1" applyFill="1" applyAlignment="1">
      <alignment vertical="center"/>
    </xf>
    <xf numFmtId="0" fontId="80" fillId="0" borderId="0" xfId="423" applyFont="1" applyAlignment="1">
      <alignment vertical="center"/>
    </xf>
    <xf numFmtId="0" fontId="91" fillId="0" borderId="0" xfId="423" applyFont="1" applyFill="1" applyBorder="1" applyAlignment="1">
      <alignment horizontal="left" vertical="center"/>
    </xf>
    <xf numFmtId="0" fontId="237" fillId="0" borderId="0" xfId="423" applyFont="1" applyFill="1" applyBorder="1" applyAlignment="1">
      <alignment vertical="center"/>
    </xf>
    <xf numFmtId="213" fontId="16" fillId="0" borderId="0" xfId="269" applyNumberFormat="1" applyFont="1" applyFill="1" applyBorder="1" applyAlignment="1">
      <alignment horizontal="right" vertical="center"/>
    </xf>
    <xf numFmtId="0" fontId="237" fillId="0" borderId="0" xfId="423" applyFont="1" applyFill="1" applyAlignment="1">
      <alignment horizontal="center" vertical="center"/>
    </xf>
    <xf numFmtId="213" fontId="237" fillId="0" borderId="0" xfId="269" applyNumberFormat="1" applyFont="1" applyFill="1" applyAlignment="1">
      <alignment horizontal="right" vertical="center"/>
    </xf>
    <xf numFmtId="250" fontId="194" fillId="0" borderId="0" xfId="261" applyFont="1" applyFill="1" applyAlignment="1">
      <alignment vertical="center"/>
    </xf>
    <xf numFmtId="0" fontId="194" fillId="0" borderId="0" xfId="423" applyFont="1" applyAlignment="1">
      <alignment vertical="center"/>
    </xf>
    <xf numFmtId="0" fontId="242" fillId="0" borderId="0" xfId="423" applyFont="1" applyFill="1" applyAlignment="1">
      <alignment horizontal="justify" vertical="center"/>
    </xf>
    <xf numFmtId="213" fontId="17" fillId="0" borderId="0" xfId="269" applyNumberFormat="1" applyFont="1" applyFill="1" applyAlignment="1">
      <alignment horizontal="right" vertical="center"/>
    </xf>
    <xf numFmtId="0" fontId="194" fillId="38" borderId="1" xfId="423" applyFont="1" applyFill="1" applyBorder="1" applyAlignment="1">
      <alignment horizontal="center" vertical="center" wrapText="1"/>
    </xf>
    <xf numFmtId="0" fontId="14" fillId="38" borderId="1" xfId="423" applyFont="1" applyFill="1" applyBorder="1" applyAlignment="1">
      <alignment horizontal="center" vertical="center" wrapText="1"/>
    </xf>
    <xf numFmtId="0" fontId="243" fillId="38" borderId="1" xfId="423" applyFont="1" applyFill="1" applyBorder="1" applyAlignment="1">
      <alignment horizontal="center" vertical="center" wrapText="1"/>
    </xf>
    <xf numFmtId="213" fontId="14" fillId="38" borderId="1" xfId="269" applyNumberFormat="1" applyFont="1" applyFill="1" applyBorder="1" applyAlignment="1">
      <alignment horizontal="center" vertical="center" wrapText="1"/>
    </xf>
    <xf numFmtId="250" fontId="194" fillId="0" borderId="0" xfId="261" applyFont="1" applyFill="1" applyAlignment="1">
      <alignment vertical="center" wrapText="1"/>
    </xf>
    <xf numFmtId="0" fontId="194" fillId="0" borderId="0" xfId="423" applyFont="1" applyAlignment="1">
      <alignment vertical="center" wrapText="1"/>
    </xf>
    <xf numFmtId="0" fontId="14" fillId="0" borderId="7" xfId="423" applyFont="1" applyFill="1" applyBorder="1" applyAlignment="1">
      <alignment horizontal="center" vertical="center"/>
    </xf>
    <xf numFmtId="0" fontId="14" fillId="0" borderId="7" xfId="423" applyNumberFormat="1" applyFont="1" applyFill="1" applyBorder="1" applyAlignment="1">
      <alignment horizontal="justify" vertical="center"/>
    </xf>
    <xf numFmtId="37" fontId="13" fillId="0" borderId="7" xfId="423" applyNumberFormat="1" applyFont="1" applyFill="1" applyBorder="1" applyAlignment="1">
      <alignment horizontal="center" vertical="center"/>
    </xf>
    <xf numFmtId="37" fontId="13" fillId="0" borderId="7" xfId="269" applyNumberFormat="1" applyFont="1" applyFill="1" applyBorder="1" applyAlignment="1">
      <alignment horizontal="right" vertical="center"/>
    </xf>
    <xf numFmtId="0" fontId="237" fillId="0" borderId="7" xfId="423" applyFont="1" applyFill="1" applyBorder="1" applyAlignment="1">
      <alignment horizontal="center" vertical="center"/>
    </xf>
    <xf numFmtId="0" fontId="16" fillId="0" borderId="0" xfId="423" applyFont="1" applyFill="1" applyAlignment="1">
      <alignment horizontal="left" vertical="center"/>
    </xf>
    <xf numFmtId="0" fontId="16" fillId="0" borderId="7" xfId="423" applyFont="1" applyFill="1" applyBorder="1" applyAlignment="1">
      <alignment horizontal="center" vertical="center"/>
    </xf>
    <xf numFmtId="37" fontId="22" fillId="0" borderId="7" xfId="269" applyNumberFormat="1" applyFont="1" applyFill="1" applyBorder="1" applyAlignment="1">
      <alignment horizontal="right" vertical="center"/>
    </xf>
    <xf numFmtId="3" fontId="22" fillId="0" borderId="0" xfId="428" applyNumberFormat="1" applyFont="1"/>
    <xf numFmtId="0" fontId="16" fillId="0" borderId="7" xfId="423" applyNumberFormat="1" applyFont="1" applyFill="1" applyBorder="1" applyAlignment="1">
      <alignment horizontal="justify" vertical="center"/>
    </xf>
    <xf numFmtId="37" fontId="22" fillId="0" borderId="0" xfId="423" applyNumberFormat="1" applyFont="1" applyFill="1" applyAlignment="1">
      <alignment vertical="center"/>
    </xf>
    <xf numFmtId="37" fontId="22" fillId="0" borderId="0" xfId="428" applyNumberFormat="1" applyFont="1"/>
    <xf numFmtId="0" fontId="16" fillId="0" borderId="7" xfId="423" applyFont="1" applyFill="1" applyBorder="1" applyAlignment="1">
      <alignment horizontal="justify" vertical="center"/>
    </xf>
    <xf numFmtId="37" fontId="244" fillId="0" borderId="0" xfId="0" applyNumberFormat="1" applyFont="1" applyAlignment="1">
      <alignment vertical="center"/>
    </xf>
    <xf numFmtId="0" fontId="240" fillId="0" borderId="7" xfId="423" applyFont="1" applyFill="1" applyBorder="1" applyAlignment="1">
      <alignment horizontal="center" vertical="center"/>
    </xf>
    <xf numFmtId="0" fontId="241" fillId="0" borderId="7" xfId="423" applyNumberFormat="1" applyFont="1" applyFill="1" applyBorder="1" applyAlignment="1">
      <alignment horizontal="justify" vertical="center"/>
    </xf>
    <xf numFmtId="0" fontId="241" fillId="0" borderId="7" xfId="423" applyFont="1" applyFill="1" applyBorder="1" applyAlignment="1">
      <alignment horizontal="center" vertical="center"/>
    </xf>
    <xf numFmtId="37" fontId="245" fillId="0" borderId="7" xfId="269" applyNumberFormat="1" applyFont="1" applyFill="1" applyBorder="1" applyAlignment="1">
      <alignment horizontal="right" vertical="center"/>
    </xf>
    <xf numFmtId="250" fontId="240" fillId="0" borderId="0" xfId="261" applyFont="1" applyFill="1" applyAlignment="1">
      <alignment vertical="center"/>
    </xf>
    <xf numFmtId="0" fontId="240" fillId="0" borderId="0" xfId="423" applyFont="1" applyAlignment="1">
      <alignment vertical="center"/>
    </xf>
    <xf numFmtId="0" fontId="237" fillId="0" borderId="7" xfId="423" applyNumberFormat="1" applyFont="1" applyFill="1" applyBorder="1" applyAlignment="1">
      <alignment horizontal="center" vertical="center"/>
    </xf>
    <xf numFmtId="0" fontId="16" fillId="0" borderId="7" xfId="423" applyNumberFormat="1" applyFont="1" applyFill="1" applyBorder="1" applyAlignment="1">
      <alignment horizontal="center" vertical="center"/>
    </xf>
    <xf numFmtId="0" fontId="237" fillId="0" borderId="0" xfId="423" applyNumberFormat="1" applyFont="1" applyAlignment="1">
      <alignment vertical="center"/>
    </xf>
    <xf numFmtId="0" fontId="194" fillId="0" borderId="7" xfId="423" applyFont="1" applyFill="1" applyBorder="1" applyAlignment="1">
      <alignment horizontal="center" vertical="center"/>
    </xf>
    <xf numFmtId="0" fontId="120" fillId="0" borderId="7" xfId="423" applyNumberFormat="1" applyFont="1" applyFill="1" applyBorder="1" applyAlignment="1">
      <alignment horizontal="justify" vertical="center"/>
    </xf>
    <xf numFmtId="0" fontId="194" fillId="0" borderId="56" xfId="423" applyFont="1" applyFill="1" applyBorder="1" applyAlignment="1">
      <alignment horizontal="center" vertical="center"/>
    </xf>
    <xf numFmtId="0" fontId="14" fillId="0" borderId="56" xfId="423" applyNumberFormat="1" applyFont="1" applyFill="1" applyBorder="1" applyAlignment="1">
      <alignment horizontal="justify" vertical="center"/>
    </xf>
    <xf numFmtId="0" fontId="14" fillId="0" borderId="56" xfId="423" applyFont="1" applyFill="1" applyBorder="1" applyAlignment="1">
      <alignment horizontal="center" vertical="center"/>
    </xf>
    <xf numFmtId="37" fontId="13" fillId="0" borderId="56" xfId="269" applyNumberFormat="1" applyFont="1" applyFill="1" applyBorder="1" applyAlignment="1">
      <alignment horizontal="right" vertical="center"/>
    </xf>
    <xf numFmtId="213" fontId="194" fillId="0" borderId="0" xfId="423" applyNumberFormat="1" applyFont="1" applyAlignment="1">
      <alignment vertical="center"/>
    </xf>
    <xf numFmtId="37" fontId="237" fillId="0" borderId="0" xfId="423" applyNumberFormat="1" applyFont="1" applyFill="1" applyAlignment="1">
      <alignment vertical="center"/>
    </xf>
    <xf numFmtId="213" fontId="194" fillId="0" borderId="0" xfId="269" applyNumberFormat="1" applyFont="1" applyFill="1" applyAlignment="1">
      <alignment horizontal="right" vertical="center"/>
    </xf>
    <xf numFmtId="213" fontId="17" fillId="0" borderId="0" xfId="269" applyNumberFormat="1" applyFont="1" applyFill="1" applyAlignment="1">
      <alignment vertical="center"/>
    </xf>
    <xf numFmtId="37" fontId="238" fillId="0" borderId="0" xfId="423" applyNumberFormat="1" applyFont="1" applyFill="1" applyAlignment="1">
      <alignment vertical="center"/>
    </xf>
    <xf numFmtId="0" fontId="26" fillId="0" borderId="0" xfId="423" applyFont="1" applyFill="1" applyAlignment="1">
      <alignment horizontal="center" vertical="center"/>
    </xf>
    <xf numFmtId="0" fontId="26" fillId="0" borderId="0" xfId="423" applyFont="1" applyAlignment="1">
      <alignment horizontal="center" vertical="center"/>
    </xf>
    <xf numFmtId="0" fontId="236" fillId="0" borderId="0" xfId="423" applyFont="1" applyFill="1" applyAlignment="1">
      <alignment vertical="center"/>
    </xf>
    <xf numFmtId="0" fontId="236" fillId="0" borderId="0" xfId="423" applyFont="1" applyFill="1" applyAlignment="1">
      <alignment horizontal="center" vertical="center"/>
    </xf>
    <xf numFmtId="250" fontId="26" fillId="0" borderId="0" xfId="261" applyFont="1" applyFill="1" applyAlignment="1">
      <alignment horizontal="center" vertical="center"/>
    </xf>
    <xf numFmtId="0" fontId="14" fillId="0" borderId="0" xfId="423" applyFont="1" applyFill="1" applyAlignment="1">
      <alignment horizontal="center" vertical="center"/>
    </xf>
    <xf numFmtId="0" fontId="89" fillId="0" borderId="0" xfId="423" applyFont="1" applyFill="1" applyAlignment="1">
      <alignment horizontal="center" vertical="center"/>
    </xf>
    <xf numFmtId="213" fontId="229" fillId="0" borderId="0" xfId="423" applyNumberFormat="1" applyFont="1" applyFill="1" applyAlignment="1">
      <alignment horizontal="center" vertical="center"/>
    </xf>
    <xf numFmtId="37" fontId="229" fillId="0" borderId="0" xfId="423" applyNumberFormat="1" applyFont="1" applyFill="1" applyAlignment="1">
      <alignment horizontal="center" vertical="center"/>
    </xf>
    <xf numFmtId="213" fontId="229" fillId="0" borderId="0" xfId="269" applyNumberFormat="1" applyFont="1" applyFill="1" applyAlignment="1">
      <alignment horizontal="right" vertical="center"/>
    </xf>
    <xf numFmtId="250" fontId="14" fillId="0" borderId="0" xfId="261" applyFont="1" applyFill="1" applyAlignment="1">
      <alignment horizontal="center" vertical="center"/>
    </xf>
    <xf numFmtId="0" fontId="14" fillId="0" borderId="0" xfId="423" applyFont="1" applyAlignment="1">
      <alignment horizontal="center" vertical="center"/>
    </xf>
    <xf numFmtId="0" fontId="229" fillId="0" borderId="0" xfId="423" applyFont="1" applyFill="1" applyAlignment="1">
      <alignment horizontal="center" vertical="center"/>
    </xf>
    <xf numFmtId="0" fontId="89" fillId="0" borderId="0" xfId="423" applyFont="1" applyFill="1" applyAlignment="1">
      <alignment vertical="center"/>
    </xf>
    <xf numFmtId="0" fontId="16" fillId="0" borderId="0" xfId="423" applyFont="1" applyFill="1" applyAlignment="1">
      <alignment horizontal="center" vertical="center"/>
    </xf>
    <xf numFmtId="0" fontId="16" fillId="0" borderId="0" xfId="423" applyFont="1" applyFill="1" applyAlignment="1">
      <alignment vertical="center"/>
    </xf>
    <xf numFmtId="37" fontId="81" fillId="0" borderId="0" xfId="423" applyNumberFormat="1" applyFont="1" applyFill="1" applyAlignment="1">
      <alignment vertical="center"/>
    </xf>
    <xf numFmtId="250" fontId="16" fillId="0" borderId="0" xfId="261" applyFont="1" applyFill="1" applyAlignment="1">
      <alignment vertical="center"/>
    </xf>
    <xf numFmtId="0" fontId="16" fillId="0" borderId="0" xfId="423" applyFont="1" applyAlignment="1">
      <alignment vertical="center"/>
    </xf>
    <xf numFmtId="37" fontId="7" fillId="0" borderId="0" xfId="425" applyNumberFormat="1" applyFont="1" applyFill="1" applyBorder="1" applyAlignment="1" applyProtection="1"/>
    <xf numFmtId="0" fontId="7" fillId="0" borderId="0" xfId="425" applyFont="1"/>
    <xf numFmtId="37" fontId="7" fillId="0" borderId="1" xfId="425" applyNumberFormat="1" applyFont="1" applyBorder="1" applyAlignment="1">
      <alignment horizontal="right"/>
    </xf>
    <xf numFmtId="37" fontId="7" fillId="0" borderId="1" xfId="425" applyNumberFormat="1" applyFont="1" applyFill="1" applyBorder="1" applyAlignment="1" applyProtection="1"/>
    <xf numFmtId="37" fontId="4" fillId="51" borderId="1" xfId="425" applyNumberFormat="1" applyFont="1" applyFill="1" applyBorder="1" applyAlignment="1" applyProtection="1">
      <alignment horizontal="center" vertical="center" wrapText="1"/>
    </xf>
    <xf numFmtId="37" fontId="4" fillId="51" borderId="1" xfId="425" applyNumberFormat="1" applyFont="1" applyFill="1" applyBorder="1" applyAlignment="1" applyProtection="1">
      <alignment wrapText="1"/>
    </xf>
    <xf numFmtId="37" fontId="4" fillId="51" borderId="0" xfId="425" applyNumberFormat="1" applyFont="1" applyFill="1" applyBorder="1" applyAlignment="1" applyProtection="1">
      <alignment wrapText="1"/>
    </xf>
    <xf numFmtId="0" fontId="4" fillId="51" borderId="0" xfId="425" applyFont="1" applyFill="1" applyAlignment="1">
      <alignment wrapText="1"/>
    </xf>
    <xf numFmtId="37" fontId="4" fillId="0" borderId="1" xfId="425" applyNumberFormat="1" applyFont="1" applyBorder="1" applyAlignment="1">
      <alignment horizontal="left"/>
    </xf>
    <xf numFmtId="37" fontId="4" fillId="0" borderId="1" xfId="425" applyNumberFormat="1" applyFont="1" applyFill="1" applyBorder="1" applyAlignment="1" applyProtection="1"/>
    <xf numFmtId="37" fontId="4" fillId="0" borderId="1" xfId="425" applyNumberFormat="1" applyFont="1" applyFill="1" applyBorder="1" applyAlignment="1" applyProtection="1">
      <alignment horizontal="center"/>
    </xf>
    <xf numFmtId="37" fontId="4" fillId="0" borderId="0" xfId="425" applyNumberFormat="1" applyFont="1" applyFill="1" applyBorder="1" applyAlignment="1" applyProtection="1">
      <alignment horizontal="center"/>
    </xf>
    <xf numFmtId="37" fontId="4" fillId="0" borderId="0" xfId="425" applyNumberFormat="1" applyFont="1" applyFill="1" applyBorder="1" applyAlignment="1" applyProtection="1"/>
    <xf numFmtId="0" fontId="4" fillId="0" borderId="0" xfId="425" applyFont="1"/>
    <xf numFmtId="3" fontId="7" fillId="0" borderId="0" xfId="425" applyNumberFormat="1" applyFont="1" applyFill="1"/>
    <xf numFmtId="3" fontId="248" fillId="0" borderId="0" xfId="0" applyNumberFormat="1" applyFont="1" applyAlignment="1">
      <alignment vertical="center"/>
    </xf>
    <xf numFmtId="37" fontId="4" fillId="51" borderId="0" xfId="425" applyNumberFormat="1" applyFont="1" applyFill="1" applyBorder="1" applyAlignment="1" applyProtection="1">
      <alignment horizontal="center"/>
    </xf>
    <xf numFmtId="37" fontId="249" fillId="0" borderId="1" xfId="425" applyNumberFormat="1" applyFont="1" applyFill="1" applyBorder="1" applyAlignment="1" applyProtection="1"/>
    <xf numFmtId="37" fontId="4" fillId="51" borderId="0" xfId="425" applyNumberFormat="1" applyFont="1" applyFill="1" applyBorder="1" applyAlignment="1" applyProtection="1"/>
    <xf numFmtId="3" fontId="7" fillId="0" borderId="0" xfId="425" applyNumberFormat="1" applyFont="1"/>
    <xf numFmtId="37" fontId="4" fillId="51" borderId="1" xfId="425" applyNumberFormat="1" applyFont="1" applyFill="1" applyBorder="1" applyAlignment="1" applyProtection="1">
      <alignment horizontal="center" wrapText="1"/>
    </xf>
    <xf numFmtId="0" fontId="4" fillId="51" borderId="0" xfId="425" applyFont="1" applyFill="1"/>
    <xf numFmtId="37" fontId="7" fillId="0" borderId="1" xfId="425" applyNumberFormat="1" applyFont="1" applyBorder="1" applyAlignment="1">
      <alignment horizontal="left"/>
    </xf>
    <xf numFmtId="37" fontId="4" fillId="0" borderId="0" xfId="425" applyNumberFormat="1" applyFont="1" applyAlignment="1">
      <alignment horizontal="center"/>
    </xf>
    <xf numFmtId="37" fontId="4" fillId="0" borderId="1" xfId="425" applyNumberFormat="1" applyFont="1" applyBorder="1" applyAlignment="1">
      <alignment horizontal="right"/>
    </xf>
    <xf numFmtId="37" fontId="4" fillId="0" borderId="1" xfId="425" applyNumberFormat="1" applyFont="1" applyBorder="1" applyAlignment="1"/>
    <xf numFmtId="37" fontId="4" fillId="0" borderId="1" xfId="425" applyNumberFormat="1" applyFont="1" applyBorder="1" applyAlignment="1">
      <alignment horizontal="center"/>
    </xf>
    <xf numFmtId="37" fontId="4" fillId="51" borderId="1" xfId="425" applyNumberFormat="1" applyFont="1" applyFill="1" applyBorder="1" applyAlignment="1" applyProtection="1"/>
    <xf numFmtId="37" fontId="4" fillId="51" borderId="0" xfId="425" applyNumberFormat="1" applyFont="1" applyFill="1" applyAlignment="1">
      <alignment horizontal="center"/>
    </xf>
    <xf numFmtId="37" fontId="4" fillId="51" borderId="1" xfId="425" applyNumberFormat="1" applyFont="1" applyFill="1" applyBorder="1" applyAlignment="1">
      <alignment horizontal="center"/>
    </xf>
    <xf numFmtId="3" fontId="7" fillId="0" borderId="0" xfId="0" applyNumberFormat="1" applyFont="1" applyAlignment="1">
      <alignment vertical="center"/>
    </xf>
    <xf numFmtId="37" fontId="83" fillId="0" borderId="1" xfId="425" applyNumberFormat="1" applyFont="1" applyFill="1" applyBorder="1" applyAlignment="1" applyProtection="1"/>
    <xf numFmtId="37" fontId="83" fillId="0" borderId="0" xfId="425" applyNumberFormat="1" applyFont="1" applyFill="1" applyBorder="1" applyAlignment="1" applyProtection="1"/>
    <xf numFmtId="37" fontId="8" fillId="51" borderId="0" xfId="425" applyNumberFormat="1" applyFont="1" applyFill="1" applyBorder="1" applyAlignment="1" applyProtection="1"/>
    <xf numFmtId="37" fontId="4" fillId="36" borderId="1" xfId="425" applyNumberFormat="1" applyFont="1" applyFill="1" applyBorder="1" applyAlignment="1" applyProtection="1">
      <alignment horizontal="center" vertical="center" wrapText="1"/>
    </xf>
    <xf numFmtId="0" fontId="4" fillId="0" borderId="1" xfId="425" applyFont="1" applyBorder="1"/>
    <xf numFmtId="37" fontId="4" fillId="0" borderId="0" xfId="425" applyNumberFormat="1" applyFont="1" applyAlignment="1">
      <alignment horizontal="left"/>
    </xf>
    <xf numFmtId="37" fontId="83" fillId="0" borderId="1" xfId="425" applyNumberFormat="1" applyFont="1" applyBorder="1"/>
    <xf numFmtId="37" fontId="7" fillId="51" borderId="0" xfId="425" applyNumberFormat="1" applyFont="1" applyFill="1" applyBorder="1" applyAlignment="1" applyProtection="1"/>
    <xf numFmtId="0" fontId="7" fillId="51" borderId="0" xfId="425" applyFont="1" applyFill="1"/>
    <xf numFmtId="37" fontId="4" fillId="0" borderId="0" xfId="425" applyNumberFormat="1" applyFont="1" applyAlignment="1">
      <alignment horizontal="right"/>
    </xf>
    <xf numFmtId="37" fontId="7" fillId="0" borderId="0" xfId="425" applyNumberFormat="1" applyFont="1" applyAlignment="1">
      <alignment horizontal="right"/>
    </xf>
    <xf numFmtId="0" fontId="250" fillId="0" borderId="0" xfId="0" applyFont="1"/>
    <xf numFmtId="0" fontId="0" fillId="0" borderId="5" xfId="0" applyBorder="1" applyAlignment="1">
      <alignment horizontal="center"/>
    </xf>
    <xf numFmtId="0" fontId="86" fillId="0" borderId="5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8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37" fontId="126" fillId="0" borderId="3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0" fillId="0" borderId="7" xfId="0" applyFont="1" applyBorder="1" applyAlignment="1">
      <alignment vertical="center"/>
    </xf>
    <xf numFmtId="49" fontId="22" fillId="0" borderId="7" xfId="0" applyNumberFormat="1" applyFont="1" applyBorder="1" applyAlignment="1">
      <alignment horizontal="center" vertical="center"/>
    </xf>
    <xf numFmtId="37" fontId="126" fillId="0" borderId="7" xfId="0" applyNumberFormat="1" applyFont="1" applyBorder="1" applyAlignment="1">
      <alignment horizontal="right" vertical="center"/>
    </xf>
    <xf numFmtId="37" fontId="0" fillId="0" borderId="7" xfId="0" applyNumberFormat="1" applyBorder="1" applyAlignment="1">
      <alignment horizontal="right" vertical="center"/>
    </xf>
    <xf numFmtId="37" fontId="6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49" fontId="13" fillId="0" borderId="7" xfId="0" applyNumberFormat="1" applyFont="1" applyBorder="1" applyAlignment="1">
      <alignment horizontal="center" vertical="center"/>
    </xf>
    <xf numFmtId="37" fontId="251" fillId="0" borderId="7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7" fontId="8" fillId="0" borderId="7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7" fontId="126" fillId="0" borderId="7" xfId="0" applyNumberFormat="1" applyFont="1" applyBorder="1" applyAlignment="1">
      <alignment vertical="center"/>
    </xf>
    <xf numFmtId="37" fontId="6" fillId="0" borderId="7" xfId="0" applyNumberFormat="1" applyFont="1" applyBorder="1" applyAlignment="1">
      <alignment vertical="center"/>
    </xf>
    <xf numFmtId="37" fontId="251" fillId="0" borderId="7" xfId="0" applyNumberFormat="1" applyFont="1" applyBorder="1" applyAlignment="1">
      <alignment vertical="center"/>
    </xf>
    <xf numFmtId="37" fontId="8" fillId="0" borderId="7" xfId="0" applyNumberFormat="1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49" fontId="13" fillId="0" borderId="56" xfId="0" applyNumberFormat="1" applyFont="1" applyBorder="1" applyAlignment="1">
      <alignment horizontal="center" vertical="center"/>
    </xf>
    <xf numFmtId="37" fontId="251" fillId="0" borderId="56" xfId="0" applyNumberFormat="1" applyFont="1" applyBorder="1" applyAlignment="1">
      <alignment horizontal="right" vertical="center"/>
    </xf>
    <xf numFmtId="37" fontId="8" fillId="0" borderId="0" xfId="0" applyNumberFormat="1" applyFont="1" applyAlignment="1">
      <alignment vertical="center"/>
    </xf>
    <xf numFmtId="0" fontId="26" fillId="0" borderId="0" xfId="0" applyFont="1" applyFill="1" applyBorder="1"/>
    <xf numFmtId="49" fontId="0" fillId="0" borderId="0" xfId="0" applyNumberForma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37" fontId="235" fillId="51" borderId="1" xfId="0" applyNumberFormat="1" applyFont="1" applyFill="1" applyBorder="1" applyAlignment="1">
      <alignment horizontal="center" vertical="center" wrapText="1"/>
    </xf>
    <xf numFmtId="37" fontId="81" fillId="51" borderId="0" xfId="0" applyNumberFormat="1" applyFont="1" applyFill="1"/>
    <xf numFmtId="37" fontId="81" fillId="0" borderId="0" xfId="0" applyNumberFormat="1" applyFont="1"/>
    <xf numFmtId="3" fontId="150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3" fontId="22" fillId="0" borderId="0" xfId="0" applyNumberFormat="1" applyFont="1"/>
    <xf numFmtId="0" fontId="0" fillId="0" borderId="66" xfId="418" applyFont="1" applyBorder="1"/>
    <xf numFmtId="0" fontId="0" fillId="0" borderId="7" xfId="418" applyFont="1" applyBorder="1"/>
    <xf numFmtId="3" fontId="8" fillId="0" borderId="40" xfId="418" applyNumberFormat="1" applyFont="1" applyBorder="1" applyAlignment="1">
      <alignment horizontal="center"/>
    </xf>
    <xf numFmtId="3" fontId="8" fillId="0" borderId="7" xfId="418" applyNumberFormat="1" applyFont="1" applyBorder="1"/>
    <xf numFmtId="3" fontId="8" fillId="0" borderId="39" xfId="418" applyNumberFormat="1" applyFont="1" applyBorder="1"/>
    <xf numFmtId="3" fontId="6" fillId="0" borderId="7" xfId="418" applyNumberFormat="1" applyFont="1" applyBorder="1"/>
    <xf numFmtId="3" fontId="8" fillId="53" borderId="0" xfId="418" applyNumberFormat="1" applyFont="1" applyFill="1"/>
    <xf numFmtId="0" fontId="35" fillId="0" borderId="32" xfId="430" applyFont="1" applyBorder="1"/>
    <xf numFmtId="0" fontId="35" fillId="0" borderId="66" xfId="430" applyFont="1" applyBorder="1"/>
    <xf numFmtId="37" fontId="229" fillId="54" borderId="1" xfId="0" applyNumberFormat="1" applyFont="1" applyFill="1" applyBorder="1" applyAlignment="1">
      <alignment horizontal="center" vertical="center"/>
    </xf>
    <xf numFmtId="37" fontId="6" fillId="0" borderId="0" xfId="0" applyNumberFormat="1" applyFont="1" applyFill="1"/>
    <xf numFmtId="213" fontId="229" fillId="55" borderId="1" xfId="269" applyNumberFormat="1" applyFont="1" applyFill="1" applyBorder="1" applyAlignment="1">
      <alignment horizontal="center" vertical="center" wrapText="1"/>
    </xf>
    <xf numFmtId="3" fontId="8" fillId="0" borderId="0" xfId="452" applyNumberFormat="1" applyFont="1"/>
    <xf numFmtId="37" fontId="26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/>
    </xf>
    <xf numFmtId="37" fontId="15" fillId="0" borderId="73" xfId="0" applyNumberFormat="1" applyFont="1" applyBorder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51" fillId="0" borderId="0" xfId="0" applyNumberFormat="1" applyFont="1" applyBorder="1" applyAlignment="1">
      <alignment horizontal="center"/>
    </xf>
    <xf numFmtId="37" fontId="25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26" fillId="0" borderId="71" xfId="0" applyNumberFormat="1" applyFont="1" applyBorder="1" applyAlignment="1">
      <alignment horizontal="center" vertical="center" wrapText="1"/>
    </xf>
    <xf numFmtId="37" fontId="26" fillId="0" borderId="72" xfId="0" applyNumberFormat="1" applyFont="1" applyBorder="1" applyAlignment="1">
      <alignment horizontal="center" vertical="center" wrapText="1"/>
    </xf>
    <xf numFmtId="37" fontId="13" fillId="0" borderId="109" xfId="0" applyNumberFormat="1" applyFont="1" applyBorder="1" applyAlignment="1">
      <alignment horizontal="center" vertical="center" wrapText="1"/>
    </xf>
    <xf numFmtId="37" fontId="13" fillId="0" borderId="72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6" fillId="0" borderId="25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13" fillId="0" borderId="109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49" fontId="151" fillId="0" borderId="25" xfId="0" applyNumberFormat="1" applyFont="1" applyBorder="1" applyAlignment="1">
      <alignment horizontal="center"/>
    </xf>
    <xf numFmtId="0" fontId="15" fillId="0" borderId="0" xfId="423" applyNumberFormat="1" applyFont="1" applyFill="1" applyAlignment="1">
      <alignment horizontal="center" vertical="center"/>
    </xf>
    <xf numFmtId="0" fontId="15" fillId="0" borderId="0" xfId="423" applyFont="1" applyFill="1" applyAlignment="1">
      <alignment horizontal="center" vertical="center"/>
    </xf>
    <xf numFmtId="0" fontId="16" fillId="0" borderId="0" xfId="423" applyNumberFormat="1" applyFont="1" applyFill="1" applyAlignment="1">
      <alignment horizontal="center" vertical="center"/>
    </xf>
    <xf numFmtId="0" fontId="240" fillId="0" borderId="0" xfId="423" applyFont="1" applyFill="1" applyAlignment="1">
      <alignment horizontal="center" vertical="center"/>
    </xf>
    <xf numFmtId="0" fontId="241" fillId="0" borderId="0" xfId="423" applyFont="1" applyFill="1" applyAlignment="1">
      <alignment horizontal="center" vertical="center"/>
    </xf>
    <xf numFmtId="0" fontId="236" fillId="0" borderId="0" xfId="423" applyFont="1" applyFill="1" applyAlignment="1">
      <alignment horizontal="center" vertical="center"/>
    </xf>
    <xf numFmtId="213" fontId="17" fillId="0" borderId="0" xfId="269" applyNumberFormat="1" applyFont="1" applyFill="1" applyAlignment="1">
      <alignment horizontal="center" vertical="center"/>
    </xf>
    <xf numFmtId="37" fontId="246" fillId="0" borderId="0" xfId="425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5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13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26" fillId="0" borderId="0" xfId="430" applyFont="1" applyAlignment="1">
      <alignment horizontal="center"/>
    </xf>
    <xf numFmtId="0" fontId="32" fillId="0" borderId="0" xfId="430" applyFont="1" applyAlignment="1">
      <alignment horizontal="center"/>
    </xf>
    <xf numFmtId="0" fontId="82" fillId="0" borderId="0" xfId="430" applyFont="1" applyAlignment="1">
      <alignment horizontal="center"/>
    </xf>
    <xf numFmtId="0" fontId="169" fillId="0" borderId="0" xfId="430" applyFont="1" applyAlignment="1">
      <alignment horizontal="center"/>
    </xf>
    <xf numFmtId="0" fontId="33" fillId="0" borderId="0" xfId="430" applyFont="1" applyAlignment="1">
      <alignment horizontal="center"/>
    </xf>
    <xf numFmtId="0" fontId="26" fillId="0" borderId="0" xfId="430" applyFont="1" applyAlignment="1">
      <alignment horizontal="left"/>
    </xf>
    <xf numFmtId="0" fontId="25" fillId="0" borderId="0" xfId="430" applyFont="1" applyAlignment="1">
      <alignment horizontal="center"/>
    </xf>
    <xf numFmtId="0" fontId="9" fillId="0" borderId="0" xfId="430" applyFont="1" applyAlignment="1">
      <alignment horizontal="right"/>
    </xf>
    <xf numFmtId="0" fontId="8" fillId="0" borderId="3" xfId="418" applyFont="1" applyBorder="1" applyAlignment="1">
      <alignment horizontal="center" vertical="center"/>
    </xf>
    <xf numFmtId="0" fontId="8" fillId="0" borderId="56" xfId="418" applyFont="1" applyBorder="1" applyAlignment="1">
      <alignment horizontal="center" vertical="center"/>
    </xf>
    <xf numFmtId="0" fontId="29" fillId="0" borderId="0" xfId="418" applyFont="1" applyAlignment="1">
      <alignment horizontal="center"/>
    </xf>
    <xf numFmtId="0" fontId="88" fillId="0" borderId="0" xfId="418" applyFont="1" applyAlignment="1">
      <alignment horizontal="center"/>
    </xf>
    <xf numFmtId="0" fontId="103" fillId="0" borderId="0" xfId="418" applyFont="1" applyAlignment="1">
      <alignment horizontal="center"/>
    </xf>
    <xf numFmtId="0" fontId="33" fillId="0" borderId="0" xfId="418" applyFont="1" applyBorder="1" applyAlignment="1">
      <alignment horizontal="center"/>
    </xf>
    <xf numFmtId="3" fontId="8" fillId="0" borderId="111" xfId="418" applyNumberFormat="1" applyFont="1" applyBorder="1" applyAlignment="1">
      <alignment horizontal="center" vertical="center" wrapText="1"/>
    </xf>
    <xf numFmtId="0" fontId="8" fillId="0" borderId="61" xfId="418" applyFont="1" applyBorder="1" applyAlignment="1">
      <alignment horizontal="center" vertical="center" wrapText="1"/>
    </xf>
    <xf numFmtId="0" fontId="8" fillId="0" borderId="112" xfId="418" applyFont="1" applyBorder="1" applyAlignment="1">
      <alignment horizontal="center"/>
    </xf>
    <xf numFmtId="0" fontId="8" fillId="0" borderId="41" xfId="418" applyFont="1" applyBorder="1" applyAlignment="1">
      <alignment horizontal="center"/>
    </xf>
    <xf numFmtId="0" fontId="0" fillId="0" borderId="0" xfId="418" applyFont="1" applyAlignment="1">
      <alignment horizontal="center"/>
    </xf>
    <xf numFmtId="0" fontId="1" fillId="0" borderId="0" xfId="418" applyFont="1" applyAlignment="1">
      <alignment horizontal="center"/>
    </xf>
    <xf numFmtId="0" fontId="26" fillId="0" borderId="0" xfId="418" applyFont="1" applyAlignment="1">
      <alignment horizontal="center"/>
    </xf>
    <xf numFmtId="0" fontId="8" fillId="0" borderId="37" xfId="418" applyFont="1" applyBorder="1" applyAlignment="1">
      <alignment horizontal="center" vertical="center"/>
    </xf>
    <xf numFmtId="0" fontId="8" fillId="0" borderId="36" xfId="418" applyFont="1" applyBorder="1" applyAlignment="1">
      <alignment horizontal="center" vertical="center"/>
    </xf>
    <xf numFmtId="3" fontId="8" fillId="0" borderId="33" xfId="418" applyNumberFormat="1" applyFont="1" applyBorder="1" applyAlignment="1">
      <alignment horizontal="center" vertical="center" wrapText="1"/>
    </xf>
    <xf numFmtId="0" fontId="8" fillId="0" borderId="42" xfId="418" applyFont="1" applyBorder="1" applyAlignment="1">
      <alignment horizontal="center" vertical="center" wrapText="1"/>
    </xf>
    <xf numFmtId="0" fontId="8" fillId="0" borderId="33" xfId="418" applyFont="1" applyBorder="1" applyAlignment="1">
      <alignment horizontal="center" vertical="center" wrapText="1"/>
    </xf>
    <xf numFmtId="0" fontId="8" fillId="0" borderId="110" xfId="418" applyFont="1" applyBorder="1" applyAlignment="1">
      <alignment horizontal="center" vertical="center"/>
    </xf>
    <xf numFmtId="0" fontId="8" fillId="0" borderId="57" xfId="418" applyFont="1" applyBorder="1" applyAlignment="1">
      <alignment horizontal="center" vertical="center"/>
    </xf>
    <xf numFmtId="0" fontId="8" fillId="0" borderId="45" xfId="418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3" fontId="20" fillId="0" borderId="37" xfId="0" applyNumberFormat="1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0" fillId="0" borderId="110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56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8" fontId="103" fillId="0" borderId="65" xfId="432" applyNumberFormat="1" applyFont="1" applyBorder="1" applyAlignment="1">
      <alignment horizontal="center"/>
    </xf>
    <xf numFmtId="38" fontId="26" fillId="0" borderId="113" xfId="432" applyNumberFormat="1" applyFont="1" applyBorder="1" applyAlignment="1">
      <alignment horizontal="center"/>
    </xf>
    <xf numFmtId="38" fontId="26" fillId="0" borderId="114" xfId="432" applyNumberFormat="1" applyFont="1" applyBorder="1" applyAlignment="1">
      <alignment horizontal="center"/>
    </xf>
    <xf numFmtId="38" fontId="29" fillId="0" borderId="0" xfId="432" applyNumberFormat="1" applyFont="1" applyAlignment="1">
      <alignment horizontal="center"/>
    </xf>
    <xf numFmtId="38" fontId="26" fillId="0" borderId="0" xfId="432" applyNumberFormat="1" applyFont="1" applyAlignment="1">
      <alignment horizontal="center"/>
    </xf>
    <xf numFmtId="38" fontId="9" fillId="0" borderId="0" xfId="432" applyNumberFormat="1" applyFont="1" applyBorder="1" applyAlignment="1">
      <alignment horizontal="center"/>
    </xf>
    <xf numFmtId="0" fontId="29" fillId="0" borderId="0" xfId="418" applyFont="1" applyAlignment="1">
      <alignment horizontal="left"/>
    </xf>
    <xf numFmtId="3" fontId="6" fillId="0" borderId="29" xfId="418" applyNumberFormat="1" applyFont="1" applyBorder="1" applyAlignment="1">
      <alignment horizontal="center"/>
    </xf>
    <xf numFmtId="3" fontId="1" fillId="0" borderId="29" xfId="418" applyNumberFormat="1" applyFont="1" applyBorder="1" applyAlignment="1">
      <alignment horizontal="center"/>
    </xf>
    <xf numFmtId="3" fontId="9" fillId="53" borderId="115" xfId="418" applyNumberFormat="1" applyFont="1" applyFill="1" applyBorder="1" applyAlignment="1">
      <alignment horizontal="center"/>
    </xf>
    <xf numFmtId="3" fontId="8" fillId="0" borderId="110" xfId="418" applyNumberFormat="1" applyFont="1" applyBorder="1" applyAlignment="1">
      <alignment horizontal="center" vertical="center"/>
    </xf>
    <xf numFmtId="3" fontId="8" fillId="0" borderId="57" xfId="418" applyNumberFormat="1" applyFont="1" applyBorder="1" applyAlignment="1">
      <alignment horizontal="center" vertical="center"/>
    </xf>
    <xf numFmtId="3" fontId="8" fillId="0" borderId="112" xfId="418" applyNumberFormat="1" applyFont="1" applyBorder="1" applyAlignment="1">
      <alignment horizontal="center"/>
    </xf>
    <xf numFmtId="3" fontId="8" fillId="0" borderId="41" xfId="418" applyNumberFormat="1" applyFont="1" applyBorder="1" applyAlignment="1">
      <alignment horizontal="center"/>
    </xf>
    <xf numFmtId="0" fontId="85" fillId="0" borderId="0" xfId="426" applyFont="1" applyAlignment="1">
      <alignment horizontal="center"/>
    </xf>
    <xf numFmtId="0" fontId="18" fillId="0" borderId="0" xfId="426" applyFont="1" applyAlignment="1">
      <alignment horizontal="center"/>
    </xf>
    <xf numFmtId="0" fontId="8" fillId="0" borderId="65" xfId="426" applyFont="1" applyBorder="1" applyAlignment="1">
      <alignment horizontal="center" vertical="top"/>
    </xf>
    <xf numFmtId="0" fontId="85" fillId="0" borderId="0" xfId="431" applyFont="1" applyAlignment="1">
      <alignment horizontal="center"/>
    </xf>
    <xf numFmtId="197" fontId="15" fillId="0" borderId="0" xfId="427" applyNumberFormat="1" applyFont="1" applyAlignment="1">
      <alignment horizontal="center"/>
    </xf>
    <xf numFmtId="0" fontId="22" fillId="0" borderId="0" xfId="426" applyFont="1" applyAlignment="1">
      <alignment horizontal="center"/>
    </xf>
    <xf numFmtId="0" fontId="26" fillId="0" borderId="0" xfId="426" applyFont="1" applyAlignment="1">
      <alignment horizontal="center"/>
    </xf>
    <xf numFmtId="0" fontId="13" fillId="0" borderId="43" xfId="426" applyFont="1" applyBorder="1" applyAlignment="1">
      <alignment horizontal="center" vertical="center"/>
    </xf>
    <xf numFmtId="0" fontId="13" fillId="0" borderId="46" xfId="426" applyFont="1" applyBorder="1" applyAlignment="1">
      <alignment horizontal="center" vertical="center"/>
    </xf>
    <xf numFmtId="0" fontId="13" fillId="0" borderId="48" xfId="426" applyFont="1" applyBorder="1" applyAlignment="1">
      <alignment horizontal="center" vertical="center"/>
    </xf>
    <xf numFmtId="0" fontId="26" fillId="0" borderId="44" xfId="426" applyFont="1" applyBorder="1" applyAlignment="1">
      <alignment horizontal="center" vertical="center"/>
    </xf>
    <xf numFmtId="0" fontId="26" fillId="0" borderId="11" xfId="426" applyFont="1" applyBorder="1" applyAlignment="1">
      <alignment horizontal="center" vertical="center"/>
    </xf>
    <xf numFmtId="0" fontId="26" fillId="0" borderId="9" xfId="426" applyFont="1" applyBorder="1" applyAlignment="1">
      <alignment horizontal="center" vertical="center"/>
    </xf>
    <xf numFmtId="0" fontId="26" fillId="0" borderId="37" xfId="426" applyFont="1" applyBorder="1" applyAlignment="1">
      <alignment horizontal="center" vertical="center"/>
    </xf>
    <xf numFmtId="0" fontId="26" fillId="0" borderId="36" xfId="426" applyFont="1" applyBorder="1" applyAlignment="1">
      <alignment horizontal="center" vertical="center"/>
    </xf>
    <xf numFmtId="0" fontId="13" fillId="0" borderId="33" xfId="426" applyFont="1" applyBorder="1" applyAlignment="1">
      <alignment horizontal="center" vertical="center" wrapText="1"/>
    </xf>
    <xf numFmtId="0" fontId="13" fillId="0" borderId="9" xfId="426" applyFont="1" applyBorder="1" applyAlignment="1">
      <alignment horizontal="center" vertical="center"/>
    </xf>
    <xf numFmtId="0" fontId="13" fillId="0" borderId="1" xfId="426" applyFont="1" applyBorder="1" applyAlignment="1">
      <alignment horizontal="center" vertical="center"/>
    </xf>
    <xf numFmtId="0" fontId="13" fillId="0" borderId="35" xfId="426" applyFont="1" applyBorder="1" applyAlignment="1">
      <alignment horizontal="center" vertical="center"/>
    </xf>
    <xf numFmtId="0" fontId="29" fillId="0" borderId="0" xfId="430" applyFont="1" applyAlignment="1">
      <alignment horizontal="center"/>
    </xf>
    <xf numFmtId="0" fontId="18" fillId="0" borderId="0" xfId="430" applyFont="1" applyAlignment="1">
      <alignment horizontal="center"/>
    </xf>
    <xf numFmtId="0" fontId="116" fillId="0" borderId="65" xfId="430" applyFont="1" applyBorder="1" applyAlignment="1">
      <alignment horizontal="center"/>
    </xf>
    <xf numFmtId="0" fontId="116" fillId="0" borderId="0" xfId="430" applyFont="1" applyAlignment="1">
      <alignment horizontal="center"/>
    </xf>
    <xf numFmtId="0" fontId="107" fillId="0" borderId="0" xfId="0" applyFont="1" applyAlignment="1">
      <alignment horizontal="center"/>
    </xf>
    <xf numFmtId="0" fontId="112" fillId="0" borderId="0" xfId="0" applyFont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38" fontId="33" fillId="0" borderId="65" xfId="432" applyNumberFormat="1" applyFont="1" applyBorder="1" applyAlignment="1">
      <alignment horizontal="center"/>
    </xf>
    <xf numFmtId="0" fontId="15" fillId="0" borderId="0" xfId="433" applyFont="1" applyAlignment="1">
      <alignment horizontal="left"/>
    </xf>
    <xf numFmtId="192" fontId="94" fillId="0" borderId="0" xfId="433" applyNumberFormat="1" applyFont="1" applyAlignment="1">
      <alignment horizontal="right"/>
    </xf>
    <xf numFmtId="0" fontId="114" fillId="0" borderId="0" xfId="433" applyFont="1" applyAlignment="1">
      <alignment horizontal="center"/>
    </xf>
    <xf numFmtId="0" fontId="33" fillId="0" borderId="0" xfId="433" applyFont="1" applyAlignment="1">
      <alignment horizontal="center"/>
    </xf>
    <xf numFmtId="0" fontId="16" fillId="0" borderId="11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8" fillId="0" borderId="33" xfId="433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71" fontId="8" fillId="0" borderId="33" xfId="433" applyNumberFormat="1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171" fontId="20" fillId="0" borderId="37" xfId="0" applyNumberFormat="1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195" fontId="8" fillId="0" borderId="33" xfId="265" applyNumberFormat="1" applyFont="1" applyFill="1" applyBorder="1" applyAlignment="1">
      <alignment horizontal="center" vertical="center" wrapText="1"/>
    </xf>
    <xf numFmtId="0" fontId="15" fillId="0" borderId="0" xfId="433" applyFont="1" applyFill="1" applyAlignment="1">
      <alignment horizontal="center"/>
    </xf>
    <xf numFmtId="0" fontId="20" fillId="0" borderId="43" xfId="433" applyFont="1" applyFill="1" applyBorder="1" applyAlignment="1">
      <alignment horizontal="center" vertical="center"/>
    </xf>
    <xf numFmtId="0" fontId="20" fillId="0" borderId="48" xfId="433" applyFont="1" applyFill="1" applyBorder="1" applyAlignment="1">
      <alignment horizontal="center" vertical="center"/>
    </xf>
    <xf numFmtId="0" fontId="8" fillId="0" borderId="33" xfId="433" quotePrefix="1" applyFont="1" applyFill="1" applyBorder="1" applyAlignment="1">
      <alignment horizontal="center" vertical="center" wrapText="1"/>
    </xf>
    <xf numFmtId="0" fontId="8" fillId="0" borderId="42" xfId="433" quotePrefix="1" applyFont="1" applyFill="1" applyBorder="1" applyAlignment="1">
      <alignment horizontal="center" vertical="center" wrapText="1"/>
    </xf>
    <xf numFmtId="0" fontId="234" fillId="0" borderId="0" xfId="433" applyFont="1" applyFill="1" applyAlignment="1">
      <alignment horizontal="center"/>
    </xf>
    <xf numFmtId="195" fontId="20" fillId="0" borderId="44" xfId="265" applyNumberFormat="1" applyFont="1" applyFill="1" applyBorder="1" applyAlignment="1">
      <alignment horizontal="center" vertical="center"/>
    </xf>
    <xf numFmtId="195" fontId="20" fillId="0" borderId="9" xfId="265" applyNumberFormat="1" applyFont="1" applyFill="1" applyBorder="1" applyAlignment="1">
      <alignment horizontal="center" vertical="center"/>
    </xf>
    <xf numFmtId="0" fontId="13" fillId="0" borderId="112" xfId="433" applyFont="1" applyFill="1" applyBorder="1" applyAlignment="1">
      <alignment horizontal="center" vertical="center" wrapText="1"/>
    </xf>
    <xf numFmtId="192" fontId="11" fillId="0" borderId="33" xfId="433" applyNumberFormat="1" applyFont="1" applyFill="1" applyBorder="1" applyAlignment="1">
      <alignment horizontal="center" vertical="center" wrapText="1"/>
    </xf>
    <xf numFmtId="0" fontId="26" fillId="0" borderId="0" xfId="433" applyFont="1" applyFill="1" applyAlignment="1">
      <alignment horizontal="center"/>
    </xf>
    <xf numFmtId="192" fontId="26" fillId="0" borderId="0" xfId="433" applyNumberFormat="1" applyFont="1" applyFill="1" applyAlignment="1">
      <alignment horizontal="center"/>
    </xf>
    <xf numFmtId="0" fontId="9" fillId="0" borderId="0" xfId="433" applyFont="1" applyFill="1" applyAlignment="1">
      <alignment horizontal="right"/>
    </xf>
    <xf numFmtId="0" fontId="26" fillId="0" borderId="0" xfId="420" applyFont="1" applyAlignment="1">
      <alignment horizontal="center"/>
    </xf>
    <xf numFmtId="0" fontId="33" fillId="0" borderId="0" xfId="420" applyFont="1" applyAlignment="1">
      <alignment horizontal="center" vertical="center"/>
    </xf>
    <xf numFmtId="0" fontId="20" fillId="0" borderId="113" xfId="420" applyFont="1" applyBorder="1" applyAlignment="1">
      <alignment horizontal="center" vertical="center"/>
    </xf>
    <xf numFmtId="0" fontId="20" fillId="0" borderId="114" xfId="420" applyFont="1" applyBorder="1" applyAlignment="1">
      <alignment horizontal="center" vertical="center"/>
    </xf>
    <xf numFmtId="0" fontId="29" fillId="0" borderId="0" xfId="420" applyFont="1" applyAlignment="1">
      <alignment horizontal="center"/>
    </xf>
    <xf numFmtId="0" fontId="107" fillId="0" borderId="0" xfId="420" applyFont="1" applyAlignment="1">
      <alignment horizontal="center" vertical="center"/>
    </xf>
    <xf numFmtId="0" fontId="6" fillId="0" borderId="29" xfId="420" applyFont="1" applyBorder="1" applyAlignment="1">
      <alignment horizontal="center"/>
    </xf>
    <xf numFmtId="0" fontId="20" fillId="0" borderId="38" xfId="420" applyFont="1" applyBorder="1" applyAlignment="1">
      <alignment horizontal="center" vertical="center"/>
    </xf>
    <xf numFmtId="0" fontId="20" fillId="0" borderId="50" xfId="420" applyFont="1" applyBorder="1" applyAlignment="1">
      <alignment horizontal="center" vertical="center"/>
    </xf>
    <xf numFmtId="0" fontId="20" fillId="0" borderId="37" xfId="420" applyFont="1" applyBorder="1" applyAlignment="1">
      <alignment horizontal="center" vertical="center"/>
    </xf>
    <xf numFmtId="0" fontId="20" fillId="0" borderId="1" xfId="420" applyFont="1" applyBorder="1" applyAlignment="1">
      <alignment horizontal="center" vertical="center"/>
    </xf>
    <xf numFmtId="0" fontId="20" fillId="0" borderId="36" xfId="420" applyFont="1" applyBorder="1" applyAlignment="1">
      <alignment horizontal="center" vertical="center"/>
    </xf>
    <xf numFmtId="0" fontId="20" fillId="0" borderId="35" xfId="420" applyFont="1" applyBorder="1" applyAlignment="1">
      <alignment horizontal="center" vertical="center"/>
    </xf>
    <xf numFmtId="0" fontId="87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110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6" fillId="0" borderId="38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26" fillId="0" borderId="0" xfId="0" applyFont="1" applyAlignment="1"/>
    <xf numFmtId="0" fontId="59" fillId="0" borderId="0" xfId="430" applyAlignment="1">
      <alignment horizontal="center"/>
    </xf>
    <xf numFmtId="0" fontId="59" fillId="0" borderId="0" xfId="430" applyFont="1" applyAlignment="1">
      <alignment horizontal="right"/>
    </xf>
    <xf numFmtId="0" fontId="149" fillId="0" borderId="0" xfId="421" applyFont="1" applyFill="1" applyAlignment="1">
      <alignment horizontal="center" vertical="center"/>
    </xf>
    <xf numFmtId="0" fontId="33" fillId="0" borderId="0" xfId="421" applyFont="1" applyFill="1" applyAlignment="1">
      <alignment horizontal="center" vertical="center"/>
    </xf>
    <xf numFmtId="38" fontId="17" fillId="0" borderId="0" xfId="421" applyNumberFormat="1" applyFont="1" applyFill="1" applyBorder="1" applyAlignment="1">
      <alignment horizontal="right" vertical="center"/>
    </xf>
    <xf numFmtId="0" fontId="17" fillId="0" borderId="0" xfId="421" applyFont="1" applyFill="1" applyBorder="1" applyAlignment="1">
      <alignment horizontal="right" vertical="center"/>
    </xf>
    <xf numFmtId="0" fontId="15" fillId="0" borderId="0" xfId="421" applyFont="1" applyFill="1" applyAlignment="1">
      <alignment horizontal="center" vertical="center"/>
    </xf>
    <xf numFmtId="0" fontId="8" fillId="0" borderId="38" xfId="421" applyFont="1" applyFill="1" applyBorder="1" applyAlignment="1">
      <alignment horizontal="center" vertical="center" wrapText="1"/>
    </xf>
    <xf numFmtId="0" fontId="8" fillId="0" borderId="50" xfId="421" applyFont="1" applyFill="1" applyBorder="1" applyAlignment="1">
      <alignment horizontal="center" vertical="center" wrapText="1"/>
    </xf>
    <xf numFmtId="0" fontId="8" fillId="0" borderId="37" xfId="421" applyFont="1" applyFill="1" applyBorder="1" applyAlignment="1">
      <alignment horizontal="center" vertical="center" wrapText="1"/>
    </xf>
    <xf numFmtId="0" fontId="8" fillId="0" borderId="1" xfId="421" applyFont="1" applyFill="1" applyBorder="1" applyAlignment="1">
      <alignment horizontal="center" vertical="center" wrapText="1"/>
    </xf>
    <xf numFmtId="0" fontId="8" fillId="0" borderId="36" xfId="421" applyFont="1" applyFill="1" applyBorder="1" applyAlignment="1">
      <alignment horizontal="center" vertical="center" wrapText="1"/>
    </xf>
    <xf numFmtId="0" fontId="8" fillId="0" borderId="35" xfId="421" applyFont="1" applyFill="1" applyBorder="1" applyAlignment="1">
      <alignment horizontal="center" vertical="center" wrapText="1"/>
    </xf>
    <xf numFmtId="0" fontId="8" fillId="0" borderId="44" xfId="421" applyFont="1" applyFill="1" applyBorder="1" applyAlignment="1">
      <alignment horizontal="center" vertical="center" wrapText="1" shrinkToFit="1"/>
    </xf>
    <xf numFmtId="0" fontId="8" fillId="0" borderId="11" xfId="421" applyFont="1" applyFill="1" applyBorder="1" applyAlignment="1">
      <alignment horizontal="center" vertical="center" wrapText="1" shrinkToFit="1"/>
    </xf>
    <xf numFmtId="0" fontId="8" fillId="0" borderId="9" xfId="421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center"/>
    </xf>
    <xf numFmtId="3" fontId="6" fillId="0" borderId="29" xfId="0" applyNumberFormat="1" applyFont="1" applyFill="1" applyBorder="1" applyAlignment="1">
      <alignment horizontal="right"/>
    </xf>
  </cellXfs>
  <cellStyles count="817">
    <cellStyle name="_x0001_" xfId="1"/>
    <cellStyle name="          _x000d__x000a_shell=progman.exe_x000d__x000a_m" xfId="2"/>
    <cellStyle name="#,##0" xfId="3"/>
    <cellStyle name="%" xfId="4"/>
    <cellStyle name="." xfId="5"/>
    <cellStyle name="._Mau danh gia binh bau TTCN" xfId="6"/>
    <cellStyle name=".d©y" xfId="7"/>
    <cellStyle name="??" xfId="8"/>
    <cellStyle name="?? [0.00]_      " xfId="9"/>
    <cellStyle name="?? [0]" xfId="10"/>
    <cellStyle name="?_x001d_??%U©÷u&amp;H©÷9_x0008_?_x0009_s_x000a__x0007__x0001__x0001_" xfId="11"/>
    <cellStyle name="???? [0.00]_      " xfId="12"/>
    <cellStyle name="??????" xfId="13"/>
    <cellStyle name="??????????????????? [0]_FTC_OFFER" xfId="14"/>
    <cellStyle name="???????????????????_FTC_OFFER" xfId="15"/>
    <cellStyle name="????_      " xfId="16"/>
    <cellStyle name="???[0]_?? DI" xfId="17"/>
    <cellStyle name="???_?? DI" xfId="18"/>
    <cellStyle name="??[0]_BRE" xfId="19"/>
    <cellStyle name="??_      " xfId="20"/>
    <cellStyle name="??A? [0]_laroux_1_¢¬???¢â? " xfId="21"/>
    <cellStyle name="??A?_laroux_1_¢¬???¢â? " xfId="22"/>
    <cellStyle name="?¡±¢¥?_?¨ù??¢´¢¥_¢¬???¢â? " xfId="23"/>
    <cellStyle name="_x0001_?¶æµ_x001b_ºß­ " xfId="24"/>
    <cellStyle name="_x0001_?¶æµ_x001b_ºß­_" xfId="25"/>
    <cellStyle name="?ðÇ%U?&amp;H?_x0008_?s_x000a__x0007__x0001__x0001_" xfId="26"/>
    <cellStyle name="_x0001_\Ô" xfId="27"/>
    <cellStyle name="_06 BCTC SD2" xfId="28"/>
    <cellStyle name="_06 BCTC SD2ver 1" xfId="29"/>
    <cellStyle name="_1311 " xfId="30"/>
    <cellStyle name="_1312 " xfId="31"/>
    <cellStyle name="_138 141" xfId="32"/>
    <cellStyle name="_1388 " xfId="33"/>
    <cellStyle name="_141 " xfId="34"/>
    <cellStyle name="_42-338 " xfId="35"/>
    <cellStyle name="_Bang can doi ke toan HN song Da 10 gui viet" xfId="36"/>
    <cellStyle name="_Bang Chi tieu (2)" xfId="37"/>
    <cellStyle name="_Bao cao quyet toan Q4 thang 2007 CN 205" xfId="38"/>
    <cellStyle name="_BC NAM 2007 Kiem toan VAE_BC qui IV CONG NO" xfId="39"/>
    <cellStyle name="_BC NAM 2007 Kiem toan VAE_BC qui IV sua-2009" xfId="40"/>
    <cellStyle name="_BC NAM 2007 Kiem toan VAE_BC toan Cty Qui 1NAM 2008" xfId="41"/>
    <cellStyle name="_BC NAM 2007 Kiem toan VAE_BCQT khac Qui 2 NAM 2008" xfId="42"/>
    <cellStyle name="_BC NAM 2007 Kiem toan VAE_BCQT Quy I. 2009 Toan Cong ty" xfId="43"/>
    <cellStyle name="_BC NAM 2007 Kiem toan VAE_Cac quy" xfId="44"/>
    <cellStyle name="_BC Tai chinh Q2.07" xfId="45"/>
    <cellStyle name="_BC toan Cty Qui 1NAM 2008_BC qui IV CONG NO" xfId="46"/>
    <cellStyle name="_BC toan Cty Qui 1NAM 2008_BC qui IV sua-2009" xfId="47"/>
    <cellStyle name="_BC toan Cty Qui 1NAM 2008_BCQT khac Qui 2 NAM 2008" xfId="48"/>
    <cellStyle name="_BC toan Cty Qui 1NAM 2008_BCQT Quy I. 2009 Toan Cong ty" xfId="49"/>
    <cellStyle name="_BC toan Cty Qui 1NAM 2008_Cac quy" xfId="50"/>
    <cellStyle name="_BCQT TC 9 THANG TOAN CTY_1" xfId="51"/>
    <cellStyle name="_BCTC + QTri toan Cty NAM 2007 10h ngay 23.1.2007_1" xfId="52"/>
    <cellStyle name="_BCTC da duoc kiem toan CPA" xfId="53"/>
    <cellStyle name="_BCTC nam 2009 da duoc kiem toan boi CPA" xfId="54"/>
    <cellStyle name="_BCTC SD 10 Huy29T2" xfId="55"/>
    <cellStyle name="_BCTC Toan Cong ty Quy IV - 2009" xfId="56"/>
    <cellStyle name="_BOCVL" xfId="57"/>
    <cellStyle name="_Book1" xfId="58"/>
    <cellStyle name="_Book1_06 BCTC SD2" xfId="59"/>
    <cellStyle name="_Book1_06 BCTC SD2ver 1" xfId="60"/>
    <cellStyle name="_Book1_Bang can doi ke toan HN song Da 10 gui viet" xfId="61"/>
    <cellStyle name="_Book1_BCTC da duoc kiem toan CPA" xfId="62"/>
    <cellStyle name="_Book1_BCTC nam 2009 da duoc kiem toan boi CPA" xfId="63"/>
    <cellStyle name="_Book1_BCTC Toan Cong ty Quy IV - 2009" xfId="64"/>
    <cellStyle name="_Book1_CTHT dieu chinh theo kiem toan nam 2009" xfId="65"/>
    <cellStyle name="_Book1_Dieu chinh but toan gan tru qua cua CTGT SDa" xfId="66"/>
    <cellStyle name="_Book1_Doanh so den 2008" xfId="67"/>
    <cellStyle name="_Book1_Ngan hang DT &amp; PT Ha Tay" xfId="68"/>
    <cellStyle name="_Book1_Nhap" xfId="69"/>
    <cellStyle name="_Book1_Nhap bang CDKT" xfId="70"/>
    <cellStyle name="_Book1_Phieu chi" xfId="71"/>
    <cellStyle name="_Book1_UocKHTC9T-DKKH3Tcuoi2007" xfId="72"/>
    <cellStyle name="_Book1_UocKHTC9T-DKKHQ4-2008" xfId="73"/>
    <cellStyle name="_cphi quan ly nam 2007" xfId="74"/>
    <cellStyle name="_CTHT dieu chinh theo kiem toan nam 2009" xfId="75"/>
    <cellStyle name="_Dieu chinh but toan gan tru qua cua CTGT SDa" xfId="76"/>
    <cellStyle name="_Dieu chinh but toan gan tru qua cua CTGT SDa_1" xfId="77"/>
    <cellStyle name="_KH nam 2007 dieu chinh" xfId="78"/>
    <cellStyle name="_KH07" xfId="79"/>
    <cellStyle name="_Mau danh gia binh bau TTCN" xfId="80"/>
    <cellStyle name="_Ngan hang DT &amp; PT Ha Tay" xfId="81"/>
    <cellStyle name="_Nhap" xfId="82"/>
    <cellStyle name="_Phieu chi" xfId="83"/>
    <cellStyle name="_socai.211" xfId="84"/>
    <cellStyle name="_SS CP SL QIII - CN 209" xfId="85"/>
    <cellStyle name="_SSSL31.12.2007" xfId="86"/>
    <cellStyle name="_TSCD Toan CQCT theo VAE" xfId="87"/>
    <cellStyle name="_WP-TSCD  HH Ha Noi" xfId="88"/>
    <cellStyle name="_WP-TSCD  HH Vinh Phuc" xfId="89"/>
    <cellStyle name="_WP-TSCD  VH Vinh Phuc" xfId="90"/>
    <cellStyle name="_ÿÿÿÿÿ" xfId="91"/>
    <cellStyle name="_ÿÿÿÿÿ_Doanh so den 2008" xfId="92"/>
    <cellStyle name="_ÿÿÿÿÿ_Nhap bang CDKT" xfId="93"/>
    <cellStyle name="_ÿÿÿÿÿ_UocKHTC9T-DKKH3Tcuoi2007" xfId="94"/>
    <cellStyle name="_ÿÿÿÿÿ_UocKHTC9T-DKKHQ4-2008" xfId="95"/>
    <cellStyle name="~1" xfId="96"/>
    <cellStyle name="_x0001_¨c^ " xfId="97"/>
    <cellStyle name="_x0001_¨c^[" xfId="98"/>
    <cellStyle name="_x0001_¨c^_" xfId="99"/>
    <cellStyle name="_x0001_¨Œc^ " xfId="100"/>
    <cellStyle name="_x0001_¨Œc^[" xfId="101"/>
    <cellStyle name="_x0001_¨Œc^_" xfId="102"/>
    <cellStyle name="’Ê‰Ý [0.00]_††††† " xfId="103"/>
    <cellStyle name="’Ê‰Ý_††††† " xfId="104"/>
    <cellStyle name="_x0001_µÑTÖ " xfId="105"/>
    <cellStyle name="_x0001_µÑTÖ_" xfId="106"/>
    <cellStyle name="•W?_¯–ì" xfId="107"/>
    <cellStyle name="•W€_Format" xfId="108"/>
    <cellStyle name="•W_¯–ì" xfId="109"/>
    <cellStyle name="W_BS_1" xfId="110"/>
    <cellStyle name="0" xfId="111"/>
    <cellStyle name="0.0" xfId="112"/>
    <cellStyle name="0.00" xfId="113"/>
    <cellStyle name="1" xfId="114"/>
    <cellStyle name="1_Book1" xfId="115"/>
    <cellStyle name="1_Book1_1" xfId="116"/>
    <cellStyle name="1_Book1_Dieu chinh but toan gan tru qua cua CTGT SDa" xfId="117"/>
    <cellStyle name="1_Book1_Phieu chi" xfId="118"/>
    <cellStyle name="1_Cau thuy dien Ban La (Cu Anh)" xfId="119"/>
    <cellStyle name="1_cuong sua 9.10" xfId="120"/>
    <cellStyle name="1_Du toan 558 (Km17+508.12 - Km 22)" xfId="121"/>
    <cellStyle name="1_Tinh luong ktv scc  t4-09" xfId="122"/>
    <cellStyle name="1_Tinh luong ktv scc  t5-09" xfId="123"/>
    <cellStyle name="1_TRUNG PMU 5" xfId="124"/>
    <cellStyle name="1_ÿÿÿÿÿ" xfId="125"/>
    <cellStyle name="1_ÿÿÿÿÿ_BOCVL" xfId="126"/>
    <cellStyle name="1_ÿÿÿÿÿ_Duong cong vu No8-SD2-1" xfId="127"/>
    <cellStyle name="_x0001_1¼„½(" xfId="128"/>
    <cellStyle name="_x0001_1¼½(" xfId="129"/>
    <cellStyle name="15" xfId="130"/>
    <cellStyle name="2" xfId="131"/>
    <cellStyle name="2_Book1" xfId="132"/>
    <cellStyle name="2_Book1_1" xfId="133"/>
    <cellStyle name="2_Book1_Dieu chinh but toan gan tru qua cua CTGT SDa" xfId="134"/>
    <cellStyle name="2_Book1_Phieu chi" xfId="135"/>
    <cellStyle name="2_Cau thuy dien Ban La (Cu Anh)" xfId="136"/>
    <cellStyle name="2_cuong sua 9.10" xfId="137"/>
    <cellStyle name="2_Du toan 558 (Km17+508.12 - Km 22)" xfId="138"/>
    <cellStyle name="2_Tinh luong ktv scc  t4-09" xfId="139"/>
    <cellStyle name="2_Tinh luong ktv scc  t5-09" xfId="140"/>
    <cellStyle name="2_TRUNG PMU 5" xfId="141"/>
    <cellStyle name="2_ÿÿÿÿÿ" xfId="142"/>
    <cellStyle name="2_ÿÿÿÿÿ_BOCVL" xfId="143"/>
    <cellStyle name="2_ÿÿÿÿÿ_Duong cong vu No8-SD2-1" xfId="144"/>
    <cellStyle name="20" xfId="145"/>
    <cellStyle name="20% - Accent1" xfId="146" builtinId="30" customBuiltin="1"/>
    <cellStyle name="20% - Accent2" xfId="147" builtinId="34" customBuiltin="1"/>
    <cellStyle name="20% - Accent3" xfId="148" builtinId="38" customBuiltin="1"/>
    <cellStyle name="20% - Accent4" xfId="149" builtinId="42" customBuiltin="1"/>
    <cellStyle name="20% - Accent5" xfId="150" builtinId="46" customBuiltin="1"/>
    <cellStyle name="20% - Accent6" xfId="151" builtinId="50" customBuiltin="1"/>
    <cellStyle name="-2001" xfId="152"/>
    <cellStyle name="3" xfId="153"/>
    <cellStyle name="3_Book1" xfId="154"/>
    <cellStyle name="3_Book1_1" xfId="155"/>
    <cellStyle name="3_Book1_Dieu chinh but toan gan tru qua cua CTGT SDa" xfId="156"/>
    <cellStyle name="3_Book1_Phieu chi" xfId="157"/>
    <cellStyle name="3_Cau thuy dien Ban La (Cu Anh)" xfId="158"/>
    <cellStyle name="3_cuong sua 9.10" xfId="159"/>
    <cellStyle name="3_Du toan 558 (Km17+508.12 - Km 22)" xfId="160"/>
    <cellStyle name="3_Tinh luong ktv scc  t4-09" xfId="161"/>
    <cellStyle name="3_Tinh luong ktv scc  t5-09" xfId="162"/>
    <cellStyle name="3_ÿÿÿÿÿ" xfId="163"/>
    <cellStyle name="4" xfId="164"/>
    <cellStyle name="4_Book1" xfId="165"/>
    <cellStyle name="4_Book1_1" xfId="166"/>
    <cellStyle name="4_Book1_Dieu chinh but toan gan tru qua cua CTGT SDa" xfId="167"/>
    <cellStyle name="4_Book1_Phieu chi" xfId="168"/>
    <cellStyle name="4_Cau thuy dien Ban La (Cu Anh)" xfId="169"/>
    <cellStyle name="4_cuong sua 9.10" xfId="170"/>
    <cellStyle name="4_Du toan 558 (Km17+508.12 - Km 22)" xfId="171"/>
    <cellStyle name="4_Tinh luong ktv scc  t4-09" xfId="172"/>
    <cellStyle name="4_Tinh luong ktv scc  t5-09" xfId="173"/>
    <cellStyle name="4_ÿÿÿÿÿ" xfId="174"/>
    <cellStyle name="40% - Accent1" xfId="175" builtinId="31" customBuiltin="1"/>
    <cellStyle name="40% - Accent2" xfId="176" builtinId="35" customBuiltin="1"/>
    <cellStyle name="40% - Accent3" xfId="177" builtinId="39" customBuiltin="1"/>
    <cellStyle name="40% - Accent4" xfId="178" builtinId="43" customBuiltin="1"/>
    <cellStyle name="40% - Accent5" xfId="179" builtinId="47" customBuiltin="1"/>
    <cellStyle name="40% - Accent6" xfId="180" builtinId="51" customBuiltin="1"/>
    <cellStyle name="52" xfId="181"/>
    <cellStyle name="6" xfId="182"/>
    <cellStyle name="60% - Accent1" xfId="183" builtinId="32" customBuiltin="1"/>
    <cellStyle name="60% - Accent2" xfId="184" builtinId="36" customBuiltin="1"/>
    <cellStyle name="60% - Accent3" xfId="185" builtinId="40" customBuiltin="1"/>
    <cellStyle name="60% - Accent4" xfId="186" builtinId="44" customBuiltin="1"/>
    <cellStyle name="60% - Accent5" xfId="187" builtinId="48" customBuiltin="1"/>
    <cellStyle name="60% - Accent6" xfId="188" builtinId="52" customBuiltin="1"/>
    <cellStyle name="9" xfId="189"/>
    <cellStyle name="_x0001_Å»_x001e_´ " xfId="190"/>
    <cellStyle name="_x0001_Å»_x001e_´_" xfId="191"/>
    <cellStyle name="Accent1" xfId="192" builtinId="29" customBuiltin="1"/>
    <cellStyle name="Accent2" xfId="193" builtinId="33" customBuiltin="1"/>
    <cellStyle name="Accent3" xfId="194" builtinId="37" customBuiltin="1"/>
    <cellStyle name="Accent4" xfId="195" builtinId="41" customBuiltin="1"/>
    <cellStyle name="Accent5" xfId="196" builtinId="45" customBuiltin="1"/>
    <cellStyle name="Accent6" xfId="197" builtinId="49" customBuiltin="1"/>
    <cellStyle name="ÅëÈ­ [0]_      " xfId="198"/>
    <cellStyle name="AeE­ [0]_INQUIRY ¿?¾÷AßAø " xfId="199"/>
    <cellStyle name="ÅëÈ­ [0]_laroux" xfId="200"/>
    <cellStyle name="ÅëÈ­_      " xfId="201"/>
    <cellStyle name="AeE­_INQUIRY ¿?¾÷AßAø " xfId="202"/>
    <cellStyle name="ÅëÈ­_laroux" xfId="203"/>
    <cellStyle name="args.style" xfId="204"/>
    <cellStyle name="ÄÞ¸¶ [0]_      " xfId="205"/>
    <cellStyle name="AÞ¸¶ [0]_INQUIRY ¿?¾÷AßAø " xfId="206"/>
    <cellStyle name="ÄÞ¸¶ [0]_L601CPT" xfId="207"/>
    <cellStyle name="ÄÞ¸¶_      " xfId="208"/>
    <cellStyle name="AÞ¸¶_INQUIRY ¿?¾÷AßAø " xfId="209"/>
    <cellStyle name="ÄÞ¸¶_L601CPT" xfId="210"/>
    <cellStyle name="AutoFormat-Optionen" xfId="211"/>
    <cellStyle name="Bad" xfId="212" builtinId="27" customBuiltin="1"/>
    <cellStyle name="Bangchu" xfId="213"/>
    <cellStyle name="BDAD" xfId="214"/>
    <cellStyle name="Body" xfId="215"/>
    <cellStyle name="C?AØ_¿?¾÷CoE² " xfId="216"/>
    <cellStyle name="C~1" xfId="217"/>
    <cellStyle name="Ç¥ÁØ_      " xfId="218"/>
    <cellStyle name="C￥AØ_¿μ¾÷CoE² " xfId="219"/>
    <cellStyle name="Ç¥ÁØ_£Ò£Ã°üÁ¦ÀÛ" xfId="220"/>
    <cellStyle name="C￥AØ_≫c¾÷ºIº° AN°e " xfId="221"/>
    <cellStyle name="Ç¥ÁØ_¼­¿ï-¾È»ê" xfId="222"/>
    <cellStyle name="C￥AØ_5-1±¤°i " xfId="223"/>
    <cellStyle name="Ç¥ÁØ_6" xfId="224"/>
    <cellStyle name="C￥AØ_Ay°eC￥(2¿u) " xfId="225"/>
    <cellStyle name="Ç¥ÁØ_Áý°èÇ¥_1" xfId="226"/>
    <cellStyle name="C￥AØ_CoAo¹yAI °A¾×¿ⓒ½A " xfId="227"/>
    <cellStyle name="Ç¥ÁØ_ESCº¸°í" xfId="228"/>
    <cellStyle name="C￥AØ_Sheet1_¿μ¾÷CoE² " xfId="229"/>
    <cellStyle name="Ç¥ÁØ_Sheet1_£Ò£Ã°üÁ¦ÀÛÇöÈ²" xfId="230"/>
    <cellStyle name="C￥AØ_Sheet1_0N-HANDLING " xfId="231"/>
    <cellStyle name="Ç¥ÁØ_Sheet1_¼­¿ï-¾È»ê" xfId="232"/>
    <cellStyle name="C￥AØ_Sheet1_Ay°eC￥(2¿u) " xfId="233"/>
    <cellStyle name="Ç¥ÁØ_Sheet1_laroux" xfId="234"/>
    <cellStyle name="Calc Currency (0)" xfId="235"/>
    <cellStyle name="Calc Currency (2)" xfId="236"/>
    <cellStyle name="Calc Percent (0)" xfId="237"/>
    <cellStyle name="Calc Percent (1)" xfId="238"/>
    <cellStyle name="Calc Percent (2)" xfId="239"/>
    <cellStyle name="Calc Units (0)" xfId="240"/>
    <cellStyle name="Calc Units (1)" xfId="241"/>
    <cellStyle name="Calc Units (2)" xfId="242"/>
    <cellStyle name="Calculation" xfId="243" builtinId="22" customBuiltin="1"/>
    <cellStyle name="category" xfId="244"/>
    <cellStyle name="CC1" xfId="245"/>
    <cellStyle name="CC2" xfId="246"/>
    <cellStyle name="chchuyen" xfId="247"/>
    <cellStyle name="Check Cell" xfId="248" builtinId="23" customBuiltin="1"/>
    <cellStyle name="Chi phÝ kh¸c_Book1" xfId="249"/>
    <cellStyle name="chu" xfId="250"/>
    <cellStyle name="CHUONG" xfId="251"/>
    <cellStyle name="Comma  - Style1" xfId="252"/>
    <cellStyle name="Comma  - Style2" xfId="253"/>
    <cellStyle name="Comma  - Style3" xfId="254"/>
    <cellStyle name="Comma  - Style4" xfId="255"/>
    <cellStyle name="Comma  - Style5" xfId="256"/>
    <cellStyle name="Comma  - Style6" xfId="257"/>
    <cellStyle name="Comma  - Style7" xfId="258"/>
    <cellStyle name="Comma  - Style8" xfId="259"/>
    <cellStyle name="Comma [0] 2" xfId="260"/>
    <cellStyle name="Comma [0]_06 BCTC SD2" xfId="261"/>
    <cellStyle name="Comma [00]" xfId="262"/>
    <cellStyle name="Comma 2" xfId="263"/>
    <cellStyle name="comma zerodec" xfId="264"/>
    <cellStyle name="Comma_3311, 3312" xfId="265"/>
    <cellStyle name="Comma_bang cdkt (DCKT)" xfId="266"/>
    <cellStyle name="Comma_Bao cao tai chinh qui I nam 2010" xfId="267"/>
    <cellStyle name="Comma_BC Tai chinh Q3.07" xfId="268"/>
    <cellStyle name="Comma_BCTC nha may dua Quang Nam (30.9.2006)" xfId="269"/>
    <cellStyle name="Comma_BCTC Toan Cong ty nam 2009 sau kiem toan CPA" xfId="270"/>
    <cellStyle name="Comma0" xfId="271"/>
    <cellStyle name="cong" xfId="272"/>
    <cellStyle name="Copied" xfId="273"/>
    <cellStyle name="Cࡵrrency_Sheet1_PRODUCTĠ" xfId="274"/>
    <cellStyle name="_x0001_CS_x0006_RMO[" xfId="275"/>
    <cellStyle name="_x0001_CS_x0006_RMO_" xfId="276"/>
    <cellStyle name="CT1" xfId="277"/>
    <cellStyle name="CT2" xfId="278"/>
    <cellStyle name="CT4" xfId="279"/>
    <cellStyle name="CT5" xfId="280"/>
    <cellStyle name="ct7" xfId="281"/>
    <cellStyle name="ct8" xfId="282"/>
    <cellStyle name="cth1" xfId="283"/>
    <cellStyle name="Cthuc" xfId="284"/>
    <cellStyle name="Cthuc1" xfId="285"/>
    <cellStyle name="Currency $" xfId="286"/>
    <cellStyle name="Currency [00]" xfId="287"/>
    <cellStyle name="Currency0" xfId="288"/>
    <cellStyle name="Currency1" xfId="289"/>
    <cellStyle name="d" xfId="290"/>
    <cellStyle name="d%" xfId="291"/>
    <cellStyle name="d1" xfId="292"/>
    <cellStyle name="Date" xfId="293"/>
    <cellStyle name="Date Short" xfId="294"/>
    <cellStyle name="Date_Bao Cao Kiem Tra  trung bay Ke milk-yomilk CK 2" xfId="295"/>
    <cellStyle name="DAUDE" xfId="296"/>
    <cellStyle name="DELTA" xfId="297"/>
    <cellStyle name="Dezimal [0]_68574_Materialbedarfsliste" xfId="298"/>
    <cellStyle name="Dezimal_68574_Materialbedarfsliste" xfId="299"/>
    <cellStyle name="_x0001_dÏÈ¹ " xfId="300"/>
    <cellStyle name="_x0001_dÏÈ¹_" xfId="301"/>
    <cellStyle name="Dollar (zero dec)" xfId="302"/>
    <cellStyle name="Dung" xfId="303"/>
    <cellStyle name="Dziesi?tny [0]_Invoices2001Slovakia" xfId="304"/>
    <cellStyle name="Dziesi?tny_Invoices2001Slovakia" xfId="305"/>
    <cellStyle name="Dziesietny [0]_Invoices2001Slovakia" xfId="306"/>
    <cellStyle name="Dziesiętny [0]_Invoices2001Slovakia" xfId="307"/>
    <cellStyle name="Dziesietny [0]_Invoices2001Slovakia_Book1" xfId="308"/>
    <cellStyle name="Dziesiętny [0]_Invoices2001Slovakia_Book1" xfId="309"/>
    <cellStyle name="Dziesietny [0]_Invoices2001Slovakia_Book1_Tong hop Cac tuyen(9-1-06)" xfId="310"/>
    <cellStyle name="Dziesiętny [0]_Invoices2001Slovakia_Book1_Tong hop Cac tuyen(9-1-06)" xfId="311"/>
    <cellStyle name="Dziesietny [0]_Invoices2001Slovakia_KL K.C mat duong" xfId="312"/>
    <cellStyle name="Dziesiętny [0]_Invoices2001Slovakia_Nhalamviec VTC(25-1-05)" xfId="313"/>
    <cellStyle name="Dziesietny [0]_Invoices2001Slovakia_TDT KHANH HOA" xfId="314"/>
    <cellStyle name="Dziesiętny [0]_Invoices2001Slovakia_TDT KHANH HOA" xfId="315"/>
    <cellStyle name="Dziesietny [0]_Invoices2001Slovakia_TDT KHANH HOA_Tong hop Cac tuyen(9-1-06)" xfId="316"/>
    <cellStyle name="Dziesiętny [0]_Invoices2001Slovakia_TDT KHANH HOA_Tong hop Cac tuyen(9-1-06)" xfId="317"/>
    <cellStyle name="Dziesietny [0]_Invoices2001Slovakia_TDT quangngai" xfId="318"/>
    <cellStyle name="Dziesiętny [0]_Invoices2001Slovakia_TDT quangngai" xfId="319"/>
    <cellStyle name="Dziesietny [0]_Invoices2001Slovakia_Tong hop Cac tuyen(9-1-06)" xfId="320"/>
    <cellStyle name="Dziesietny_Invoices2001Slovakia" xfId="321"/>
    <cellStyle name="Dziesiętny_Invoices2001Slovakia" xfId="322"/>
    <cellStyle name="Dziesietny_Invoices2001Slovakia_Book1" xfId="323"/>
    <cellStyle name="Dziesiętny_Invoices2001Slovakia_Book1" xfId="324"/>
    <cellStyle name="Dziesietny_Invoices2001Slovakia_Book1_Tong hop Cac tuyen(9-1-06)" xfId="325"/>
    <cellStyle name="Dziesiętny_Invoices2001Slovakia_Book1_Tong hop Cac tuyen(9-1-06)" xfId="326"/>
    <cellStyle name="Dziesietny_Invoices2001Slovakia_KL K.C mat duong" xfId="327"/>
    <cellStyle name="Dziesiętny_Invoices2001Slovakia_Nhalamviec VTC(25-1-05)" xfId="328"/>
    <cellStyle name="Dziesietny_Invoices2001Slovakia_TDT KHANH HOA" xfId="329"/>
    <cellStyle name="Dziesiętny_Invoices2001Slovakia_TDT KHANH HOA" xfId="330"/>
    <cellStyle name="Dziesietny_Invoices2001Slovakia_TDT KHANH HOA_Tong hop Cac tuyen(9-1-06)" xfId="331"/>
    <cellStyle name="Dziesiętny_Invoices2001Slovakia_TDT KHANH HOA_Tong hop Cac tuyen(9-1-06)" xfId="332"/>
    <cellStyle name="Dziesietny_Invoices2001Slovakia_TDT quangngai" xfId="333"/>
    <cellStyle name="Dziesiętny_Invoices2001Slovakia_TDT quangngai" xfId="334"/>
    <cellStyle name="Dziesietny_Invoices2001Slovakia_Tong hop Cac tuyen(9-1-06)" xfId="335"/>
    <cellStyle name="e" xfId="336"/>
    <cellStyle name="eeee" xfId="337"/>
    <cellStyle name="Enter Currency (0)" xfId="338"/>
    <cellStyle name="Enter Currency (2)" xfId="339"/>
    <cellStyle name="Enter Units (0)" xfId="340"/>
    <cellStyle name="Enter Units (1)" xfId="341"/>
    <cellStyle name="Enter Units (2)" xfId="342"/>
    <cellStyle name="Entered" xfId="343"/>
    <cellStyle name="Euro" xfId="344"/>
    <cellStyle name="Explanatory Text" xfId="345" builtinId="53" customBuiltin="1"/>
    <cellStyle name="f" xfId="346"/>
    <cellStyle name="F2" xfId="347"/>
    <cellStyle name="F3" xfId="348"/>
    <cellStyle name="F4" xfId="349"/>
    <cellStyle name="F5" xfId="350"/>
    <cellStyle name="F6" xfId="351"/>
    <cellStyle name="F7" xfId="352"/>
    <cellStyle name="F8" xfId="353"/>
    <cellStyle name="Fixed" xfId="354"/>
    <cellStyle name="form_so" xfId="355"/>
    <cellStyle name="gia" xfId="356"/>
    <cellStyle name="GIA-MOI" xfId="357"/>
    <cellStyle name="Good" xfId="358" builtinId="26" customBuiltin="1"/>
    <cellStyle name="Grey" xfId="359"/>
    <cellStyle name="Group" xfId="360"/>
    <cellStyle name="ha" xfId="361"/>
    <cellStyle name="Head 1" xfId="362"/>
    <cellStyle name="HEADER" xfId="363"/>
    <cellStyle name="Header1" xfId="364"/>
    <cellStyle name="Header2" xfId="365"/>
    <cellStyle name="Heading" xfId="366"/>
    <cellStyle name="Heading 1" xfId="367" builtinId="16" customBuiltin="1"/>
    <cellStyle name="Heading 2" xfId="368" builtinId="17" customBuiltin="1"/>
    <cellStyle name="Heading 3" xfId="369" builtinId="18" customBuiltin="1"/>
    <cellStyle name="Heading 4" xfId="370" builtinId="19" customBuiltin="1"/>
    <cellStyle name="HEADING1" xfId="371"/>
    <cellStyle name="HEADING2" xfId="372"/>
    <cellStyle name="HEADINGS" xfId="373"/>
    <cellStyle name="HEADINGSTOP" xfId="374"/>
    <cellStyle name="headoption" xfId="375"/>
    <cellStyle name="Hoa-Scholl" xfId="376"/>
    <cellStyle name="_x0001_í½?" xfId="377"/>
    <cellStyle name="_x0001_íå_x001b_ô " xfId="378"/>
    <cellStyle name="_x0001_íå_x001b_ô_" xfId="379"/>
    <cellStyle name="Input" xfId="380" builtinId="20" customBuiltin="1"/>
    <cellStyle name="Input [yellow]" xfId="381"/>
    <cellStyle name="k_TONG HOP KINH PHI" xfId="382"/>
    <cellStyle name="k_ÿÿÿÿÿ" xfId="383"/>
    <cellStyle name="k_ÿÿÿÿÿ_1" xfId="384"/>
    <cellStyle name="k_ÿÿÿÿÿ_2" xfId="385"/>
    <cellStyle name="khanh" xfId="386"/>
    <cellStyle name="khung" xfId="387"/>
    <cellStyle name="KLBXUNG" xfId="388"/>
    <cellStyle name="Ledger 17 x 11 in" xfId="389"/>
    <cellStyle name="Line" xfId="390"/>
    <cellStyle name="Link Currency (0)" xfId="391"/>
    <cellStyle name="Link Currency (2)" xfId="392"/>
    <cellStyle name="Link Units (0)" xfId="393"/>
    <cellStyle name="Link Units (1)" xfId="394"/>
    <cellStyle name="Link Units (2)" xfId="395"/>
    <cellStyle name="Linked Cell" xfId="396" builtinId="24" customBuiltin="1"/>
    <cellStyle name="luc" xfId="397"/>
    <cellStyle name="luc2" xfId="398"/>
    <cellStyle name="Millares [0]_Well Timing" xfId="399"/>
    <cellStyle name="Millares_Well Timing" xfId="400"/>
    <cellStyle name="Milliers [0]_      " xfId="401"/>
    <cellStyle name="Milliers_      " xfId="402"/>
    <cellStyle name="Model" xfId="403"/>
    <cellStyle name="moi" xfId="404"/>
    <cellStyle name="Moneda [0]_Well Timing" xfId="405"/>
    <cellStyle name="Moneda_Well Timing" xfId="406"/>
    <cellStyle name="Monétaire [0]_      " xfId="407"/>
    <cellStyle name="Monétaire_      " xfId="408"/>
    <cellStyle name="n" xfId="409"/>
    <cellStyle name="n1" xfId="410"/>
    <cellStyle name="Neutral" xfId="411" builtinId="28" customBuiltin="1"/>
    <cellStyle name="New Times Roman" xfId="412"/>
    <cellStyle name="no dec" xfId="413"/>
    <cellStyle name="ÑONVÒ" xfId="414"/>
    <cellStyle name="Normal" xfId="0" builtinId="0"/>
    <cellStyle name="Normal - Style1" xfId="415"/>
    <cellStyle name="Normal - 유형1" xfId="416"/>
    <cellStyle name="Normal 2" xfId="417"/>
    <cellStyle name="Normal_1311,1312" xfId="418"/>
    <cellStyle name="Normal_Bao cao CQCty" xfId="419"/>
    <cellStyle name="Normal_Bao cao quy II nam 2004 cong ty" xfId="420"/>
    <cellStyle name="Normal_Bao cao quy IV-2005 Co quan cong ty" xfId="421"/>
    <cellStyle name="Normal_BC Tai chinh Q2.07" xfId="422"/>
    <cellStyle name="Normal_BCTC nha may dua Quang Nam (30.9.2006)" xfId="423"/>
    <cellStyle name="Normal_chiphi3" xfId="424"/>
    <cellStyle name="Normal_Copy of luu_chuyen_tien_te___T9" xfId="425"/>
    <cellStyle name="Normal_KHTSCD" xfId="426"/>
    <cellStyle name="Normal_KK1-1" xfId="427"/>
    <cellStyle name="Normal_LCTT TG" xfId="428"/>
    <cellStyle name="Normal_Mau bao cao" xfId="429"/>
    <cellStyle name="Normal_Mau bieu bao cao quan tri" xfId="430"/>
    <cellStyle name="Normal_Sheet4" xfId="431"/>
    <cellStyle name="Normal_TK_36" xfId="432"/>
    <cellStyle name="Normal_ÿÿÿÿÿ_2_ÿÿÿÿÿ" xfId="433"/>
    <cellStyle name="Normal1" xfId="434"/>
    <cellStyle name="Normalh" xfId="435"/>
    <cellStyle name="Normalny_Cennik obowiazuje od 06-08-2001 r (1)" xfId="436"/>
    <cellStyle name="Note" xfId="437" builtinId="10" customBuiltin="1"/>
    <cellStyle name="NWM" xfId="438"/>
    <cellStyle name="Ò_x000d_Normal_123569" xfId="439"/>
    <cellStyle name="Œ…‹æØ‚è [0.00]_††††† " xfId="440"/>
    <cellStyle name="Œ…‹æØ‚è_††††† " xfId="441"/>
    <cellStyle name="oft Excel]_x000d__x000a_Comment=open=/f ‚ðw’è‚·‚é‚ÆAƒ†[ƒU[’è‹`ŠÖ”‚ðŠÖ”“\‚è•t‚¯‚Ìˆê——‚É“o˜^‚·‚é‚±‚Æ‚ª‚Å‚«‚Ü‚·B_x000d__x000a_Maximized" xfId="442"/>
    <cellStyle name="oft Excel]_x000d__x000a_Comment=The open=/f lines load custom functions into the Paste Function list._x000d__x000a_Maximized=2_x000d__x000a_Basics=1_x000d__x000a_A" xfId="443"/>
    <cellStyle name="oft Excel]_x000d__x000a_Comment=The open=/f lines load custom functions into the Paste Function list._x000d__x000a_Maximized=3_x000d__x000a_Basics=1_x000d__x000a_A" xfId="444"/>
    <cellStyle name="omma [0]_Mktg Prog" xfId="445"/>
    <cellStyle name="ormal_Sheet1_1" xfId="446"/>
    <cellStyle name="Output" xfId="447" builtinId="21" customBuiltin="1"/>
    <cellStyle name="p" xfId="448"/>
    <cellStyle name="paint" xfId="449"/>
    <cellStyle name="Pattern" xfId="450"/>
    <cellStyle name="per.style" xfId="451"/>
    <cellStyle name="Percent" xfId="452" builtinId="5"/>
    <cellStyle name="Percent (0)" xfId="453"/>
    <cellStyle name="Percent [0]" xfId="454"/>
    <cellStyle name="Percent [00]" xfId="455"/>
    <cellStyle name="Percent [2]" xfId="456"/>
    <cellStyle name="PERCENTAGE" xfId="457"/>
    <cellStyle name="PrePop Currency (0)" xfId="458"/>
    <cellStyle name="PrePop Currency (2)" xfId="459"/>
    <cellStyle name="PrePop Units (0)" xfId="460"/>
    <cellStyle name="PrePop Units (1)" xfId="461"/>
    <cellStyle name="PrePop Units (2)" xfId="462"/>
    <cellStyle name="pricing" xfId="463"/>
    <cellStyle name="PSChar" xfId="464"/>
    <cellStyle name="PSHeading" xfId="465"/>
    <cellStyle name="regstoresfromspecstores" xfId="466"/>
    <cellStyle name="RevList" xfId="467"/>
    <cellStyle name="rlink_tiªn l­în_x001b_Hyperlink_TONG HOP KINH PHI" xfId="468"/>
    <cellStyle name="rmal_ADAdot" xfId="469"/>
    <cellStyle name="s]_x000d__x000a_spooler=yes_x000d__x000a_load=_x000d__x000a_Beep=yes_x000d__x000a_NullPort=None_x000d__x000a_BorderWidth=3_x000d__x000a_CursorBlinkRate=1200_x000d__x000a_DoubleClickSpeed=452_x000d__x000a_Programs=co" xfId="470"/>
    <cellStyle name="SAPBEXaggData" xfId="471"/>
    <cellStyle name="SAPBEXaggDataEmph" xfId="472"/>
    <cellStyle name="SAPBEXaggItem" xfId="473"/>
    <cellStyle name="SAPBEXchaText" xfId="474"/>
    <cellStyle name="SAPBEXexcBad7" xfId="475"/>
    <cellStyle name="SAPBEXexcBad8" xfId="476"/>
    <cellStyle name="SAPBEXexcBad9" xfId="477"/>
    <cellStyle name="SAPBEXexcCritical4" xfId="478"/>
    <cellStyle name="SAPBEXexcCritical5" xfId="479"/>
    <cellStyle name="SAPBEXexcCritical6" xfId="480"/>
    <cellStyle name="SAPBEXexcGood1" xfId="481"/>
    <cellStyle name="SAPBEXexcGood2" xfId="482"/>
    <cellStyle name="SAPBEXexcGood3" xfId="483"/>
    <cellStyle name="SAPBEXfilterDrill" xfId="484"/>
    <cellStyle name="SAPBEXfilterItem" xfId="485"/>
    <cellStyle name="SAPBEXfilterText" xfId="486"/>
    <cellStyle name="SAPBEXformats" xfId="487"/>
    <cellStyle name="SAPBEXheaderItem" xfId="488"/>
    <cellStyle name="SAPBEXheaderText" xfId="489"/>
    <cellStyle name="SAPBEXresData" xfId="490"/>
    <cellStyle name="SAPBEXresDataEmph" xfId="491"/>
    <cellStyle name="SAPBEXresItem" xfId="492"/>
    <cellStyle name="SAPBEXstdData" xfId="493"/>
    <cellStyle name="SAPBEXstdDataEmph" xfId="494"/>
    <cellStyle name="SAPBEXstdItem" xfId="495"/>
    <cellStyle name="SAPBEXtitle" xfId="496"/>
    <cellStyle name="SAPBEXundefined" xfId="497"/>
    <cellStyle name="_x0001_sç?" xfId="498"/>
    <cellStyle name="serJet 1200 Series PCL 6" xfId="499"/>
    <cellStyle name="SHADEDSTORES" xfId="500"/>
    <cellStyle name="specstores" xfId="501"/>
    <cellStyle name="Standard_97MYBOX" xfId="502"/>
    <cellStyle name="Style 1" xfId="503"/>
    <cellStyle name="Style 10" xfId="504"/>
    <cellStyle name="Style 11" xfId="505"/>
    <cellStyle name="Style 12" xfId="506"/>
    <cellStyle name="Style 13" xfId="507"/>
    <cellStyle name="Style 14" xfId="508"/>
    <cellStyle name="Style 15" xfId="509"/>
    <cellStyle name="Style 16" xfId="510"/>
    <cellStyle name="Style 17" xfId="511"/>
    <cellStyle name="Style 18" xfId="512"/>
    <cellStyle name="Style 19" xfId="513"/>
    <cellStyle name="Style 2" xfId="514"/>
    <cellStyle name="Style 20" xfId="515"/>
    <cellStyle name="Style 21" xfId="516"/>
    <cellStyle name="Style 22" xfId="517"/>
    <cellStyle name="Style 23" xfId="518"/>
    <cellStyle name="Style 24" xfId="519"/>
    <cellStyle name="Style 25" xfId="520"/>
    <cellStyle name="Style 26" xfId="521"/>
    <cellStyle name="Style 27" xfId="522"/>
    <cellStyle name="Style 28" xfId="523"/>
    <cellStyle name="Style 29" xfId="524"/>
    <cellStyle name="Style 3" xfId="525"/>
    <cellStyle name="Style 30" xfId="526"/>
    <cellStyle name="Style 31" xfId="527"/>
    <cellStyle name="Style 32" xfId="528"/>
    <cellStyle name="Style 33" xfId="529"/>
    <cellStyle name="Style 34" xfId="530"/>
    <cellStyle name="Style 35" xfId="531"/>
    <cellStyle name="Style 36" xfId="532"/>
    <cellStyle name="Style 37" xfId="533"/>
    <cellStyle name="Style 38" xfId="534"/>
    <cellStyle name="Style 39" xfId="535"/>
    <cellStyle name="Style 4" xfId="536"/>
    <cellStyle name="Style 40" xfId="537"/>
    <cellStyle name="Style 41" xfId="538"/>
    <cellStyle name="Style 42" xfId="539"/>
    <cellStyle name="Style 43" xfId="540"/>
    <cellStyle name="Style 44" xfId="541"/>
    <cellStyle name="Style 45" xfId="542"/>
    <cellStyle name="Style 46" xfId="543"/>
    <cellStyle name="Style 47" xfId="544"/>
    <cellStyle name="Style 48" xfId="545"/>
    <cellStyle name="Style 49" xfId="546"/>
    <cellStyle name="Style 5" xfId="547"/>
    <cellStyle name="Style 50" xfId="548"/>
    <cellStyle name="Style 51" xfId="549"/>
    <cellStyle name="Style 52" xfId="550"/>
    <cellStyle name="Style 53" xfId="551"/>
    <cellStyle name="Style 54" xfId="552"/>
    <cellStyle name="Style 55" xfId="553"/>
    <cellStyle name="Style 56" xfId="554"/>
    <cellStyle name="Style 57" xfId="555"/>
    <cellStyle name="Style 58" xfId="556"/>
    <cellStyle name="Style 59" xfId="557"/>
    <cellStyle name="Style 6" xfId="558"/>
    <cellStyle name="Style 60" xfId="559"/>
    <cellStyle name="Style 61" xfId="560"/>
    <cellStyle name="Style 62" xfId="561"/>
    <cellStyle name="Style 63" xfId="562"/>
    <cellStyle name="Style 64" xfId="563"/>
    <cellStyle name="Style 65" xfId="564"/>
    <cellStyle name="Style 66" xfId="565"/>
    <cellStyle name="Style 67" xfId="566"/>
    <cellStyle name="Style 68" xfId="567"/>
    <cellStyle name="Style 69" xfId="568"/>
    <cellStyle name="Style 7" xfId="569"/>
    <cellStyle name="Style 70" xfId="570"/>
    <cellStyle name="Style 71" xfId="571"/>
    <cellStyle name="Style 72" xfId="572"/>
    <cellStyle name="Style 73" xfId="573"/>
    <cellStyle name="Style 74" xfId="574"/>
    <cellStyle name="Style 75" xfId="575"/>
    <cellStyle name="Style 76" xfId="576"/>
    <cellStyle name="Style 77" xfId="577"/>
    <cellStyle name="Style 78" xfId="578"/>
    <cellStyle name="Style 79" xfId="579"/>
    <cellStyle name="Style 8" xfId="580"/>
    <cellStyle name="Style 80" xfId="581"/>
    <cellStyle name="Style 81" xfId="582"/>
    <cellStyle name="Style 82" xfId="583"/>
    <cellStyle name="Style 83" xfId="584"/>
    <cellStyle name="Style 84" xfId="585"/>
    <cellStyle name="Style 85" xfId="586"/>
    <cellStyle name="Style 86" xfId="587"/>
    <cellStyle name="Style 87" xfId="588"/>
    <cellStyle name="Style 9" xfId="589"/>
    <cellStyle name="Style Date" xfId="590"/>
    <cellStyle name="style_1" xfId="591"/>
    <cellStyle name="subhead" xfId="592"/>
    <cellStyle name="Subtotal" xfId="593"/>
    <cellStyle name="symbol" xfId="594"/>
    <cellStyle name="T" xfId="595"/>
    <cellStyle name="T_bang ke" xfId="596"/>
    <cellStyle name="T_Bang TH gia tri do dang" xfId="597"/>
    <cellStyle name="T_bao cao chi phi quan ly doanh nghiep quy IV" xfId="598"/>
    <cellStyle name="T_Bao cao CSI T 12.09 (TGP)" xfId="599"/>
    <cellStyle name="T_Bao cao CSI T 12.09 (TGP)_Mau danh gia binh bau TTCN" xfId="600"/>
    <cellStyle name="T_Bao cao kiem ke TSCD 01-07-2009" xfId="601"/>
    <cellStyle name="T_Bao cao kttb milk yomilkYAO-mien bac" xfId="602"/>
    <cellStyle name="T_Bao cao kttb milk yomilkYAO-mien bac_Mau danh gia binh bau TTCN" xfId="603"/>
    <cellStyle name="T_Bao cao QT 2007" xfId="604"/>
    <cellStyle name="T_Bao cao QT quy 1 nam 2008 cua 208" xfId="605"/>
    <cellStyle name="T_Bao cao QT quy III nam 2008 Tuan" xfId="606"/>
    <cellStyle name="T_Bao cao quan tri" xfId="607"/>
    <cellStyle name="T_Bao cao quan tri (Mau)" xfId="608"/>
    <cellStyle name="T_Bao cao quan tri quy IV-2007" xfId="609"/>
    <cellStyle name="T_Bao cao quy IV-2005 Co quan cong ty" xfId="610"/>
    <cellStyle name="T_Bao cao tai chinh qui I nam 2010" xfId="611"/>
    <cellStyle name="T_bao cao TSCD Quy IV" xfId="612"/>
    <cellStyle name="T_BC QTquy I" xfId="613"/>
    <cellStyle name="T_BC QTquy I-208" xfId="614"/>
    <cellStyle name="T_BC TSCD 2007" xfId="615"/>
    <cellStyle name="T_BC TSCD quý I" xfId="616"/>
    <cellStyle name="T_BC UOC CPQL" xfId="617"/>
    <cellStyle name="T_BC Z, KQ" xfId="618"/>
    <cellStyle name="T_bc_km_ngay" xfId="619"/>
    <cellStyle name="T_bc_km_ngay_Mau danh gia binh bau TTCN" xfId="620"/>
    <cellStyle name="T_BCDKT" xfId="621"/>
    <cellStyle name="T_BCQ3-205" xfId="622"/>
    <cellStyle name="T_BCQT khac (SUA)" xfId="623"/>
    <cellStyle name="T_BCQT quy III-2009 XN 206" xfId="624"/>
    <cellStyle name="T_BCTC quý III" xfId="625"/>
    <cellStyle name="T_BCTC SD 10 Huy29T2" xfId="626"/>
    <cellStyle name="T_BCTC Toan Cong ty nam 2009 sau kiem toan CPA" xfId="627"/>
    <cellStyle name="T_BOCVL" xfId="628"/>
    <cellStyle name="T_Book1" xfId="629"/>
    <cellStyle name="T_Book1_06 BCTC SD2" xfId="630"/>
    <cellStyle name="T_Book1_1" xfId="631"/>
    <cellStyle name="T_Book1_1_Bao cao 4 bieu(209)" xfId="632"/>
    <cellStyle name="T_Book1_1_BCTC Toan Cong ty Quy III - 2009" xfId="633"/>
    <cellStyle name="T_Book1_1_Dieu chinh but toan gan tru qua cua CTGT SDa" xfId="634"/>
    <cellStyle name="T_Book1_1_Ngan hang DT &amp; PT Ha Tay" xfId="635"/>
    <cellStyle name="T_Book1_1_Phieu chi" xfId="636"/>
    <cellStyle name="T_Book1_Bang  luong T6" xfId="637"/>
    <cellStyle name="T_Book1_Book1" xfId="638"/>
    <cellStyle name="T_Book1_Book1_1" xfId="639"/>
    <cellStyle name="T_Book1_Dieu chinh but toan gan tru qua cua CTGT SDa" xfId="640"/>
    <cellStyle name="T_Book1_DT Dao ho mong Tram Opy-Nghien sang-RCC" xfId="641"/>
    <cellStyle name="T_Book1_Duong cong vu No8-SD2-1" xfId="642"/>
    <cellStyle name="T_Book1_Mau danh gia binh bau TTCN" xfId="643"/>
    <cellStyle name="T_Book1_Ngan hang DT &amp; PT Ha Tay" xfId="644"/>
    <cellStyle name="T_Book1_PG tuong chan (Dot 01)" xfId="645"/>
    <cellStyle name="T_Book1_Phieu chi" xfId="646"/>
    <cellStyle name="T_Book1_Phu luc dot 7 (90%)" xfId="647"/>
    <cellStyle name="T_Book1_SS CP SL QIII - CN 209" xfId="648"/>
    <cellStyle name="T_Book1_Triet tinh Gia DT GOC VB" xfId="649"/>
    <cellStyle name="T_Book2" xfId="650"/>
    <cellStyle name="T_Cac bao cao TB  Milk-Yomilk-co Ke- CK 1-Vinh Thang" xfId="651"/>
    <cellStyle name="T_Cac bao cao TB  Milk-Yomilk-co Ke- CK 1-Vinh Thang_Mau danh gia binh bau TTCN" xfId="652"/>
    <cellStyle name="T_Cac quy" xfId="653"/>
    <cellStyle name="T_CDSL QIII 2005" xfId="654"/>
    <cellStyle name="T_cham diem Milk chu ky2-ANH MINH" xfId="655"/>
    <cellStyle name="T_cham diem Milk chu ky2-ANH MINH_Mau danh gia binh bau TTCN" xfId="656"/>
    <cellStyle name="T_cham trung bay ck 1 m.Bac milk co ke 2" xfId="657"/>
    <cellStyle name="T_cham trung bay ck 1 m.Bac milk co ke 2_Mau danh gia binh bau TTCN" xfId="658"/>
    <cellStyle name="T_cham trung bay yao smart milk ck 2 mien Bac" xfId="659"/>
    <cellStyle name="T_cham trung bay yao smart milk ck 2 mien Bac_Mau danh gia binh bau TTCN" xfId="660"/>
    <cellStyle name="T_Copy of Kiem ke QII-08" xfId="661"/>
    <cellStyle name="T_CP-SL" xfId="662"/>
    <cellStyle name="T_cuong sua 9.10" xfId="663"/>
    <cellStyle name="T_danh sach chua nop bcao trung bay sua chua  tinh den 1-3-06" xfId="664"/>
    <cellStyle name="T_danh sach chua nop bcao trung bay sua chua  tinh den 1-3-06_Mau danh gia binh bau TTCN" xfId="665"/>
    <cellStyle name="T_Danh sach KH TB MilkYomilk Yao  Smart chu ky 2-Vinh Thang" xfId="666"/>
    <cellStyle name="T_Danh sach KH TB MilkYomilk Yao  Smart chu ky 2-Vinh Thang_Mau danh gia binh bau TTCN" xfId="667"/>
    <cellStyle name="T_Danh sach KH trung bay MilkYomilk co ke chu ky 2-Vinh Thang" xfId="668"/>
    <cellStyle name="T_Danh sach KH trung bay MilkYomilk co ke chu ky 2-Vinh Thang_Mau danh gia binh bau TTCN" xfId="669"/>
    <cellStyle name="T_DD30.6.05" xfId="670"/>
    <cellStyle name="T_DDang QL1A" xfId="671"/>
    <cellStyle name="T_Doanh so den 2008" xfId="672"/>
    <cellStyle name="T_Doi But Son QL18 31-12-04" xfId="673"/>
    <cellStyle name="T_DSACH MILK YO MILK CK 2 M.BAC" xfId="674"/>
    <cellStyle name="T_DSACH MILK YO MILK CK 2 M.BAC_Mau danh gia binh bau TTCN" xfId="675"/>
    <cellStyle name="T_DSKH Tbay Milk , Yomilk CK 2 Vu Thi Hanh" xfId="676"/>
    <cellStyle name="T_DSKH Tbay Milk , Yomilk CK 2 Vu Thi Hanh_Mau danh gia binh bau TTCN" xfId="677"/>
    <cellStyle name="T_DT Dao ho mong Tram Opy-Nghien sang-RCC" xfId="678"/>
    <cellStyle name="T_Duong CN2-Duong" xfId="679"/>
    <cellStyle name="T_form ton kho CK 2 tuan 8" xfId="680"/>
    <cellStyle name="T_form ton kho CK 2 tuan 8_Mau danh gia binh bau TTCN" xfId="681"/>
    <cellStyle name="T_HUNG  C§SL,KQKD QI 2005" xfId="682"/>
    <cellStyle name="T_KL nhanh re 35kv cap dien T7" xfId="683"/>
    <cellStyle name="T_KL thang7 co don gia" xfId="684"/>
    <cellStyle name="T_KL-S" xfId="685"/>
    <cellStyle name="T_KQKD - CPGT" xfId="686"/>
    <cellStyle name="T_Mai - bao cao co quan quy I" xfId="687"/>
    <cellStyle name="T_Mau bao cao" xfId="688"/>
    <cellStyle name="T_Mau bao Cao TSCD" xfId="689"/>
    <cellStyle name="T_Nhap bang CDKT" xfId="690"/>
    <cellStyle name="T_NPP Khanh Vinh Thai Nguyen - BC KTTB_CTrinh_TB__20_loc__Milk_Yomilk_CK1" xfId="691"/>
    <cellStyle name="T_NPP Khanh Vinh Thai Nguyen - BC KTTB_CTrinh_TB__20_loc__Milk_Yomilk_CK1_Mau danh gia binh bau TTCN" xfId="692"/>
    <cellStyle name="T_NR35kV - Dien phu tro" xfId="693"/>
    <cellStyle name="T_Phieu chi" xfId="694"/>
    <cellStyle name="T_phieu gia xuc vc dot 01 2005" xfId="695"/>
    <cellStyle name="T_Phu luc dot 7 (90%)" xfId="696"/>
    <cellStyle name="T_QL18 808 - 6-04" xfId="697"/>
    <cellStyle name="T_Sheet1" xfId="698"/>
    <cellStyle name="T_Sheet1_Mau danh gia binh bau TTCN" xfId="699"/>
    <cellStyle name="T_socai.211" xfId="700"/>
    <cellStyle name="T_sua chua cham trung bay  mien Bac" xfId="701"/>
    <cellStyle name="T_sua chua cham trung bay  mien Bac_Mau danh gia binh bau TTCN" xfId="702"/>
    <cellStyle name="T_thu von 2004 - 809" xfId="703"/>
    <cellStyle name="T_Tinh luong ktv scc  t4-09" xfId="704"/>
    <cellStyle name="T_Tinh luong ktv scc  t5-09" xfId="705"/>
    <cellStyle name="T_Triet tinh Gia DT GOC VB" xfId="706"/>
    <cellStyle name="T_Uhong" xfId="707"/>
    <cellStyle name="T_UocKHTC9T-DKKH3Tcuoi2007" xfId="708"/>
    <cellStyle name="T_UocKHTC9T-DKKHQ4-2008" xfId="709"/>
    <cellStyle name="T_VAE Vat tu" xfId="710"/>
    <cellStyle name="T_VD3 - DThu" xfId="711"/>
    <cellStyle name="T_WP-TSCD  HH Ha Noi" xfId="712"/>
    <cellStyle name="T_WP-TSCD  HH Vinh Phuc" xfId="713"/>
    <cellStyle name="T_WP-TSCD  VH Vinh Phuc" xfId="714"/>
    <cellStyle name="T_Xu ly Tu non cau Ne" xfId="715"/>
    <cellStyle name="T_ÿÿÿÿÿ" xfId="716"/>
    <cellStyle name="tde" xfId="717"/>
    <cellStyle name="Tentruong" xfId="718"/>
    <cellStyle name="Text Indent A" xfId="719"/>
    <cellStyle name="Text Indent B" xfId="720"/>
    <cellStyle name="Text Indent C" xfId="721"/>
    <cellStyle name="th" xfId="722"/>
    <cellStyle name="þ_x001d_" xfId="723"/>
    <cellStyle name="th_bao cao chi phi quan ly doanh nghiep quy IV" xfId="724"/>
    <cellStyle name="þ_x001d__BCTC da duoc kiem toan CPA" xfId="725"/>
    <cellStyle name="th_BCTC Toan Cong ty nam 2009 sau kiem toan CPA" xfId="726"/>
    <cellStyle name="þ_x001d__BCTC Toan Cong ty nam 2009 sau kiem toan CPA" xfId="727"/>
    <cellStyle name="th_Cac quy" xfId="728"/>
    <cellStyle name="þ_Dieu chinh but toan gan tru qua cua CTGT SDa" xfId="729"/>
    <cellStyle name="þ_x001d_ð" xfId="730"/>
    <cellStyle name="þ_x001d_ð¤" xfId="731"/>
    <cellStyle name="þ_x001d_ð¤_x000c_¯þ_x0014__x000d_" xfId="732"/>
    <cellStyle name="þ_x001d_ð¤_x000c_¯þ_x0014__x000d_¨þ" xfId="733"/>
    <cellStyle name="þ_x001d_ð¤_x000c_¯þ_x0014__x000d_¨þU_x0001_À_x0004_ _x0015_" xfId="734"/>
    <cellStyle name="þ_x001d_ð¤_x000c_¯þ_x0014__x000d_¨þU_x0001_À_x0004_ _x0015__x000f__x0001_" xfId="735"/>
    <cellStyle name="þ_x001d_ð¤_x000c_¯þ_x0014__x000d_¨þU_x0001_À_x0004_ _x0015__x000f__x0001__x0001_" xfId="736"/>
    <cellStyle name="þ_x001d_ð·_x000c_æþ" xfId="737"/>
    <cellStyle name="þ_x001d_ð·_x000c_æþ'_x000d_" xfId="738"/>
    <cellStyle name="þ_x001d_ð·_x000c_æþ'_x000d_ßþU_x0001_" xfId="739"/>
    <cellStyle name="þ_x001d_ð·_x000c_æþ'_x000d_ßþU_x0001_Ø" xfId="740"/>
    <cellStyle name="þ_x001d_ð·_x000c_æþ'_x000d_ßþU_x0001_Ø_x0005_" xfId="741"/>
    <cellStyle name="þ_x001d_ð·_x000c_æþ'_x000d_ßþU_x0001_Ø_x0005_ü" xfId="742"/>
    <cellStyle name="þ_x001d_ð·_x000c_æþ'_x000d_ßþU_x0001_Ø_x0005_ü_x0014_" xfId="743"/>
    <cellStyle name="þ_x001d_ð·_x000c_æþ'_x000d_ßþU_x0001_Ø_x0005_ü_x0014__x0007_" xfId="744"/>
    <cellStyle name="þ_x001d_ð·_x000c_æþ'_x000d_ßþU_x0001_Ø_x0005_ü_x0014__x0007__x0001__x0001_" xfId="745"/>
    <cellStyle name="þ_x001d_ð·_x000c_æþ'_x000d_ßþU_x0001_Ø_x0005_ü_Dieu chinh but toan gan tru qua cua CTGT SDa" xfId="746"/>
    <cellStyle name="þ_x001d_ðK_x000c_Fý_x001b__x000d_" xfId="747"/>
    <cellStyle name="þ_x001d_ðK_x000c_Fý_x001b__x000d_9ý" xfId="748"/>
    <cellStyle name="þ_x001d_ðK_x000c_Fý_x001b__x000d_9ýU_x0001_Ð_x0008_¦)_x0007__x0001__x0001_" xfId="749"/>
    <cellStyle name="Thuyet minh" xfId="750"/>
    <cellStyle name="thvt" xfId="751"/>
    <cellStyle name="Tickmark" xfId="752"/>
    <cellStyle name="Tien1" xfId="753"/>
    <cellStyle name="Title" xfId="754" builtinId="15" customBuiltin="1"/>
    <cellStyle name="Total" xfId="755" builtinId="25" customBuiltin="1"/>
    <cellStyle name="VANG1" xfId="756"/>
    <cellStyle name="viet" xfId="757"/>
    <cellStyle name="viet2" xfId="758"/>
    <cellStyle name="VLB-GTKÕ" xfId="759"/>
    <cellStyle name="VN new romanNormal" xfId="760"/>
    <cellStyle name="vn time 10" xfId="761"/>
    <cellStyle name="Vn Time 13" xfId="762"/>
    <cellStyle name="Vn Time 14" xfId="763"/>
    <cellStyle name="VN time new roman" xfId="764"/>
    <cellStyle name="vnbo" xfId="765"/>
    <cellStyle name="vnhead1" xfId="766"/>
    <cellStyle name="vnhead2" xfId="767"/>
    <cellStyle name="vnhead3" xfId="768"/>
    <cellStyle name="vnhead4" xfId="769"/>
    <cellStyle name="vntxt1" xfId="770"/>
    <cellStyle name="vntxt2" xfId="771"/>
    <cellStyle name="Währung [0]_68574_Materialbedarfsliste" xfId="772"/>
    <cellStyle name="Währung_68574_Materialbedarfsliste" xfId="773"/>
    <cellStyle name="Walutowy [0]_Invoices2001Slovakia" xfId="774"/>
    <cellStyle name="Walutowy_Invoices2001Slovakia" xfId="775"/>
    <cellStyle name="Warning Text" xfId="776" builtinId="11" customBuiltin="1"/>
    <cellStyle name="xuan" xfId="777"/>
    <cellStyle name="y" xfId="778"/>
    <cellStyle name="เครื่องหมายสกุลเงิน [0]_FTC_OFFER" xfId="779"/>
    <cellStyle name="เครื่องหมายสกุลเงิน_FTC_OFFER" xfId="780"/>
    <cellStyle name="ปกติ_FTC_OFFER" xfId="781"/>
    <cellStyle name=" [0.00]_ Att. 1- Cover" xfId="782"/>
    <cellStyle name="_ Att. 1- Cover" xfId="783"/>
    <cellStyle name="?_ Att. 1- Cover" xfId="784"/>
    <cellStyle name="똿뗦먛귟 [0.00]_PRODUCT DETAIL Q1" xfId="785"/>
    <cellStyle name="똿뗦먛귟_PRODUCT DETAIL Q1" xfId="786"/>
    <cellStyle name="믅됞 [0.00]_PRODUCT DETAIL Q1" xfId="787"/>
    <cellStyle name="믅됞_PRODUCT DETAIL Q1" xfId="788"/>
    <cellStyle name="백분율_95" xfId="789"/>
    <cellStyle name="뷭?_BOOKSHIP" xfId="790"/>
    <cellStyle name="안건회계법인" xfId="791"/>
    <cellStyle name="콤마 [ - 유형1" xfId="792"/>
    <cellStyle name="콤마 [ - 유형2" xfId="793"/>
    <cellStyle name="콤마 [ - 유형3" xfId="794"/>
    <cellStyle name="콤마 [ - 유형4" xfId="795"/>
    <cellStyle name="콤마 [ - 유형5" xfId="796"/>
    <cellStyle name="콤마 [ - 유형6" xfId="797"/>
    <cellStyle name="콤마 [ - 유형7" xfId="798"/>
    <cellStyle name="콤마 [ - 유형8" xfId="799"/>
    <cellStyle name="콤마 [0]_ 비목별 월별기술 " xfId="800"/>
    <cellStyle name="콤마_ 비목별 월별기술 " xfId="801"/>
    <cellStyle name="통화 [0]_1202" xfId="802"/>
    <cellStyle name="통화_1202" xfId="803"/>
    <cellStyle name="표준_(정보부문)월별인원계획" xfId="804"/>
    <cellStyle name="一般_00Q3902REV.1" xfId="805"/>
    <cellStyle name="千分位[0]_00Q3902REV.1" xfId="806"/>
    <cellStyle name="千分位_00Q3902REV.1" xfId="807"/>
    <cellStyle name="常规_Aug. total -1st-2002" xfId="808"/>
    <cellStyle name="桁区切り [0.00]_9Mar01Submission" xfId="809"/>
    <cellStyle name="桁区切り_BE-BQ" xfId="810"/>
    <cellStyle name="標準_2110-5" xfId="811"/>
    <cellStyle name="貨幣 [0]_00Q3902REV.1" xfId="812"/>
    <cellStyle name="貨幣[0]_BRE" xfId="813"/>
    <cellStyle name="貨幣_00Q3902REV.1" xfId="814"/>
    <cellStyle name="通貨 [0.00]_BE-BQ" xfId="815"/>
    <cellStyle name="通貨_BE-BQ" xfId="8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152400</xdr:rowOff>
    </xdr:to>
    <xdr:sp macro="" textlink="">
      <xdr:nvSpPr>
        <xdr:cNvPr id="122881" name="Text Box 1"/>
        <xdr:cNvSpPr txBox="1">
          <a:spLocks noChangeArrowheads="1"/>
        </xdr:cNvSpPr>
      </xdr:nvSpPr>
      <xdr:spPr bwMode="auto">
        <a:xfrm>
          <a:off x="0" y="66675"/>
          <a:ext cx="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C¬ quan C«ng ty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0</xdr:col>
      <xdr:colOff>0</xdr:colOff>
      <xdr:row>4</xdr:row>
      <xdr:rowOff>0</xdr:rowOff>
    </xdr:to>
    <xdr:sp macro="" textlink="">
      <xdr:nvSpPr>
        <xdr:cNvPr id="122882" name="Text Box 2"/>
        <xdr:cNvSpPr txBox="1">
          <a:spLocks noChangeArrowheads="1"/>
        </xdr:cNvSpPr>
      </xdr:nvSpPr>
      <xdr:spPr bwMode="auto">
        <a:xfrm>
          <a:off x="0" y="38100"/>
          <a:ext cx="0" cy="72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MÉu sè B 01-DN</a:t>
          </a:r>
          <a:endParaRPr lang="en-US" sz="1000" b="0" i="0" strike="noStrike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 Q§ sè 15/2006/Q§-BTC ngµy 20/03/2006 cña Bé tr­ëng BTC</a:t>
          </a:r>
        </a:p>
      </xdr:txBody>
    </xdr:sp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152400</xdr:rowOff>
    </xdr:to>
    <xdr:sp macro="" textlink="">
      <xdr:nvSpPr>
        <xdr:cNvPr id="122883" name="Text Box 3"/>
        <xdr:cNvSpPr txBox="1">
          <a:spLocks noChangeArrowheads="1"/>
        </xdr:cNvSpPr>
      </xdr:nvSpPr>
      <xdr:spPr bwMode="auto">
        <a:xfrm>
          <a:off x="0" y="66675"/>
          <a:ext cx="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XÝ nghiÖp S«ng §µ 206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</a:t>
          </a:r>
          <a:r>
            <a:rPr lang="en-US" sz="1000" b="0" i="0" strike="noStrike">
              <a:solidFill>
                <a:srgbClr val="000000"/>
              </a:solidFill>
              <a:latin typeface=".VnTime"/>
            </a:rPr>
            <a:t>· sè thuÕ: 0500236821-001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0</xdr:col>
      <xdr:colOff>0</xdr:colOff>
      <xdr:row>4</xdr:row>
      <xdr:rowOff>0</xdr:rowOff>
    </xdr:to>
    <xdr:sp macro="" textlink="">
      <xdr:nvSpPr>
        <xdr:cNvPr id="122884" name="Text Box 4"/>
        <xdr:cNvSpPr txBox="1">
          <a:spLocks noChangeArrowheads="1"/>
        </xdr:cNvSpPr>
      </xdr:nvSpPr>
      <xdr:spPr bwMode="auto">
        <a:xfrm>
          <a:off x="0" y="38100"/>
          <a:ext cx="0" cy="72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MÉu sè B 01-DN</a:t>
          </a:r>
          <a:endParaRPr lang="en-US" sz="1000" b="0" i="0" strike="noStrike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 Q§ sè 15/2006/Q§-BTC ngµy 20/03/2006 cña Bé tr­ëng BTC</a:t>
          </a:r>
        </a:p>
      </xdr:txBody>
    </xdr:sp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152400</xdr:rowOff>
    </xdr:to>
    <xdr:sp macro="" textlink="">
      <xdr:nvSpPr>
        <xdr:cNvPr id="122885" name="Text Box 5"/>
        <xdr:cNvSpPr txBox="1">
          <a:spLocks noChangeArrowheads="1"/>
        </xdr:cNvSpPr>
      </xdr:nvSpPr>
      <xdr:spPr bwMode="auto">
        <a:xfrm>
          <a:off x="0" y="66675"/>
          <a:ext cx="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XÝ nghiÖp S«ng §µ 207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0</xdr:col>
      <xdr:colOff>0</xdr:colOff>
      <xdr:row>4</xdr:row>
      <xdr:rowOff>0</xdr:rowOff>
    </xdr:to>
    <xdr:sp macro="" textlink="">
      <xdr:nvSpPr>
        <xdr:cNvPr id="122886" name="Text Box 6"/>
        <xdr:cNvSpPr txBox="1">
          <a:spLocks noChangeArrowheads="1"/>
        </xdr:cNvSpPr>
      </xdr:nvSpPr>
      <xdr:spPr bwMode="auto">
        <a:xfrm>
          <a:off x="0" y="38100"/>
          <a:ext cx="0" cy="72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MÉu sè B 01-DN</a:t>
          </a:r>
          <a:endParaRPr lang="en-US" sz="1000" b="0" i="0" strike="noStrike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 Q§ sè 15/2006/Q§-BTC ngµy 20/03/2006 cña Bé tr­ëng BTC</a:t>
          </a:r>
        </a:p>
      </xdr:txBody>
    </xdr:sp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152400</xdr:rowOff>
    </xdr:to>
    <xdr:sp macro="" textlink="">
      <xdr:nvSpPr>
        <xdr:cNvPr id="122887" name="Text Box 7"/>
        <xdr:cNvSpPr txBox="1">
          <a:spLocks noChangeArrowheads="1"/>
        </xdr:cNvSpPr>
      </xdr:nvSpPr>
      <xdr:spPr bwMode="auto">
        <a:xfrm>
          <a:off x="0" y="66675"/>
          <a:ext cx="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XÝ nghiÖp S«ng §µ 208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0</xdr:col>
      <xdr:colOff>0</xdr:colOff>
      <xdr:row>4</xdr:row>
      <xdr:rowOff>0</xdr:rowOff>
    </xdr:to>
    <xdr:sp macro="" textlink="">
      <xdr:nvSpPr>
        <xdr:cNvPr id="122888" name="Text Box 8"/>
        <xdr:cNvSpPr txBox="1">
          <a:spLocks noChangeArrowheads="1"/>
        </xdr:cNvSpPr>
      </xdr:nvSpPr>
      <xdr:spPr bwMode="auto">
        <a:xfrm>
          <a:off x="0" y="38100"/>
          <a:ext cx="0" cy="723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MÉu sè B 01-DN</a:t>
          </a:r>
          <a:endParaRPr lang="en-US" sz="1000" b="0" i="0" strike="noStrike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 Q§ sè 15/2006/Q§-BTC ngµy 20/03/2006 cña Bé tr­ëng BTC</a:t>
          </a:r>
        </a:p>
      </xdr:txBody>
    </xdr:sp>
    <xdr:clientData/>
  </xdr:twoCellAnchor>
  <xdr:twoCellAnchor>
    <xdr:from>
      <xdr:col>8</xdr:col>
      <xdr:colOff>209550</xdr:colOff>
      <xdr:row>0</xdr:row>
      <xdr:rowOff>38100</xdr:rowOff>
    </xdr:from>
    <xdr:to>
      <xdr:col>11</xdr:col>
      <xdr:colOff>1028700</xdr:colOff>
      <xdr:row>3</xdr:row>
      <xdr:rowOff>38100</xdr:rowOff>
    </xdr:to>
    <xdr:sp macro="" textlink="">
      <xdr:nvSpPr>
        <xdr:cNvPr id="122890" name="Text Box 10"/>
        <xdr:cNvSpPr txBox="1">
          <a:spLocks noChangeArrowheads="1"/>
        </xdr:cNvSpPr>
      </xdr:nvSpPr>
      <xdr:spPr bwMode="auto">
        <a:xfrm>
          <a:off x="8401050" y="38100"/>
          <a:ext cx="3676650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MÉu sè B 01a - DN</a:t>
          </a:r>
          <a:endParaRPr lang="en-US" sz="1000" b="0" i="0" strike="noStrike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 Q§ sè 15/2006/Q§-BTC ngµy 20/03/2006 cña Bé tr­ëng BTC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342900</xdr:colOff>
      <xdr:row>3</xdr:row>
      <xdr:rowOff>76200</xdr:rowOff>
    </xdr:to>
    <xdr:sp macro="" textlink="">
      <xdr:nvSpPr>
        <xdr:cNvPr id="122897" name="Rectangle 17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0</xdr:row>
      <xdr:rowOff>47625</xdr:rowOff>
    </xdr:from>
    <xdr:to>
      <xdr:col>5</xdr:col>
      <xdr:colOff>1314450</xdr:colOff>
      <xdr:row>3</xdr:row>
      <xdr:rowOff>0</xdr:rowOff>
    </xdr:to>
    <xdr:sp macro="" textlink="">
      <xdr:nvSpPr>
        <xdr:cNvPr id="111620" name="Text Box 2"/>
        <xdr:cNvSpPr txBox="1">
          <a:spLocks noChangeArrowheads="1"/>
        </xdr:cNvSpPr>
      </xdr:nvSpPr>
      <xdr:spPr bwMode="auto">
        <a:xfrm>
          <a:off x="4419600" y="47625"/>
          <a:ext cx="21812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.VnTime"/>
            </a:rPr>
            <a:t>MÉu sè B 01-DN</a:t>
          </a:r>
          <a:endParaRPr lang="en-US" sz="900" b="0" i="0" u="none" strike="noStrike" baseline="0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Ban hµnh theo Th«ng t­ sè 200/2014/TT-BTC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ngµy 22/12/2014 cña Bé Tµi chÝnh</a:t>
          </a:r>
          <a:endParaRPr lang="en-US" sz="1100" b="0" i="0" u="none" strike="noStrike" baseline="0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.VnTime"/>
          </a:endParaRP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2552700</xdr:colOff>
      <xdr:row>2</xdr:row>
      <xdr:rowOff>161925</xdr:rowOff>
    </xdr:to>
    <xdr:sp macro="" textlink="">
      <xdr:nvSpPr>
        <xdr:cNvPr id="111619" name="Rectangle 3"/>
        <xdr:cNvSpPr>
          <a:spLocks noChangeArrowheads="1"/>
        </xdr:cNvSpPr>
      </xdr:nvSpPr>
      <xdr:spPr bwMode="auto">
        <a:xfrm>
          <a:off x="47625" y="85725"/>
          <a:ext cx="2819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0</xdr:row>
      <xdr:rowOff>66675</xdr:rowOff>
    </xdr:from>
    <xdr:to>
      <xdr:col>11</xdr:col>
      <xdr:colOff>1104900</xdr:colOff>
      <xdr:row>3</xdr:row>
      <xdr:rowOff>66675</xdr:rowOff>
    </xdr:to>
    <xdr:sp macro="" textlink="">
      <xdr:nvSpPr>
        <xdr:cNvPr id="120833" name="Text Box 1"/>
        <xdr:cNvSpPr txBox="1">
          <a:spLocks noChangeArrowheads="1"/>
        </xdr:cNvSpPr>
      </xdr:nvSpPr>
      <xdr:spPr bwMode="auto">
        <a:xfrm>
          <a:off x="9686925" y="66675"/>
          <a:ext cx="3829050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MÉu sè B 03a - DN</a:t>
          </a:r>
          <a:endParaRPr lang="en-US" sz="1000" b="0" i="0" strike="noStrike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 Q§ sè 15/2006/Q§-BTC ngµy 20/03/2006 cña Bé tr­ëng BTC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2600325</xdr:colOff>
      <xdr:row>2</xdr:row>
      <xdr:rowOff>161925</xdr:rowOff>
    </xdr:to>
    <xdr:sp macro="" textlink="">
      <xdr:nvSpPr>
        <xdr:cNvPr id="120835" name="Rectangle 3"/>
        <xdr:cNvSpPr>
          <a:spLocks noChangeArrowheads="1"/>
        </xdr:cNvSpPr>
      </xdr:nvSpPr>
      <xdr:spPr bwMode="auto">
        <a:xfrm>
          <a:off x="47625" y="85725"/>
          <a:ext cx="2819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TËp ®oµn s«ng ®µ</a:t>
          </a:r>
        </a:p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0</xdr:col>
      <xdr:colOff>2867025</xdr:colOff>
      <xdr:row>3</xdr:row>
      <xdr:rowOff>38100</xdr:rowOff>
    </xdr:to>
    <xdr:sp macro="" textlink="">
      <xdr:nvSpPr>
        <xdr:cNvPr id="114690" name="Rectangle 2"/>
        <xdr:cNvSpPr>
          <a:spLocks noChangeArrowheads="1"/>
        </xdr:cNvSpPr>
      </xdr:nvSpPr>
      <xdr:spPr bwMode="auto">
        <a:xfrm>
          <a:off x="47625" y="85725"/>
          <a:ext cx="2819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0</xdr:col>
      <xdr:colOff>3429000</xdr:colOff>
      <xdr:row>4</xdr:row>
      <xdr:rowOff>0</xdr:rowOff>
    </xdr:to>
    <xdr:sp macro="" textlink="">
      <xdr:nvSpPr>
        <xdr:cNvPr id="139266" name="Rectangle 2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95250</xdr:rowOff>
    </xdr:to>
    <xdr:sp macro="" textlink="">
      <xdr:nvSpPr>
        <xdr:cNvPr id="138241" name="Text Box 1"/>
        <xdr:cNvSpPr txBox="1">
          <a:spLocks noChangeArrowheads="1"/>
        </xdr:cNvSpPr>
      </xdr:nvSpPr>
      <xdr:spPr bwMode="auto">
        <a:xfrm>
          <a:off x="0" y="6667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C¬ quan C«ng ty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95250</xdr:rowOff>
    </xdr:to>
    <xdr:sp macro="" textlink="">
      <xdr:nvSpPr>
        <xdr:cNvPr id="138242" name="Text Box 2"/>
        <xdr:cNvSpPr txBox="1">
          <a:spLocks noChangeArrowheads="1"/>
        </xdr:cNvSpPr>
      </xdr:nvSpPr>
      <xdr:spPr bwMode="auto">
        <a:xfrm>
          <a:off x="0" y="6667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XÝ nghiÖp S«ng §µ 206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95250</xdr:rowOff>
    </xdr:to>
    <xdr:sp macro="" textlink="">
      <xdr:nvSpPr>
        <xdr:cNvPr id="138243" name="Text Box 3"/>
        <xdr:cNvSpPr txBox="1">
          <a:spLocks noChangeArrowheads="1"/>
        </xdr:cNvSpPr>
      </xdr:nvSpPr>
      <xdr:spPr bwMode="auto">
        <a:xfrm>
          <a:off x="0" y="6667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XÝ nghiÖp S«ng §µ 208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6</xdr:col>
      <xdr:colOff>942975</xdr:colOff>
      <xdr:row>0</xdr:row>
      <xdr:rowOff>76200</xdr:rowOff>
    </xdr:from>
    <xdr:to>
      <xdr:col>10</xdr:col>
      <xdr:colOff>904875</xdr:colOff>
      <xdr:row>3</xdr:row>
      <xdr:rowOff>76200</xdr:rowOff>
    </xdr:to>
    <xdr:sp macro="" textlink="">
      <xdr:nvSpPr>
        <xdr:cNvPr id="138244" name="Text Box 4"/>
        <xdr:cNvSpPr txBox="1">
          <a:spLocks noChangeArrowheads="1"/>
        </xdr:cNvSpPr>
      </xdr:nvSpPr>
      <xdr:spPr bwMode="auto">
        <a:xfrm>
          <a:off x="8315325" y="76200"/>
          <a:ext cx="3781425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MÉu sè B 02a - DN</a:t>
          </a:r>
          <a:endParaRPr lang="en-US" sz="1000" b="0" i="0" strike="noStrike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 Q§ sè 15/2006/Q§-BTC ngµy 20/03/2006 cña Bé tr­ëng BTC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0</xdr:col>
      <xdr:colOff>2867025</xdr:colOff>
      <xdr:row>2</xdr:row>
      <xdr:rowOff>161925</xdr:rowOff>
    </xdr:to>
    <xdr:sp macro="" textlink="">
      <xdr:nvSpPr>
        <xdr:cNvPr id="138245" name="Rectangle 5"/>
        <xdr:cNvSpPr>
          <a:spLocks noChangeArrowheads="1"/>
        </xdr:cNvSpPr>
      </xdr:nvSpPr>
      <xdr:spPr bwMode="auto">
        <a:xfrm>
          <a:off x="47625" y="85725"/>
          <a:ext cx="2819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TËp ®oµn s«ng ®µ</a:t>
          </a:r>
        </a:p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95250</xdr:rowOff>
    </xdr:to>
    <xdr:sp macro="" textlink="">
      <xdr:nvSpPr>
        <xdr:cNvPr id="138241" name="Text Box 1"/>
        <xdr:cNvSpPr txBox="1">
          <a:spLocks noChangeArrowheads="1"/>
        </xdr:cNvSpPr>
      </xdr:nvSpPr>
      <xdr:spPr bwMode="auto">
        <a:xfrm>
          <a:off x="0" y="6667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C¬ quan C«ng ty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95250</xdr:rowOff>
    </xdr:to>
    <xdr:sp macro="" textlink="">
      <xdr:nvSpPr>
        <xdr:cNvPr id="138242" name="Text Box 2"/>
        <xdr:cNvSpPr txBox="1">
          <a:spLocks noChangeArrowheads="1"/>
        </xdr:cNvSpPr>
      </xdr:nvSpPr>
      <xdr:spPr bwMode="auto">
        <a:xfrm>
          <a:off x="0" y="6667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XÝ nghiÖp S«ng §µ 206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0</xdr:col>
      <xdr:colOff>0</xdr:colOff>
      <xdr:row>0</xdr:row>
      <xdr:rowOff>66675</xdr:rowOff>
    </xdr:from>
    <xdr:to>
      <xdr:col>0</xdr:col>
      <xdr:colOff>0</xdr:colOff>
      <xdr:row>3</xdr:row>
      <xdr:rowOff>95250</xdr:rowOff>
    </xdr:to>
    <xdr:sp macro="" textlink="">
      <xdr:nvSpPr>
        <xdr:cNvPr id="138243" name="Text Box 3"/>
        <xdr:cNvSpPr txBox="1">
          <a:spLocks noChangeArrowheads="1"/>
        </xdr:cNvSpPr>
      </xdr:nvSpPr>
      <xdr:spPr bwMode="auto">
        <a:xfrm>
          <a:off x="0" y="66675"/>
          <a:ext cx="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C«ng ty CP S«ng §µ 2 - XÝ nghiÖp S«ng §µ 208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M· sè thuÕ: 0500236821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§Þa chØ: Km10, §­êng NguyÔn Tr·i, Hµ Néi, Hµ §«ng</a:t>
          </a:r>
        </a:p>
      </xdr:txBody>
    </xdr:sp>
    <xdr:clientData/>
  </xdr:twoCellAnchor>
  <xdr:twoCellAnchor>
    <xdr:from>
      <xdr:col>6</xdr:col>
      <xdr:colOff>942975</xdr:colOff>
      <xdr:row>0</xdr:row>
      <xdr:rowOff>76200</xdr:rowOff>
    </xdr:from>
    <xdr:to>
      <xdr:col>10</xdr:col>
      <xdr:colOff>904875</xdr:colOff>
      <xdr:row>3</xdr:row>
      <xdr:rowOff>76200</xdr:rowOff>
    </xdr:to>
    <xdr:sp macro="" textlink="">
      <xdr:nvSpPr>
        <xdr:cNvPr id="138244" name="Text Box 4"/>
        <xdr:cNvSpPr txBox="1">
          <a:spLocks noChangeArrowheads="1"/>
        </xdr:cNvSpPr>
      </xdr:nvSpPr>
      <xdr:spPr bwMode="auto">
        <a:xfrm>
          <a:off x="8315325" y="76200"/>
          <a:ext cx="3781425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.VnTime"/>
            </a:rPr>
            <a:t>MÉu sè B 02a - DN</a:t>
          </a:r>
          <a:endParaRPr lang="en-US" sz="1000" b="0" i="0" strike="noStrike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 Q§ sè 15/2006/Q§-BTC ngµy 20/03/2006 cña Bé tr­ëng BTC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0</xdr:col>
      <xdr:colOff>2867025</xdr:colOff>
      <xdr:row>2</xdr:row>
      <xdr:rowOff>161925</xdr:rowOff>
    </xdr:to>
    <xdr:sp macro="" textlink="">
      <xdr:nvSpPr>
        <xdr:cNvPr id="138245" name="Rectangle 5"/>
        <xdr:cNvSpPr>
          <a:spLocks noChangeArrowheads="1"/>
        </xdr:cNvSpPr>
      </xdr:nvSpPr>
      <xdr:spPr bwMode="auto">
        <a:xfrm>
          <a:off x="47625" y="85725"/>
          <a:ext cx="2819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TËp ®oµn s«ng ®µ</a:t>
          </a:r>
        </a:p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0</xdr:col>
      <xdr:colOff>2867025</xdr:colOff>
      <xdr:row>2</xdr:row>
      <xdr:rowOff>104775</xdr:rowOff>
    </xdr:to>
    <xdr:sp macro="" textlink="">
      <xdr:nvSpPr>
        <xdr:cNvPr id="112643" name="Rectangle 3"/>
        <xdr:cNvSpPr>
          <a:spLocks noChangeArrowheads="1"/>
        </xdr:cNvSpPr>
      </xdr:nvSpPr>
      <xdr:spPr bwMode="auto">
        <a:xfrm>
          <a:off x="47625" y="85725"/>
          <a:ext cx="2819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  <xdr:twoCellAnchor>
    <xdr:from>
      <xdr:col>4</xdr:col>
      <xdr:colOff>847725</xdr:colOff>
      <xdr:row>0</xdr:row>
      <xdr:rowOff>47625</xdr:rowOff>
    </xdr:from>
    <xdr:to>
      <xdr:col>6</xdr:col>
      <xdr:colOff>981075</xdr:colOff>
      <xdr:row>3</xdr:row>
      <xdr:rowOff>9525</xdr:rowOff>
    </xdr:to>
    <xdr:sp macro="" textlink="">
      <xdr:nvSpPr>
        <xdr:cNvPr id="112646" name="Text Box 2"/>
        <xdr:cNvSpPr txBox="1">
          <a:spLocks noChangeArrowheads="1"/>
        </xdr:cNvSpPr>
      </xdr:nvSpPr>
      <xdr:spPr bwMode="auto">
        <a:xfrm>
          <a:off x="6896100" y="47625"/>
          <a:ext cx="251460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.VnTime"/>
            </a:rPr>
            <a:t>MÉu sè B 02-DN</a:t>
          </a:r>
          <a:endParaRPr lang="en-US" sz="900" b="0" i="0" u="none" strike="noStrike" baseline="0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Ban hµnh theo Th«ng t­ sè 200/2014/TT-BTC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ngµy 22/12/2014 cña Bé Tµi chÝnh</a:t>
          </a:r>
          <a:endParaRPr lang="en-US" sz="1100" b="0" i="0" u="none" strike="noStrike" baseline="0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.VnTime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0</xdr:col>
      <xdr:colOff>3429000</xdr:colOff>
      <xdr:row>2</xdr:row>
      <xdr:rowOff>209550</xdr:rowOff>
    </xdr:to>
    <xdr:sp macro="" textlink="">
      <xdr:nvSpPr>
        <xdr:cNvPr id="137219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  <xdr:twoCellAnchor>
    <xdr:from>
      <xdr:col>2</xdr:col>
      <xdr:colOff>457200</xdr:colOff>
      <xdr:row>0</xdr:row>
      <xdr:rowOff>47625</xdr:rowOff>
    </xdr:from>
    <xdr:to>
      <xdr:col>4</xdr:col>
      <xdr:colOff>1076325</xdr:colOff>
      <xdr:row>2</xdr:row>
      <xdr:rowOff>200025</xdr:rowOff>
    </xdr:to>
    <xdr:sp macro="" textlink="">
      <xdr:nvSpPr>
        <xdr:cNvPr id="137222" name="Text Box 2"/>
        <xdr:cNvSpPr txBox="1">
          <a:spLocks noChangeArrowheads="1"/>
        </xdr:cNvSpPr>
      </xdr:nvSpPr>
      <xdr:spPr bwMode="auto">
        <a:xfrm>
          <a:off x="4924425" y="47625"/>
          <a:ext cx="21812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.VnTime"/>
            </a:rPr>
            <a:t>MÉu sè B 02-DN</a:t>
          </a:r>
          <a:endParaRPr lang="en-US" sz="900" b="0" i="0" u="none" strike="noStrike" baseline="0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Ban hµnh theo Th«ng t­ sè 200/2014/TT-BTC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ngµy 22/12/2014 cña Bé Tµi chÝnh</a:t>
          </a:r>
          <a:endParaRPr lang="en-US" sz="1100" b="0" i="0" u="none" strike="noStrike" baseline="0">
            <a:solidFill>
              <a:srgbClr val="000000"/>
            </a:solidFill>
            <a:latin typeface=".VnTime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.VnTime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10</xdr:col>
      <xdr:colOff>809625</xdr:colOff>
      <xdr:row>2</xdr:row>
      <xdr:rowOff>485775</xdr:rowOff>
    </xdr:to>
    <xdr:sp macro="" textlink="">
      <xdr:nvSpPr>
        <xdr:cNvPr id="41985" name="Text 2"/>
        <xdr:cNvSpPr txBox="1">
          <a:spLocks noChangeArrowheads="1"/>
        </xdr:cNvSpPr>
      </xdr:nvSpPr>
      <xdr:spPr bwMode="auto">
        <a:xfrm>
          <a:off x="4991100" y="0"/>
          <a:ext cx="1962150" cy="8858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MÉu sè: 1a /BCQT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QuyÕt ®Þnh sè:     TCT/H§QT           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Ngµy     /3 /2002 cña 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Héi ®ång qu¶n trÞ TCT</a:t>
          </a:r>
          <a:endParaRPr lang="en-US" sz="1000" b="0" i="0" strike="noStrike">
            <a:solidFill>
              <a:srgbClr val="000000"/>
            </a:solidFill>
            <a:latin typeface="3C_Times_T"/>
          </a:endParaRP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3C_Times_T"/>
          </a:endParaRP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6</xdr:col>
      <xdr:colOff>590550</xdr:colOff>
      <xdr:row>2</xdr:row>
      <xdr:rowOff>57150</xdr:rowOff>
    </xdr:to>
    <xdr:sp macro="" textlink="">
      <xdr:nvSpPr>
        <xdr:cNvPr id="41987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95250</xdr:rowOff>
    </xdr:from>
    <xdr:to>
      <xdr:col>6</xdr:col>
      <xdr:colOff>790575</xdr:colOff>
      <xdr:row>2</xdr:row>
      <xdr:rowOff>657225</xdr:rowOff>
    </xdr:to>
    <xdr:sp macro="" textlink="">
      <xdr:nvSpPr>
        <xdr:cNvPr id="43009" name="Text 2"/>
        <xdr:cNvSpPr txBox="1">
          <a:spLocks noChangeArrowheads="1"/>
        </xdr:cNvSpPr>
      </xdr:nvSpPr>
      <xdr:spPr bwMode="auto">
        <a:xfrm>
          <a:off x="4057650" y="95250"/>
          <a:ext cx="2438400" cy="9620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MÉu sè:  2a /BCQT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 QuyÕt ®Þnh sè:    TCT/H§QT           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Ngµy    / 3 /2002 cña </a:t>
          </a: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3</xdr:col>
      <xdr:colOff>590550</xdr:colOff>
      <xdr:row>2</xdr:row>
      <xdr:rowOff>247650</xdr:rowOff>
    </xdr:to>
    <xdr:sp macro="" textlink="">
      <xdr:nvSpPr>
        <xdr:cNvPr id="43012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1504950</xdr:colOff>
      <xdr:row>0</xdr:row>
      <xdr:rowOff>47625</xdr:rowOff>
    </xdr:from>
    <xdr:to>
      <xdr:col>3</xdr:col>
      <xdr:colOff>1657350</xdr:colOff>
      <xdr:row>4</xdr:row>
      <xdr:rowOff>38100</xdr:rowOff>
    </xdr:to>
    <xdr:sp macro="" textlink="">
      <xdr:nvSpPr>
        <xdr:cNvPr id="123905" name="Text Box 1"/>
        <xdr:cNvSpPr txBox="1">
          <a:spLocks noChangeArrowheads="1"/>
        </xdr:cNvSpPr>
      </xdr:nvSpPr>
      <xdr:spPr bwMode="auto">
        <a:xfrm>
          <a:off x="5057775" y="47625"/>
          <a:ext cx="2085975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MÉu sè: 4a/BCQT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Ban hµnh kÌm theo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QuyÕt ®Þnh sè:       TCT/H§QT Ngµy    /    /2006 cña 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2971800</xdr:colOff>
      <xdr:row>2</xdr:row>
      <xdr:rowOff>171450</xdr:rowOff>
    </xdr:to>
    <xdr:sp macro="" textlink="">
      <xdr:nvSpPr>
        <xdr:cNvPr id="123907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47625</xdr:rowOff>
    </xdr:from>
    <xdr:to>
      <xdr:col>6</xdr:col>
      <xdr:colOff>723900</xdr:colOff>
      <xdr:row>3</xdr:row>
      <xdr:rowOff>180975</xdr:rowOff>
    </xdr:to>
    <xdr:sp macro="" textlink="">
      <xdr:nvSpPr>
        <xdr:cNvPr id="125953" name="Text Box 1"/>
        <xdr:cNvSpPr txBox="1">
          <a:spLocks noChangeArrowheads="1"/>
        </xdr:cNvSpPr>
      </xdr:nvSpPr>
      <xdr:spPr bwMode="auto">
        <a:xfrm>
          <a:off x="7486650" y="47625"/>
          <a:ext cx="2066925" cy="838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MÉu sè: 4b/BCQT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Ban hµnh kÌm theo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QuyÕt ®Þnh sè:       TCT/H§QT Ngµy    /    /2006 cña 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3038475</xdr:colOff>
      <xdr:row>2</xdr:row>
      <xdr:rowOff>171450</xdr:rowOff>
    </xdr:to>
    <xdr:sp macro="" textlink="">
      <xdr:nvSpPr>
        <xdr:cNvPr id="125955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0</xdr:row>
      <xdr:rowOff>66675</xdr:rowOff>
    </xdr:from>
    <xdr:to>
      <xdr:col>3</xdr:col>
      <xdr:colOff>1762125</xdr:colOff>
      <xdr:row>3</xdr:row>
      <xdr:rowOff>209550</xdr:rowOff>
    </xdr:to>
    <xdr:sp macro="" textlink="">
      <xdr:nvSpPr>
        <xdr:cNvPr id="124929" name="Text Box 1"/>
        <xdr:cNvSpPr txBox="1">
          <a:spLocks noChangeArrowheads="1"/>
        </xdr:cNvSpPr>
      </xdr:nvSpPr>
      <xdr:spPr bwMode="auto">
        <a:xfrm>
          <a:off x="5191125" y="66675"/>
          <a:ext cx="1838325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MÉu sè: 05/BCQT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Ban hµnh kÌm theo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QuyÕt ®Þnh sè:       TCT/H§QT Ngµy    /    /2006 cña 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28575</xdr:colOff>
      <xdr:row>2</xdr:row>
      <xdr:rowOff>171450</xdr:rowOff>
    </xdr:to>
    <xdr:sp macro="" textlink="">
      <xdr:nvSpPr>
        <xdr:cNvPr id="124931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66675</xdr:rowOff>
    </xdr:from>
    <xdr:to>
      <xdr:col>6</xdr:col>
      <xdr:colOff>1257300</xdr:colOff>
      <xdr:row>4</xdr:row>
      <xdr:rowOff>76200</xdr:rowOff>
    </xdr:to>
    <xdr:sp macro="" textlink="">
      <xdr:nvSpPr>
        <xdr:cNvPr id="29697" name="Text 9"/>
        <xdr:cNvSpPr txBox="1">
          <a:spLocks noChangeArrowheads="1"/>
        </xdr:cNvSpPr>
      </xdr:nvSpPr>
      <xdr:spPr bwMode="auto">
        <a:xfrm>
          <a:off x="8277225" y="66675"/>
          <a:ext cx="19050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06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447675</xdr:colOff>
      <xdr:row>2</xdr:row>
      <xdr:rowOff>228600</xdr:rowOff>
    </xdr:to>
    <xdr:sp macro="" textlink="">
      <xdr:nvSpPr>
        <xdr:cNvPr id="29700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57150</xdr:rowOff>
    </xdr:from>
    <xdr:to>
      <xdr:col>4</xdr:col>
      <xdr:colOff>1181100</xdr:colOff>
      <xdr:row>5</xdr:row>
      <xdr:rowOff>76200</xdr:rowOff>
    </xdr:to>
    <xdr:sp macro="" textlink="">
      <xdr:nvSpPr>
        <xdr:cNvPr id="140291" name="Text 9"/>
        <xdr:cNvSpPr txBox="1">
          <a:spLocks noChangeArrowheads="1"/>
        </xdr:cNvSpPr>
      </xdr:nvSpPr>
      <xdr:spPr bwMode="auto">
        <a:xfrm>
          <a:off x="4933950" y="57150"/>
          <a:ext cx="2085975" cy="1333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07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676275</xdr:colOff>
      <xdr:row>3</xdr:row>
      <xdr:rowOff>19050</xdr:rowOff>
    </xdr:to>
    <xdr:sp macro="" textlink="">
      <xdr:nvSpPr>
        <xdr:cNvPr id="140292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942975</xdr:colOff>
      <xdr:row>0</xdr:row>
      <xdr:rowOff>38100</xdr:rowOff>
    </xdr:from>
    <xdr:to>
      <xdr:col>8</xdr:col>
      <xdr:colOff>0</xdr:colOff>
      <xdr:row>3</xdr:row>
      <xdr:rowOff>161925</xdr:rowOff>
    </xdr:to>
    <xdr:sp macro="" textlink="">
      <xdr:nvSpPr>
        <xdr:cNvPr id="34819" name="Text 2"/>
        <xdr:cNvSpPr txBox="1">
          <a:spLocks noChangeArrowheads="1"/>
        </xdr:cNvSpPr>
      </xdr:nvSpPr>
      <xdr:spPr bwMode="auto">
        <a:xfrm>
          <a:off x="7800975" y="38100"/>
          <a:ext cx="1838325" cy="7620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09 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86 TCT/H§QT         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 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1085850</xdr:colOff>
      <xdr:row>3</xdr:row>
      <xdr:rowOff>9525</xdr:rowOff>
    </xdr:to>
    <xdr:sp macro="" textlink="">
      <xdr:nvSpPr>
        <xdr:cNvPr id="34862" name="Rectangle 46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0</xdr:row>
      <xdr:rowOff>19050</xdr:rowOff>
    </xdr:from>
    <xdr:to>
      <xdr:col>7</xdr:col>
      <xdr:colOff>657225</xdr:colOff>
      <xdr:row>3</xdr:row>
      <xdr:rowOff>19050</xdr:rowOff>
    </xdr:to>
    <xdr:sp macro="" textlink="">
      <xdr:nvSpPr>
        <xdr:cNvPr id="35841" name="Text 2"/>
        <xdr:cNvSpPr txBox="1">
          <a:spLocks noChangeArrowheads="1"/>
        </xdr:cNvSpPr>
      </xdr:nvSpPr>
      <xdr:spPr bwMode="auto">
        <a:xfrm>
          <a:off x="7848600" y="19050"/>
          <a:ext cx="1762125" cy="8286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11 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86 TCT/H§QT         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 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866775</xdr:colOff>
      <xdr:row>2</xdr:row>
      <xdr:rowOff>219075</xdr:rowOff>
    </xdr:to>
    <xdr:sp macro="" textlink="">
      <xdr:nvSpPr>
        <xdr:cNvPr id="35844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38100</xdr:rowOff>
    </xdr:from>
    <xdr:to>
      <xdr:col>7</xdr:col>
      <xdr:colOff>1133475</xdr:colOff>
      <xdr:row>3</xdr:row>
      <xdr:rowOff>47625</xdr:rowOff>
    </xdr:to>
    <xdr:sp macro="" textlink="">
      <xdr:nvSpPr>
        <xdr:cNvPr id="33794" name="Text 2"/>
        <xdr:cNvSpPr txBox="1">
          <a:spLocks noChangeArrowheads="1"/>
        </xdr:cNvSpPr>
      </xdr:nvSpPr>
      <xdr:spPr bwMode="auto">
        <a:xfrm>
          <a:off x="8343900" y="38100"/>
          <a:ext cx="1905000" cy="7620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12 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86 TCT/H§QT         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 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3076575</xdr:colOff>
      <xdr:row>2</xdr:row>
      <xdr:rowOff>257175</xdr:rowOff>
    </xdr:to>
    <xdr:sp macro="" textlink="">
      <xdr:nvSpPr>
        <xdr:cNvPr id="33797" name="Rectangle 5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57150</xdr:rowOff>
    </xdr:from>
    <xdr:to>
      <xdr:col>3</xdr:col>
      <xdr:colOff>1181100</xdr:colOff>
      <xdr:row>4</xdr:row>
      <xdr:rowOff>47625</xdr:rowOff>
    </xdr:to>
    <xdr:sp macro="" textlink="">
      <xdr:nvSpPr>
        <xdr:cNvPr id="143361" name="Text 9"/>
        <xdr:cNvSpPr txBox="1">
          <a:spLocks noChangeArrowheads="1"/>
        </xdr:cNvSpPr>
      </xdr:nvSpPr>
      <xdr:spPr bwMode="auto">
        <a:xfrm>
          <a:off x="4467225" y="57150"/>
          <a:ext cx="2305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MÉu sè:      /BCQT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  QuyÕt ®Þnh sè: 86 TCT/H§QT  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0</xdr:colOff>
      <xdr:row>3</xdr:row>
      <xdr:rowOff>19050</xdr:rowOff>
    </xdr:to>
    <xdr:sp macro="" textlink="">
      <xdr:nvSpPr>
        <xdr:cNvPr id="140292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0</xdr:row>
      <xdr:rowOff>38100</xdr:rowOff>
    </xdr:from>
    <xdr:to>
      <xdr:col>11</xdr:col>
      <xdr:colOff>942975</xdr:colOff>
      <xdr:row>4</xdr:row>
      <xdr:rowOff>114300</xdr:rowOff>
    </xdr:to>
    <xdr:sp macro="" textlink="">
      <xdr:nvSpPr>
        <xdr:cNvPr id="99329" name="Text 4"/>
        <xdr:cNvSpPr txBox="1">
          <a:spLocks noChangeArrowheads="1"/>
        </xdr:cNvSpPr>
      </xdr:nvSpPr>
      <xdr:spPr bwMode="auto">
        <a:xfrm>
          <a:off x="8258175" y="38100"/>
          <a:ext cx="2028825" cy="8572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.VnTime"/>
            </a:rPr>
            <a:t>MÉu sè:  23/BCQT</a:t>
          </a:r>
        </a:p>
        <a:p>
          <a:pPr algn="ctr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.VnTime"/>
            </a:rPr>
            <a:t> QuyÕt ®Þnh sè: 86 TCT/H§QT  </a:t>
          </a:r>
        </a:p>
        <a:p>
          <a:pPr algn="ctr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3</xdr:col>
      <xdr:colOff>657225</xdr:colOff>
      <xdr:row>3</xdr:row>
      <xdr:rowOff>47625</xdr:rowOff>
    </xdr:to>
    <xdr:sp macro="" textlink="">
      <xdr:nvSpPr>
        <xdr:cNvPr id="99331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0</xdr:row>
      <xdr:rowOff>0</xdr:rowOff>
    </xdr:from>
    <xdr:to>
      <xdr:col>5</xdr:col>
      <xdr:colOff>819150</xdr:colOff>
      <xdr:row>3</xdr:row>
      <xdr:rowOff>123825</xdr:rowOff>
    </xdr:to>
    <xdr:sp macro="" textlink="">
      <xdr:nvSpPr>
        <xdr:cNvPr id="126977" name="Text Box 1"/>
        <xdr:cNvSpPr txBox="1">
          <a:spLocks noChangeArrowheads="1"/>
        </xdr:cNvSpPr>
      </xdr:nvSpPr>
      <xdr:spPr bwMode="auto">
        <a:xfrm>
          <a:off x="5153025" y="0"/>
          <a:ext cx="2085975" cy="828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MÉu sè: 19/BCQT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Ban hµnh kÌm theo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QuyÕt ®Þnh sè:       TCT/H§QT Ngµy    /    /2006 cña 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533400</xdr:colOff>
      <xdr:row>2</xdr:row>
      <xdr:rowOff>171450</xdr:rowOff>
    </xdr:to>
    <xdr:sp macro="" textlink="">
      <xdr:nvSpPr>
        <xdr:cNvPr id="126980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28575</xdr:rowOff>
    </xdr:from>
    <xdr:to>
      <xdr:col>6</xdr:col>
      <xdr:colOff>1257300</xdr:colOff>
      <xdr:row>4</xdr:row>
      <xdr:rowOff>57150</xdr:rowOff>
    </xdr:to>
    <xdr:sp macro="" textlink="">
      <xdr:nvSpPr>
        <xdr:cNvPr id="118786" name="Text Box 2"/>
        <xdr:cNvSpPr txBox="1">
          <a:spLocks noChangeArrowheads="1"/>
        </xdr:cNvSpPr>
      </xdr:nvSpPr>
      <xdr:spPr bwMode="auto">
        <a:xfrm>
          <a:off x="8134350" y="28575"/>
          <a:ext cx="2085975" cy="828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MÉu sè:     /BCQT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Ban hµnh kÌm theo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QuyÕt ®Þnh sè:       TCT/H§QT Ngµy    /    /2006 cña 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2924175</xdr:colOff>
      <xdr:row>3</xdr:row>
      <xdr:rowOff>114300</xdr:rowOff>
    </xdr:to>
    <xdr:sp macro="" textlink="">
      <xdr:nvSpPr>
        <xdr:cNvPr id="118787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0</xdr:row>
      <xdr:rowOff>66675</xdr:rowOff>
    </xdr:from>
    <xdr:to>
      <xdr:col>3</xdr:col>
      <xdr:colOff>1762125</xdr:colOff>
      <xdr:row>3</xdr:row>
      <xdr:rowOff>209550</xdr:rowOff>
    </xdr:to>
    <xdr:sp macro="" textlink="">
      <xdr:nvSpPr>
        <xdr:cNvPr id="142337" name="Text Box 1"/>
        <xdr:cNvSpPr txBox="1">
          <a:spLocks noChangeArrowheads="1"/>
        </xdr:cNvSpPr>
      </xdr:nvSpPr>
      <xdr:spPr bwMode="auto">
        <a:xfrm>
          <a:off x="5191125" y="66675"/>
          <a:ext cx="1838325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MÉu sè: 05/BCQT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Ban hµnh kÌm theo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 QuyÕt ®Þnh sè:       TCT/H§QT Ngµy    /    /2006 cña 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28575</xdr:colOff>
      <xdr:row>2</xdr:row>
      <xdr:rowOff>171450</xdr:rowOff>
    </xdr:to>
    <xdr:sp macro="" textlink="">
      <xdr:nvSpPr>
        <xdr:cNvPr id="142339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38100</xdr:rowOff>
    </xdr:from>
    <xdr:to>
      <xdr:col>7</xdr:col>
      <xdr:colOff>1133475</xdr:colOff>
      <xdr:row>3</xdr:row>
      <xdr:rowOff>47625</xdr:rowOff>
    </xdr:to>
    <xdr:sp macro="" textlink="">
      <xdr:nvSpPr>
        <xdr:cNvPr id="54273" name="Text 2"/>
        <xdr:cNvSpPr txBox="1">
          <a:spLocks noChangeArrowheads="1"/>
        </xdr:cNvSpPr>
      </xdr:nvSpPr>
      <xdr:spPr bwMode="auto">
        <a:xfrm>
          <a:off x="8372475" y="38100"/>
          <a:ext cx="1885950" cy="7620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12 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86 TCT/H§QT         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 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3076575</xdr:colOff>
      <xdr:row>2</xdr:row>
      <xdr:rowOff>257175</xdr:rowOff>
    </xdr:to>
    <xdr:sp macro="" textlink="">
      <xdr:nvSpPr>
        <xdr:cNvPr id="54276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0</xdr:row>
      <xdr:rowOff>38100</xdr:rowOff>
    </xdr:from>
    <xdr:to>
      <xdr:col>4</xdr:col>
      <xdr:colOff>590550</xdr:colOff>
      <xdr:row>4</xdr:row>
      <xdr:rowOff>66675</xdr:rowOff>
    </xdr:to>
    <xdr:sp macro="" textlink="">
      <xdr:nvSpPr>
        <xdr:cNvPr id="31745" name="Text 9"/>
        <xdr:cNvSpPr txBox="1">
          <a:spLocks noChangeArrowheads="1"/>
        </xdr:cNvSpPr>
      </xdr:nvSpPr>
      <xdr:spPr bwMode="auto">
        <a:xfrm>
          <a:off x="4610100" y="38100"/>
          <a:ext cx="2105025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29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19050</xdr:colOff>
      <xdr:row>3</xdr:row>
      <xdr:rowOff>9525</xdr:rowOff>
    </xdr:to>
    <xdr:sp macro="" textlink="">
      <xdr:nvSpPr>
        <xdr:cNvPr id="31748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838200</xdr:colOff>
      <xdr:row>2</xdr:row>
      <xdr:rowOff>0</xdr:rowOff>
    </xdr:to>
    <xdr:sp macro="" textlink="">
      <xdr:nvSpPr>
        <xdr:cNvPr id="32769" name="Text 5"/>
        <xdr:cNvSpPr txBox="1">
          <a:spLocks noChangeArrowheads="1"/>
        </xdr:cNvSpPr>
      </xdr:nvSpPr>
      <xdr:spPr bwMode="auto">
        <a:xfrm>
          <a:off x="8915400" y="447675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30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838200</xdr:colOff>
      <xdr:row>2</xdr:row>
      <xdr:rowOff>0</xdr:rowOff>
    </xdr:to>
    <xdr:sp macro="" textlink="">
      <xdr:nvSpPr>
        <xdr:cNvPr id="32770" name="Text 4"/>
        <xdr:cNvSpPr txBox="1">
          <a:spLocks noChangeArrowheads="1"/>
        </xdr:cNvSpPr>
      </xdr:nvSpPr>
      <xdr:spPr bwMode="auto">
        <a:xfrm>
          <a:off x="8915400" y="447675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30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5</xdr:col>
      <xdr:colOff>1200150</xdr:colOff>
      <xdr:row>2</xdr:row>
      <xdr:rowOff>0</xdr:rowOff>
    </xdr:from>
    <xdr:to>
      <xdr:col>6</xdr:col>
      <xdr:colOff>923925</xdr:colOff>
      <xdr:row>2</xdr:row>
      <xdr:rowOff>0</xdr:rowOff>
    </xdr:to>
    <xdr:sp macro="" textlink="">
      <xdr:nvSpPr>
        <xdr:cNvPr id="32771" name="Text 4"/>
        <xdr:cNvSpPr txBox="1">
          <a:spLocks noChangeArrowheads="1"/>
        </xdr:cNvSpPr>
      </xdr:nvSpPr>
      <xdr:spPr bwMode="auto">
        <a:xfrm>
          <a:off x="8915400" y="44767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30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5</xdr:col>
      <xdr:colOff>466725</xdr:colOff>
      <xdr:row>0</xdr:row>
      <xdr:rowOff>133350</xdr:rowOff>
    </xdr:from>
    <xdr:to>
      <xdr:col>6</xdr:col>
      <xdr:colOff>1200150</xdr:colOff>
      <xdr:row>3</xdr:row>
      <xdr:rowOff>228600</xdr:rowOff>
    </xdr:to>
    <xdr:sp macro="" textlink="">
      <xdr:nvSpPr>
        <xdr:cNvPr id="32772" name="Text 4"/>
        <xdr:cNvSpPr txBox="1">
          <a:spLocks noChangeArrowheads="1"/>
        </xdr:cNvSpPr>
      </xdr:nvSpPr>
      <xdr:spPr bwMode="auto">
        <a:xfrm>
          <a:off x="8286750" y="133350"/>
          <a:ext cx="1828800" cy="971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30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6</xdr:col>
      <xdr:colOff>0</xdr:colOff>
      <xdr:row>59</xdr:row>
      <xdr:rowOff>0</xdr:rowOff>
    </xdr:from>
    <xdr:to>
      <xdr:col>6</xdr:col>
      <xdr:colOff>838200</xdr:colOff>
      <xdr:row>59</xdr:row>
      <xdr:rowOff>0</xdr:rowOff>
    </xdr:to>
    <xdr:sp macro="" textlink="">
      <xdr:nvSpPr>
        <xdr:cNvPr id="32773" name="Text 5"/>
        <xdr:cNvSpPr txBox="1">
          <a:spLocks noChangeArrowheads="1"/>
        </xdr:cNvSpPr>
      </xdr:nvSpPr>
      <xdr:spPr bwMode="auto">
        <a:xfrm>
          <a:off x="8915400" y="13077825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30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6</xdr:col>
      <xdr:colOff>0</xdr:colOff>
      <xdr:row>59</xdr:row>
      <xdr:rowOff>0</xdr:rowOff>
    </xdr:from>
    <xdr:to>
      <xdr:col>6</xdr:col>
      <xdr:colOff>838200</xdr:colOff>
      <xdr:row>59</xdr:row>
      <xdr:rowOff>0</xdr:rowOff>
    </xdr:to>
    <xdr:sp macro="" textlink="">
      <xdr:nvSpPr>
        <xdr:cNvPr id="32774" name="Text 4"/>
        <xdr:cNvSpPr txBox="1">
          <a:spLocks noChangeArrowheads="1"/>
        </xdr:cNvSpPr>
      </xdr:nvSpPr>
      <xdr:spPr bwMode="auto">
        <a:xfrm>
          <a:off x="8915400" y="13077825"/>
          <a:ext cx="838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30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6</xdr:col>
      <xdr:colOff>0</xdr:colOff>
      <xdr:row>59</xdr:row>
      <xdr:rowOff>0</xdr:rowOff>
    </xdr:from>
    <xdr:to>
      <xdr:col>6</xdr:col>
      <xdr:colOff>923925</xdr:colOff>
      <xdr:row>59</xdr:row>
      <xdr:rowOff>0</xdr:rowOff>
    </xdr:to>
    <xdr:sp macro="" textlink="">
      <xdr:nvSpPr>
        <xdr:cNvPr id="32775" name="Text 4"/>
        <xdr:cNvSpPr txBox="1">
          <a:spLocks noChangeArrowheads="1"/>
        </xdr:cNvSpPr>
      </xdr:nvSpPr>
      <xdr:spPr bwMode="auto">
        <a:xfrm>
          <a:off x="8915400" y="130778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30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5</xdr:col>
      <xdr:colOff>790575</xdr:colOff>
      <xdr:row>59</xdr:row>
      <xdr:rowOff>0</xdr:rowOff>
    </xdr:from>
    <xdr:to>
      <xdr:col>6</xdr:col>
      <xdr:colOff>981075</xdr:colOff>
      <xdr:row>59</xdr:row>
      <xdr:rowOff>0</xdr:rowOff>
    </xdr:to>
    <xdr:sp macro="" textlink="">
      <xdr:nvSpPr>
        <xdr:cNvPr id="32776" name="Text 4"/>
        <xdr:cNvSpPr txBox="1">
          <a:spLocks noChangeArrowheads="1"/>
        </xdr:cNvSpPr>
      </xdr:nvSpPr>
      <xdr:spPr bwMode="auto">
        <a:xfrm>
          <a:off x="8610600" y="13077825"/>
          <a:ext cx="12858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30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66675</xdr:colOff>
      <xdr:row>2</xdr:row>
      <xdr:rowOff>200025</xdr:rowOff>
    </xdr:to>
    <xdr:sp macro="" textlink="">
      <xdr:nvSpPr>
        <xdr:cNvPr id="32779" name="Rectangle 11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8</xdr:col>
      <xdr:colOff>0</xdr:colOff>
      <xdr:row>3</xdr:row>
      <xdr:rowOff>304800</xdr:rowOff>
    </xdr:to>
    <xdr:sp macro="" textlink="">
      <xdr:nvSpPr>
        <xdr:cNvPr id="82946" name="Text 1"/>
        <xdr:cNvSpPr txBox="1">
          <a:spLocks noChangeArrowheads="1"/>
        </xdr:cNvSpPr>
      </xdr:nvSpPr>
      <xdr:spPr bwMode="auto">
        <a:xfrm>
          <a:off x="6953250" y="0"/>
          <a:ext cx="2705100" cy="819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    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133350</xdr:colOff>
      <xdr:row>3</xdr:row>
      <xdr:rowOff>133350</xdr:rowOff>
    </xdr:to>
    <xdr:sp macro="" textlink="">
      <xdr:nvSpPr>
        <xdr:cNvPr id="82948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76200</xdr:rowOff>
    </xdr:from>
    <xdr:to>
      <xdr:col>5</xdr:col>
      <xdr:colOff>723900</xdr:colOff>
      <xdr:row>5</xdr:row>
      <xdr:rowOff>9525</xdr:rowOff>
    </xdr:to>
    <xdr:sp macro="" textlink="">
      <xdr:nvSpPr>
        <xdr:cNvPr id="38913" name="Text 2"/>
        <xdr:cNvSpPr txBox="1">
          <a:spLocks noChangeArrowheads="1"/>
        </xdr:cNvSpPr>
      </xdr:nvSpPr>
      <xdr:spPr bwMode="auto">
        <a:xfrm>
          <a:off x="5362575" y="76200"/>
          <a:ext cx="1609725" cy="981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33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 / 3  /2002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476250</xdr:colOff>
      <xdr:row>3</xdr:row>
      <xdr:rowOff>57150</xdr:rowOff>
    </xdr:to>
    <xdr:sp macro="" textlink="">
      <xdr:nvSpPr>
        <xdr:cNvPr id="38916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0</xdr:row>
      <xdr:rowOff>28575</xdr:rowOff>
    </xdr:from>
    <xdr:to>
      <xdr:col>12</xdr:col>
      <xdr:colOff>9525</xdr:colOff>
      <xdr:row>3</xdr:row>
      <xdr:rowOff>95250</xdr:rowOff>
    </xdr:to>
    <xdr:sp macro="" textlink="">
      <xdr:nvSpPr>
        <xdr:cNvPr id="37889" name="Text 2"/>
        <xdr:cNvSpPr txBox="1">
          <a:spLocks noChangeArrowheads="1"/>
        </xdr:cNvSpPr>
      </xdr:nvSpPr>
      <xdr:spPr bwMode="auto">
        <a:xfrm>
          <a:off x="8058150" y="28575"/>
          <a:ext cx="2686050" cy="7905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  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 / 3  /2002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3</xdr:col>
      <xdr:colOff>419100</xdr:colOff>
      <xdr:row>2</xdr:row>
      <xdr:rowOff>228600</xdr:rowOff>
    </xdr:to>
    <xdr:sp macro="" textlink="">
      <xdr:nvSpPr>
        <xdr:cNvPr id="37892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1162050</xdr:colOff>
      <xdr:row>0</xdr:row>
      <xdr:rowOff>28575</xdr:rowOff>
    </xdr:from>
    <xdr:to>
      <xdr:col>4</xdr:col>
      <xdr:colOff>9525</xdr:colOff>
      <xdr:row>4</xdr:row>
      <xdr:rowOff>0</xdr:rowOff>
    </xdr:to>
    <xdr:sp macro="" textlink="">
      <xdr:nvSpPr>
        <xdr:cNvPr id="36865" name="Text 2"/>
        <xdr:cNvSpPr txBox="1">
          <a:spLocks noChangeArrowheads="1"/>
        </xdr:cNvSpPr>
      </xdr:nvSpPr>
      <xdr:spPr bwMode="auto">
        <a:xfrm>
          <a:off x="5438775" y="28575"/>
          <a:ext cx="1905000" cy="7905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  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 / 3  /2002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2943225</xdr:colOff>
      <xdr:row>3</xdr:row>
      <xdr:rowOff>38100</xdr:rowOff>
    </xdr:to>
    <xdr:sp macro="" textlink="">
      <xdr:nvSpPr>
        <xdr:cNvPr id="36868" name="Rectangle 4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28575</xdr:rowOff>
    </xdr:from>
    <xdr:to>
      <xdr:col>4</xdr:col>
      <xdr:colOff>1114425</xdr:colOff>
      <xdr:row>6</xdr:row>
      <xdr:rowOff>152400</xdr:rowOff>
    </xdr:to>
    <xdr:sp macro="" textlink="">
      <xdr:nvSpPr>
        <xdr:cNvPr id="130050" name="Text 2"/>
        <xdr:cNvSpPr txBox="1">
          <a:spLocks noChangeArrowheads="1"/>
        </xdr:cNvSpPr>
      </xdr:nvSpPr>
      <xdr:spPr bwMode="auto">
        <a:xfrm>
          <a:off x="4924425" y="28575"/>
          <a:ext cx="2419350" cy="1019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  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 / 3  /2002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781050</xdr:colOff>
      <xdr:row>3</xdr:row>
      <xdr:rowOff>66675</xdr:rowOff>
    </xdr:to>
    <xdr:sp macro="" textlink="">
      <xdr:nvSpPr>
        <xdr:cNvPr id="130051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28575</xdr:rowOff>
    </xdr:from>
    <xdr:to>
      <xdr:col>5</xdr:col>
      <xdr:colOff>57150</xdr:colOff>
      <xdr:row>3</xdr:row>
      <xdr:rowOff>47625</xdr:rowOff>
    </xdr:to>
    <xdr:sp macro="" textlink="">
      <xdr:nvSpPr>
        <xdr:cNvPr id="132097" name="Text 2"/>
        <xdr:cNvSpPr txBox="1">
          <a:spLocks noChangeArrowheads="1"/>
        </xdr:cNvSpPr>
      </xdr:nvSpPr>
      <xdr:spPr bwMode="auto">
        <a:xfrm>
          <a:off x="4657725" y="28575"/>
          <a:ext cx="2276475" cy="819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 44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 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1</xdr:col>
      <xdr:colOff>2971800</xdr:colOff>
      <xdr:row>2</xdr:row>
      <xdr:rowOff>142875</xdr:rowOff>
    </xdr:to>
    <xdr:sp macro="" textlink="">
      <xdr:nvSpPr>
        <xdr:cNvPr id="132099" name="Rectangle 3"/>
        <xdr:cNvSpPr>
          <a:spLocks noChangeArrowheads="1"/>
        </xdr:cNvSpPr>
      </xdr:nvSpPr>
      <xdr:spPr bwMode="auto">
        <a:xfrm>
          <a:off x="47625" y="85725"/>
          <a:ext cx="33813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85725</xdr:rowOff>
    </xdr:from>
    <xdr:to>
      <xdr:col>5</xdr:col>
      <xdr:colOff>866775</xdr:colOff>
      <xdr:row>6</xdr:row>
      <xdr:rowOff>0</xdr:rowOff>
    </xdr:to>
    <xdr:sp macro="" textlink="">
      <xdr:nvSpPr>
        <xdr:cNvPr id="135169" name="Text 2"/>
        <xdr:cNvSpPr txBox="1">
          <a:spLocks noChangeArrowheads="1"/>
        </xdr:cNvSpPr>
      </xdr:nvSpPr>
      <xdr:spPr bwMode="auto">
        <a:xfrm>
          <a:off x="5000625" y="85725"/>
          <a:ext cx="2038350" cy="1190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MÉu sè: 50 /BCQT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Ban hµnh kÌm theo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QuyÕt ®Þnh sè: 86 TCT/H§QT 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 Ngµy 30 / 3  /2000 cña </a:t>
          </a:r>
        </a:p>
        <a:p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.VnTime"/>
            </a:rPr>
            <a:t>Chñ tÞch Héi ®ång Qu¶n trÞ TCT</a:t>
          </a:r>
        </a:p>
      </xdr:txBody>
    </xdr:sp>
    <xdr:clientData/>
  </xdr:twoCellAnchor>
  <xdr:twoCellAnchor>
    <xdr:from>
      <xdr:col>0</xdr:col>
      <xdr:colOff>47625</xdr:colOff>
      <xdr:row>0</xdr:row>
      <xdr:rowOff>85725</xdr:rowOff>
    </xdr:from>
    <xdr:to>
      <xdr:col>2</xdr:col>
      <xdr:colOff>180975</xdr:colOff>
      <xdr:row>3</xdr:row>
      <xdr:rowOff>104775</xdr:rowOff>
    </xdr:to>
    <xdr:sp macro="" textlink="">
      <xdr:nvSpPr>
        <xdr:cNvPr id="135170" name="Rectangle 2"/>
        <xdr:cNvSpPr>
          <a:spLocks noChangeArrowheads="1"/>
        </xdr:cNvSpPr>
      </xdr:nvSpPr>
      <xdr:spPr bwMode="auto">
        <a:xfrm>
          <a:off x="47625" y="85725"/>
          <a:ext cx="2867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.VnTimeH"/>
            </a:rPr>
            <a:t>Tæng c«ng ty s«ng ®µ</a:t>
          </a:r>
        </a:p>
        <a:p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Timeh"/>
            </a:rPr>
            <a:t>C«ng ty Cp §TXD &amp; PT§T S«ng §µ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4:X173"/>
  <sheetViews>
    <sheetView showGridLines="0" zoomScaleNormal="100" workbookViewId="0">
      <pane xSplit="2" ySplit="7" topLeftCell="C116" activePane="bottomRight" state="frozen"/>
      <selection activeCell="A6" sqref="A6:G6"/>
      <selection pane="topRight" activeCell="A6" sqref="A6:G6"/>
      <selection pane="bottomLeft" activeCell="A6" sqref="A6:G6"/>
      <selection pane="bottomRight" activeCell="A6" sqref="A6:G6"/>
    </sheetView>
  </sheetViews>
  <sheetFormatPr defaultRowHeight="15"/>
  <cols>
    <col min="1" max="1" width="4.125" style="585" customWidth="1"/>
    <col min="2" max="2" width="36.375" style="585" customWidth="1"/>
    <col min="3" max="3" width="5.625" style="585" customWidth="1"/>
    <col min="4" max="4" width="6.375" style="586" customWidth="1"/>
    <col min="5" max="5" width="15" style="585" customWidth="1"/>
    <col min="6" max="6" width="14.125" style="585" customWidth="1"/>
    <col min="7" max="7" width="14.75" style="585" customWidth="1"/>
    <col min="8" max="8" width="12.875" style="585" customWidth="1"/>
    <col min="9" max="9" width="12.375" style="585" customWidth="1"/>
    <col min="10" max="10" width="12.75" style="585" customWidth="1"/>
    <col min="11" max="11" width="11.625" style="585" customWidth="1"/>
    <col min="12" max="12" width="14.75" style="585" customWidth="1"/>
    <col min="13" max="13" width="15.75" style="585" bestFit="1" customWidth="1"/>
    <col min="14" max="14" width="11.5" style="585" bestFit="1" customWidth="1"/>
    <col min="15" max="15" width="14.5" style="585" bestFit="1" customWidth="1"/>
    <col min="16" max="16384" width="9" style="585"/>
  </cols>
  <sheetData>
    <row r="4" spans="1:13" ht="15" customHeight="1">
      <c r="F4" s="587"/>
    </row>
    <row r="5" spans="1:13" s="588" customFormat="1" ht="24">
      <c r="A5" s="1234" t="s">
        <v>433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</row>
    <row r="6" spans="1:13" s="22" customFormat="1">
      <c r="A6" s="1235" t="s">
        <v>275</v>
      </c>
      <c r="B6" s="1235"/>
      <c r="C6" s="1235"/>
      <c r="D6" s="1235"/>
      <c r="E6" s="1235"/>
      <c r="F6" s="1235"/>
      <c r="G6" s="1235"/>
      <c r="H6" s="1235"/>
      <c r="I6" s="1235"/>
      <c r="J6" s="1235"/>
      <c r="K6" s="1235"/>
      <c r="L6" s="1235"/>
    </row>
    <row r="7" spans="1:13" s="594" customFormat="1" ht="30">
      <c r="A7" s="1236" t="s">
        <v>460</v>
      </c>
      <c r="B7" s="1236"/>
      <c r="C7" s="589" t="s">
        <v>461</v>
      </c>
      <c r="D7" s="590" t="s">
        <v>462</v>
      </c>
      <c r="E7" s="591">
        <v>41729</v>
      </c>
      <c r="F7" s="592" t="s">
        <v>434</v>
      </c>
      <c r="G7" s="1227" t="s">
        <v>435</v>
      </c>
      <c r="H7" s="1227" t="s">
        <v>454</v>
      </c>
      <c r="I7" s="1227" t="s">
        <v>455</v>
      </c>
      <c r="J7" s="1227" t="s">
        <v>689</v>
      </c>
      <c r="K7" s="593"/>
      <c r="L7" s="591">
        <v>41640</v>
      </c>
    </row>
    <row r="8" spans="1:13" s="597" customFormat="1" ht="10.5">
      <c r="A8" s="595"/>
      <c r="B8" s="595">
        <v>1</v>
      </c>
      <c r="C8" s="595">
        <v>2</v>
      </c>
      <c r="D8" s="596" t="s">
        <v>464</v>
      </c>
      <c r="E8" s="595" t="s">
        <v>436</v>
      </c>
      <c r="F8" s="595">
        <v>5</v>
      </c>
      <c r="G8" s="595">
        <v>6</v>
      </c>
      <c r="H8" s="595">
        <v>7</v>
      </c>
      <c r="I8" s="595">
        <v>8</v>
      </c>
      <c r="J8" s="595"/>
      <c r="K8" s="595"/>
      <c r="L8" s="595">
        <v>11</v>
      </c>
    </row>
    <row r="9" spans="1:13" s="602" customFormat="1" ht="16.5">
      <c r="A9" s="598" t="s">
        <v>465</v>
      </c>
      <c r="B9" s="599" t="s">
        <v>466</v>
      </c>
      <c r="C9" s="600">
        <v>100</v>
      </c>
      <c r="D9" s="601"/>
      <c r="E9" s="599">
        <f>E10+E13+E17+E26+E29</f>
        <v>766349396843</v>
      </c>
      <c r="F9" s="599">
        <f t="shared" ref="F9:L9" si="0">F10+F13+F17+F26+F29</f>
        <v>-293688027692</v>
      </c>
      <c r="G9" s="599">
        <f t="shared" si="0"/>
        <v>1041232517820</v>
      </c>
      <c r="H9" s="599">
        <f t="shared" si="0"/>
        <v>12720004994</v>
      </c>
      <c r="I9" s="599">
        <f t="shared" si="0"/>
        <v>2890196923</v>
      </c>
      <c r="J9" s="599">
        <f t="shared" si="0"/>
        <v>3194704798</v>
      </c>
      <c r="K9" s="599">
        <f t="shared" si="0"/>
        <v>0</v>
      </c>
      <c r="L9" s="599">
        <f t="shared" si="0"/>
        <v>507686395461</v>
      </c>
    </row>
    <row r="10" spans="1:13" s="608" customFormat="1" ht="14.25" customHeight="1">
      <c r="A10" s="603" t="s">
        <v>89</v>
      </c>
      <c r="B10" s="604" t="s">
        <v>382</v>
      </c>
      <c r="C10" s="605">
        <v>110</v>
      </c>
      <c r="D10" s="606"/>
      <c r="E10" s="607">
        <f>SUM(E11:E12)</f>
        <v>9451744198</v>
      </c>
      <c r="F10" s="607">
        <f t="shared" ref="F10:L10" si="1">SUM(F11:F12)</f>
        <v>0</v>
      </c>
      <c r="G10" s="607">
        <f t="shared" si="1"/>
        <v>8577594368</v>
      </c>
      <c r="H10" s="607">
        <f t="shared" si="1"/>
        <v>15947120</v>
      </c>
      <c r="I10" s="607">
        <f t="shared" si="1"/>
        <v>853858951</v>
      </c>
      <c r="J10" s="607">
        <f t="shared" si="1"/>
        <v>4343759</v>
      </c>
      <c r="K10" s="607">
        <f t="shared" si="1"/>
        <v>0</v>
      </c>
      <c r="L10" s="607">
        <f t="shared" si="1"/>
        <v>54055147516</v>
      </c>
    </row>
    <row r="11" spans="1:13" s="615" customFormat="1" ht="13.35" customHeight="1">
      <c r="A11" s="609" t="s">
        <v>467</v>
      </c>
      <c r="B11" s="610" t="s">
        <v>468</v>
      </c>
      <c r="C11" s="611">
        <v>111</v>
      </c>
      <c r="D11" s="612" t="s">
        <v>469</v>
      </c>
      <c r="E11" s="613">
        <f>SUM(F11:K11)</f>
        <v>9451744198</v>
      </c>
      <c r="F11" s="613"/>
      <c r="G11" s="613">
        <v>8577594368</v>
      </c>
      <c r="H11" s="613">
        <v>15947120</v>
      </c>
      <c r="I11" s="613">
        <v>853858951</v>
      </c>
      <c r="J11" s="614">
        <v>4343759</v>
      </c>
      <c r="K11" s="614"/>
      <c r="L11" s="614">
        <v>34055147516</v>
      </c>
      <c r="M11" s="615" t="s">
        <v>855</v>
      </c>
    </row>
    <row r="12" spans="1:13" s="615" customFormat="1" ht="12" customHeight="1">
      <c r="A12" s="609" t="s">
        <v>470</v>
      </c>
      <c r="B12" s="610" t="s">
        <v>471</v>
      </c>
      <c r="C12" s="611">
        <v>112</v>
      </c>
      <c r="D12" s="612"/>
      <c r="E12" s="613">
        <f>SUM(F12:K12)</f>
        <v>0</v>
      </c>
      <c r="F12" s="613"/>
      <c r="G12" s="613"/>
      <c r="H12" s="613"/>
      <c r="I12" s="613"/>
      <c r="J12" s="614"/>
      <c r="K12" s="614"/>
      <c r="L12" s="614">
        <v>20000000000</v>
      </c>
      <c r="M12" s="615" t="s">
        <v>856</v>
      </c>
    </row>
    <row r="13" spans="1:13" s="608" customFormat="1" ht="13.5" customHeight="1">
      <c r="A13" s="616" t="s">
        <v>472</v>
      </c>
      <c r="B13" s="617" t="s">
        <v>473</v>
      </c>
      <c r="C13" s="618">
        <v>120</v>
      </c>
      <c r="D13" s="619" t="s">
        <v>474</v>
      </c>
      <c r="E13" s="620">
        <f>SUM(E14:E16)</f>
        <v>58000</v>
      </c>
      <c r="F13" s="620">
        <f t="shared" ref="F13:L13" si="2">SUM(F14:F16)</f>
        <v>0</v>
      </c>
      <c r="G13" s="620">
        <f t="shared" si="2"/>
        <v>58000</v>
      </c>
      <c r="H13" s="620">
        <f t="shared" si="2"/>
        <v>0</v>
      </c>
      <c r="I13" s="620">
        <f t="shared" si="2"/>
        <v>0</v>
      </c>
      <c r="J13" s="620">
        <f t="shared" si="2"/>
        <v>0</v>
      </c>
      <c r="K13" s="621">
        <f t="shared" si="2"/>
        <v>0</v>
      </c>
      <c r="L13" s="621">
        <f t="shared" si="2"/>
        <v>158000</v>
      </c>
    </row>
    <row r="14" spans="1:13" s="615" customFormat="1" ht="12" customHeight="1">
      <c r="A14" s="609" t="s">
        <v>467</v>
      </c>
      <c r="B14" s="610" t="s">
        <v>806</v>
      </c>
      <c r="C14" s="611">
        <v>121</v>
      </c>
      <c r="D14" s="612"/>
      <c r="E14" s="613">
        <f>SUM(F14:K14)</f>
        <v>658855</v>
      </c>
      <c r="F14" s="613"/>
      <c r="G14" s="613">
        <v>658855</v>
      </c>
      <c r="H14" s="613"/>
      <c r="I14" s="613"/>
      <c r="J14" s="614"/>
      <c r="K14" s="614"/>
      <c r="L14" s="614">
        <v>658855</v>
      </c>
      <c r="M14" s="615" t="s">
        <v>857</v>
      </c>
    </row>
    <row r="15" spans="1:13" s="615" customFormat="1" ht="12" customHeight="1">
      <c r="A15" s="609" t="s">
        <v>470</v>
      </c>
      <c r="B15" s="610" t="s">
        <v>807</v>
      </c>
      <c r="C15" s="611">
        <v>122</v>
      </c>
      <c r="D15" s="612"/>
      <c r="E15" s="613">
        <f>SUM(F15:K15)</f>
        <v>-600855</v>
      </c>
      <c r="F15" s="613"/>
      <c r="G15" s="613">
        <v>-600855</v>
      </c>
      <c r="H15" s="613"/>
      <c r="I15" s="613"/>
      <c r="J15" s="614"/>
      <c r="K15" s="614"/>
      <c r="L15" s="614">
        <v>-500855</v>
      </c>
      <c r="M15" s="615" t="s">
        <v>858</v>
      </c>
    </row>
    <row r="16" spans="1:13" s="615" customFormat="1" ht="12" customHeight="1">
      <c r="A16" s="622" t="s">
        <v>539</v>
      </c>
      <c r="B16" s="623" t="s">
        <v>808</v>
      </c>
      <c r="C16" s="624">
        <v>123</v>
      </c>
      <c r="D16" s="625"/>
      <c r="E16" s="613">
        <f>SUM(F16:K16)</f>
        <v>0</v>
      </c>
      <c r="F16" s="626"/>
      <c r="G16" s="626"/>
      <c r="H16" s="626"/>
      <c r="I16" s="626"/>
      <c r="J16" s="627"/>
      <c r="K16" s="627"/>
      <c r="L16" s="627"/>
      <c r="M16" s="615" t="s">
        <v>859</v>
      </c>
    </row>
    <row r="17" spans="1:21" s="608" customFormat="1" ht="13.5" customHeight="1">
      <c r="A17" s="603" t="s">
        <v>475</v>
      </c>
      <c r="B17" s="604" t="s">
        <v>232</v>
      </c>
      <c r="C17" s="605">
        <v>130</v>
      </c>
      <c r="D17" s="606"/>
      <c r="E17" s="620">
        <f>SUM(E18:E25)</f>
        <v>84460591650</v>
      </c>
      <c r="F17" s="620">
        <f t="shared" ref="F17:L17" si="3">SUM(F18:F25)</f>
        <v>-280559793687</v>
      </c>
      <c r="G17" s="628">
        <f t="shared" si="3"/>
        <v>355398254073</v>
      </c>
      <c r="H17" s="629">
        <f t="shared" si="3"/>
        <v>5521537169</v>
      </c>
      <c r="I17" s="629">
        <f t="shared" si="3"/>
        <v>1010594095</v>
      </c>
      <c r="J17" s="629">
        <f t="shared" si="3"/>
        <v>3090000000</v>
      </c>
      <c r="K17" s="629">
        <f t="shared" si="3"/>
        <v>0</v>
      </c>
      <c r="L17" s="629">
        <f t="shared" si="3"/>
        <v>135272297288</v>
      </c>
    </row>
    <row r="18" spans="1:21" s="615" customFormat="1" ht="12" customHeight="1">
      <c r="A18" s="609" t="s">
        <v>467</v>
      </c>
      <c r="B18" s="610" t="s">
        <v>809</v>
      </c>
      <c r="C18" s="611">
        <v>131</v>
      </c>
      <c r="D18" s="612"/>
      <c r="E18" s="613">
        <f t="shared" ref="E18:E25" si="4">SUM(F18:K18)</f>
        <v>6524941098</v>
      </c>
      <c r="F18" s="613">
        <v>-20002445150</v>
      </c>
      <c r="G18" s="613">
        <v>26527386248</v>
      </c>
      <c r="H18" s="613"/>
      <c r="I18" s="613"/>
      <c r="J18" s="614"/>
      <c r="K18" s="614"/>
      <c r="L18" s="614">
        <v>14668313182</v>
      </c>
      <c r="M18" s="615" t="s">
        <v>860</v>
      </c>
    </row>
    <row r="19" spans="1:21" s="615" customFormat="1" ht="12" customHeight="1">
      <c r="A19" s="609" t="s">
        <v>470</v>
      </c>
      <c r="B19" s="610" t="s">
        <v>810</v>
      </c>
      <c r="C19" s="611">
        <v>132</v>
      </c>
      <c r="D19" s="612"/>
      <c r="E19" s="613">
        <f t="shared" si="4"/>
        <v>51929828592</v>
      </c>
      <c r="F19" s="613"/>
      <c r="G19" s="613">
        <v>51810052592</v>
      </c>
      <c r="H19" s="613"/>
      <c r="I19" s="613">
        <v>119776000</v>
      </c>
      <c r="J19" s="614"/>
      <c r="K19" s="614"/>
      <c r="L19" s="614">
        <v>40327862364</v>
      </c>
      <c r="M19" s="615" t="s">
        <v>861</v>
      </c>
    </row>
    <row r="20" spans="1:21" s="615" customFormat="1" ht="12" customHeight="1">
      <c r="A20" s="609" t="s">
        <v>539</v>
      </c>
      <c r="B20" s="610" t="s">
        <v>437</v>
      </c>
      <c r="C20" s="611">
        <v>133</v>
      </c>
      <c r="D20" s="612"/>
      <c r="E20" s="613">
        <f t="shared" si="4"/>
        <v>0</v>
      </c>
      <c r="F20" s="613">
        <f>-SUM(G20:K20)</f>
        <v>-18051507767</v>
      </c>
      <c r="G20" s="613">
        <v>18051507767</v>
      </c>
      <c r="H20" s="613"/>
      <c r="I20" s="613"/>
      <c r="J20" s="614"/>
      <c r="K20" s="614"/>
      <c r="L20" s="614">
        <v>0</v>
      </c>
      <c r="M20" s="615" t="s">
        <v>862</v>
      </c>
    </row>
    <row r="21" spans="1:21" s="615" customFormat="1" ht="12" customHeight="1">
      <c r="A21" s="609" t="s">
        <v>540</v>
      </c>
      <c r="B21" s="610" t="s">
        <v>811</v>
      </c>
      <c r="C21" s="611">
        <v>134</v>
      </c>
      <c r="D21" s="612"/>
      <c r="E21" s="613">
        <f t="shared" si="4"/>
        <v>0</v>
      </c>
      <c r="F21" s="613"/>
      <c r="G21" s="613"/>
      <c r="H21" s="613"/>
      <c r="I21" s="613"/>
      <c r="J21" s="614"/>
      <c r="K21" s="614"/>
      <c r="L21" s="614">
        <v>0</v>
      </c>
      <c r="M21" s="615" t="s">
        <v>863</v>
      </c>
    </row>
    <row r="22" spans="1:21" s="615" customFormat="1" ht="13.35" customHeight="1">
      <c r="A22" s="609" t="s">
        <v>541</v>
      </c>
      <c r="B22" s="610" t="s">
        <v>812</v>
      </c>
      <c r="C22" s="611">
        <v>135</v>
      </c>
      <c r="D22" s="612"/>
      <c r="E22" s="613">
        <f t="shared" si="4"/>
        <v>0</v>
      </c>
      <c r="F22" s="613"/>
      <c r="G22" s="613"/>
      <c r="H22" s="613"/>
      <c r="I22" s="613"/>
      <c r="J22" s="614"/>
      <c r="K22" s="614"/>
      <c r="L22" s="614">
        <v>35150000000</v>
      </c>
      <c r="M22" s="615" t="s">
        <v>864</v>
      </c>
      <c r="U22" s="1212" t="s">
        <v>212</v>
      </c>
    </row>
    <row r="23" spans="1:21" s="615" customFormat="1" ht="13.35" customHeight="1">
      <c r="A23" s="609" t="s">
        <v>543</v>
      </c>
      <c r="B23" s="610" t="s">
        <v>813</v>
      </c>
      <c r="C23" s="611">
        <v>136</v>
      </c>
      <c r="D23" s="612"/>
      <c r="E23" s="613">
        <f t="shared" si="4"/>
        <v>30573274210</v>
      </c>
      <c r="F23" s="613">
        <v>-242505840770</v>
      </c>
      <c r="G23" s="613">
        <v>263576759716</v>
      </c>
      <c r="H23" s="613">
        <v>5521537169</v>
      </c>
      <c r="I23" s="613">
        <v>890818095</v>
      </c>
      <c r="J23" s="614">
        <v>3090000000</v>
      </c>
      <c r="K23" s="614"/>
      <c r="L23" s="614">
        <f>23099148434+22594425558+4000000000</f>
        <v>49693573992</v>
      </c>
      <c r="M23" s="615" t="s">
        <v>865</v>
      </c>
      <c r="R23" s="1211" t="s">
        <v>55</v>
      </c>
    </row>
    <row r="24" spans="1:21" s="630" customFormat="1" ht="13.35" customHeight="1">
      <c r="A24" s="609" t="s">
        <v>603</v>
      </c>
      <c r="B24" s="610" t="s">
        <v>814</v>
      </c>
      <c r="C24" s="611">
        <v>137</v>
      </c>
      <c r="D24" s="612" t="s">
        <v>542</v>
      </c>
      <c r="E24" s="613">
        <f t="shared" si="4"/>
        <v>-4567452250</v>
      </c>
      <c r="F24" s="613"/>
      <c r="G24" s="613">
        <v>-4567452250</v>
      </c>
      <c r="H24" s="613"/>
      <c r="I24" s="613"/>
      <c r="J24" s="614"/>
      <c r="K24" s="614"/>
      <c r="L24" s="614">
        <v>-4567452250</v>
      </c>
      <c r="M24" s="630" t="s">
        <v>866</v>
      </c>
    </row>
    <row r="25" spans="1:21" s="615" customFormat="1" ht="13.35" customHeight="1">
      <c r="A25" s="622" t="s">
        <v>604</v>
      </c>
      <c r="B25" s="623" t="s">
        <v>815</v>
      </c>
      <c r="C25" s="624">
        <v>139</v>
      </c>
      <c r="D25" s="625"/>
      <c r="E25" s="613">
        <f t="shared" si="4"/>
        <v>0</v>
      </c>
      <c r="F25" s="626"/>
      <c r="G25" s="626"/>
      <c r="H25" s="626"/>
      <c r="I25" s="626"/>
      <c r="J25" s="627"/>
      <c r="K25" s="627"/>
      <c r="L25" s="627"/>
      <c r="M25" s="615" t="s">
        <v>867</v>
      </c>
    </row>
    <row r="26" spans="1:21" s="608" customFormat="1" ht="13.5" customHeight="1">
      <c r="A26" s="603" t="s">
        <v>544</v>
      </c>
      <c r="B26" s="631" t="s">
        <v>406</v>
      </c>
      <c r="C26" s="605">
        <v>140</v>
      </c>
      <c r="D26" s="632"/>
      <c r="E26" s="633">
        <f>SUM(E27:E28)</f>
        <v>662739293428</v>
      </c>
      <c r="F26" s="631">
        <f t="shared" ref="F26:L26" si="5">SUM(F27:F28)</f>
        <v>-13128234005</v>
      </c>
      <c r="G26" s="631">
        <f t="shared" si="5"/>
        <v>668749341608</v>
      </c>
      <c r="H26" s="634">
        <f t="shared" si="5"/>
        <v>7118185825</v>
      </c>
      <c r="I26" s="634">
        <f t="shared" si="5"/>
        <v>0</v>
      </c>
      <c r="J26" s="634">
        <f t="shared" si="5"/>
        <v>0</v>
      </c>
      <c r="K26" s="634">
        <f t="shared" si="5"/>
        <v>0</v>
      </c>
      <c r="L26" s="634">
        <f t="shared" si="5"/>
        <v>317443200725</v>
      </c>
    </row>
    <row r="27" spans="1:21" s="615" customFormat="1" ht="13.35" customHeight="1">
      <c r="A27" s="609" t="s">
        <v>467</v>
      </c>
      <c r="B27" s="610" t="s">
        <v>406</v>
      </c>
      <c r="C27" s="611">
        <v>141</v>
      </c>
      <c r="D27" s="612" t="s">
        <v>545</v>
      </c>
      <c r="E27" s="613">
        <f>SUM(F27:K27)</f>
        <v>662739293428</v>
      </c>
      <c r="F27" s="626">
        <f>-F60</f>
        <v>-13128234005</v>
      </c>
      <c r="G27" s="613">
        <v>668749341608</v>
      </c>
      <c r="H27" s="613">
        <v>7118185825</v>
      </c>
      <c r="I27" s="613"/>
      <c r="J27" s="614"/>
      <c r="K27" s="614"/>
      <c r="L27" s="614">
        <f>330322063821-12878863096</f>
        <v>317443200725</v>
      </c>
      <c r="M27" s="615" t="s">
        <v>868</v>
      </c>
    </row>
    <row r="28" spans="1:21" s="615" customFormat="1" ht="13.35" customHeight="1">
      <c r="A28" s="622" t="s">
        <v>470</v>
      </c>
      <c r="B28" s="623" t="s">
        <v>546</v>
      </c>
      <c r="C28" s="624">
        <v>149</v>
      </c>
      <c r="D28" s="625"/>
      <c r="E28" s="613">
        <f>SUM(F28:K28)</f>
        <v>0</v>
      </c>
      <c r="F28" s="626"/>
      <c r="G28" s="626"/>
      <c r="H28" s="626"/>
      <c r="I28" s="626"/>
      <c r="J28" s="627"/>
      <c r="K28" s="627"/>
      <c r="L28" s="627"/>
      <c r="M28" s="615" t="s">
        <v>869</v>
      </c>
    </row>
    <row r="29" spans="1:21" s="608" customFormat="1" ht="14.25" customHeight="1">
      <c r="A29" s="603" t="s">
        <v>547</v>
      </c>
      <c r="B29" s="604" t="s">
        <v>548</v>
      </c>
      <c r="C29" s="605">
        <v>150</v>
      </c>
      <c r="D29" s="606"/>
      <c r="E29" s="620">
        <f>SUM(E30:E34)</f>
        <v>9697709567</v>
      </c>
      <c r="F29" s="620">
        <f t="shared" ref="F29:L29" si="6">SUM(F30:F34)</f>
        <v>0</v>
      </c>
      <c r="G29" s="628">
        <f t="shared" si="6"/>
        <v>8507269771</v>
      </c>
      <c r="H29" s="629">
        <f t="shared" si="6"/>
        <v>64334880</v>
      </c>
      <c r="I29" s="629">
        <f t="shared" si="6"/>
        <v>1025743877</v>
      </c>
      <c r="J29" s="629">
        <f t="shared" si="6"/>
        <v>100361039</v>
      </c>
      <c r="K29" s="629">
        <f t="shared" si="6"/>
        <v>0</v>
      </c>
      <c r="L29" s="629">
        <f t="shared" si="6"/>
        <v>915591932</v>
      </c>
    </row>
    <row r="30" spans="1:21" s="615" customFormat="1" ht="13.35" customHeight="1">
      <c r="A30" s="609" t="s">
        <v>467</v>
      </c>
      <c r="B30" s="610" t="s">
        <v>549</v>
      </c>
      <c r="C30" s="611">
        <v>151</v>
      </c>
      <c r="D30" s="612"/>
      <c r="E30" s="613">
        <f>SUM(F30:K30)</f>
        <v>512907638</v>
      </c>
      <c r="F30" s="613"/>
      <c r="G30" s="613">
        <v>430573639</v>
      </c>
      <c r="H30" s="613"/>
      <c r="I30" s="613">
        <v>82333999</v>
      </c>
      <c r="J30" s="614"/>
      <c r="K30" s="614"/>
      <c r="L30" s="614">
        <v>138324241</v>
      </c>
      <c r="M30" s="615" t="s">
        <v>870</v>
      </c>
    </row>
    <row r="31" spans="1:21" s="615" customFormat="1" ht="13.35" customHeight="1">
      <c r="A31" s="609" t="s">
        <v>470</v>
      </c>
      <c r="B31" s="610" t="s">
        <v>550</v>
      </c>
      <c r="C31" s="611">
        <v>152</v>
      </c>
      <c r="D31" s="612"/>
      <c r="E31" s="613">
        <f>SUM(F31:K31)</f>
        <v>9184801929</v>
      </c>
      <c r="F31" s="613"/>
      <c r="G31" s="613">
        <v>8076696132</v>
      </c>
      <c r="H31" s="613">
        <v>64334880</v>
      </c>
      <c r="I31" s="613">
        <v>943409878</v>
      </c>
      <c r="J31" s="614">
        <v>100361039</v>
      </c>
      <c r="K31" s="614"/>
      <c r="L31" s="614">
        <v>777267691</v>
      </c>
      <c r="M31" s="615" t="s">
        <v>871</v>
      </c>
    </row>
    <row r="32" spans="1:21" s="615" customFormat="1" ht="13.35" customHeight="1">
      <c r="A32" s="609" t="s">
        <v>539</v>
      </c>
      <c r="B32" s="610" t="s">
        <v>551</v>
      </c>
      <c r="C32" s="611">
        <v>153</v>
      </c>
      <c r="D32" s="612"/>
      <c r="E32" s="613">
        <f>SUM(F32:K32)</f>
        <v>0</v>
      </c>
      <c r="F32" s="613"/>
      <c r="G32" s="613"/>
      <c r="H32" s="613"/>
      <c r="I32" s="613"/>
      <c r="J32" s="635"/>
      <c r="K32" s="635"/>
      <c r="L32" s="635"/>
      <c r="M32" s="615" t="s">
        <v>872</v>
      </c>
    </row>
    <row r="33" spans="1:18" s="615" customFormat="1" ht="13.35" customHeight="1">
      <c r="A33" s="609" t="s">
        <v>540</v>
      </c>
      <c r="B33" s="610" t="s">
        <v>816</v>
      </c>
      <c r="C33" s="611">
        <v>154</v>
      </c>
      <c r="D33" s="612" t="s">
        <v>552</v>
      </c>
      <c r="E33" s="613">
        <f>SUM(F33:K33)</f>
        <v>0</v>
      </c>
      <c r="F33" s="613"/>
      <c r="G33" s="613"/>
      <c r="H33" s="636"/>
      <c r="J33" s="635"/>
      <c r="K33" s="635"/>
      <c r="L33" s="635"/>
      <c r="M33" s="615" t="s">
        <v>873</v>
      </c>
    </row>
    <row r="34" spans="1:18" s="615" customFormat="1" ht="13.35" customHeight="1">
      <c r="A34" s="609" t="s">
        <v>541</v>
      </c>
      <c r="B34" s="610" t="s">
        <v>548</v>
      </c>
      <c r="C34" s="611">
        <v>155</v>
      </c>
      <c r="D34" s="612"/>
      <c r="E34" s="613">
        <f>SUM(F34:K34)</f>
        <v>0</v>
      </c>
      <c r="F34" s="613"/>
      <c r="G34" s="613"/>
      <c r="H34" s="613"/>
      <c r="I34" s="613"/>
      <c r="J34" s="614"/>
      <c r="K34" s="614"/>
      <c r="L34" s="614"/>
      <c r="M34" s="615" t="s">
        <v>874</v>
      </c>
    </row>
    <row r="35" spans="1:18" s="602" customFormat="1" ht="14.25" customHeight="1">
      <c r="A35" s="637" t="s">
        <v>553</v>
      </c>
      <c r="B35" s="638" t="s">
        <v>554</v>
      </c>
      <c r="C35" s="639">
        <v>200</v>
      </c>
      <c r="D35" s="640"/>
      <c r="E35" s="641">
        <f>E36+E44+E56+E59+E62+E68</f>
        <v>415222907506</v>
      </c>
      <c r="F35" s="641">
        <f t="shared" ref="F35:L35" si="7">F36+F44+F56+F59+F62+F68</f>
        <v>255634074775</v>
      </c>
      <c r="G35" s="641">
        <f t="shared" si="7"/>
        <v>159562564551</v>
      </c>
      <c r="H35" s="642">
        <f t="shared" si="7"/>
        <v>16268180</v>
      </c>
      <c r="I35" s="642">
        <f t="shared" si="7"/>
        <v>10000000</v>
      </c>
      <c r="J35" s="642">
        <f t="shared" si="7"/>
        <v>0</v>
      </c>
      <c r="K35" s="642">
        <f t="shared" si="7"/>
        <v>0</v>
      </c>
      <c r="L35" s="642">
        <f t="shared" si="7"/>
        <v>476222465312</v>
      </c>
    </row>
    <row r="36" spans="1:18" s="608" customFormat="1" ht="13.5" customHeight="1">
      <c r="A36" s="603" t="s">
        <v>737</v>
      </c>
      <c r="B36" s="604" t="s">
        <v>555</v>
      </c>
      <c r="C36" s="605">
        <v>210</v>
      </c>
      <c r="D36" s="606"/>
      <c r="E36" s="628">
        <f>SUM(E37:E43)</f>
        <v>242856241770</v>
      </c>
      <c r="F36" s="628">
        <f t="shared" ref="F36:L36" si="8">SUM(F37:F43)</f>
        <v>242505840770</v>
      </c>
      <c r="G36" s="628">
        <f t="shared" si="8"/>
        <v>340401000</v>
      </c>
      <c r="H36" s="628">
        <f t="shared" si="8"/>
        <v>0</v>
      </c>
      <c r="I36" s="628">
        <f t="shared" si="8"/>
        <v>10000000</v>
      </c>
      <c r="J36" s="628">
        <f t="shared" si="8"/>
        <v>0</v>
      </c>
      <c r="K36" s="629">
        <f t="shared" si="8"/>
        <v>0</v>
      </c>
      <c r="L36" s="629">
        <f t="shared" si="8"/>
        <v>300758585240</v>
      </c>
    </row>
    <row r="37" spans="1:18" s="615" customFormat="1" ht="13.35" customHeight="1">
      <c r="A37" s="609" t="s">
        <v>467</v>
      </c>
      <c r="B37" s="610" t="s">
        <v>556</v>
      </c>
      <c r="C37" s="611">
        <v>211</v>
      </c>
      <c r="D37" s="612"/>
      <c r="E37" s="613">
        <f t="shared" ref="E37:E43" si="9">SUM(F37:K37)</f>
        <v>0</v>
      </c>
      <c r="F37" s="613"/>
      <c r="G37" s="613"/>
      <c r="H37" s="613"/>
      <c r="I37" s="613"/>
      <c r="J37" s="614"/>
      <c r="K37" s="614"/>
      <c r="L37" s="614"/>
      <c r="M37" s="615" t="s">
        <v>875</v>
      </c>
    </row>
    <row r="38" spans="1:18" s="615" customFormat="1" ht="13.35" customHeight="1">
      <c r="A38" s="609" t="s">
        <v>470</v>
      </c>
      <c r="B38" s="610" t="s">
        <v>817</v>
      </c>
      <c r="C38" s="611">
        <v>212</v>
      </c>
      <c r="D38" s="612"/>
      <c r="E38" s="613">
        <f t="shared" si="9"/>
        <v>0</v>
      </c>
      <c r="F38" s="613"/>
      <c r="G38" s="613"/>
      <c r="H38" s="613"/>
      <c r="I38" s="613"/>
      <c r="J38" s="614"/>
      <c r="K38" s="614"/>
      <c r="L38" s="614"/>
      <c r="M38" s="615" t="s">
        <v>876</v>
      </c>
    </row>
    <row r="39" spans="1:18" s="615" customFormat="1" ht="13.35" customHeight="1">
      <c r="A39" s="609" t="s">
        <v>539</v>
      </c>
      <c r="B39" s="610" t="s">
        <v>557</v>
      </c>
      <c r="C39" s="611">
        <v>213</v>
      </c>
      <c r="D39" s="612" t="s">
        <v>558</v>
      </c>
      <c r="E39" s="613">
        <f t="shared" si="9"/>
        <v>0</v>
      </c>
      <c r="F39" s="613"/>
      <c r="G39" s="613"/>
      <c r="H39" s="636"/>
      <c r="I39" s="613"/>
      <c r="J39" s="614"/>
      <c r="K39" s="614"/>
      <c r="L39" s="614"/>
      <c r="M39" s="615" t="s">
        <v>877</v>
      </c>
    </row>
    <row r="40" spans="1:18" s="615" customFormat="1" ht="13.35" customHeight="1">
      <c r="A40" s="609" t="s">
        <v>540</v>
      </c>
      <c r="B40" s="610" t="s">
        <v>407</v>
      </c>
      <c r="C40" s="611">
        <v>214</v>
      </c>
      <c r="D40" s="612"/>
      <c r="E40" s="613">
        <f t="shared" si="9"/>
        <v>0</v>
      </c>
      <c r="F40" s="613"/>
      <c r="G40" s="613"/>
      <c r="H40" s="636"/>
      <c r="I40" s="613"/>
      <c r="J40" s="614"/>
      <c r="K40" s="614"/>
      <c r="L40" s="614"/>
      <c r="M40" s="615" t="s">
        <v>878</v>
      </c>
    </row>
    <row r="41" spans="1:18" s="615" customFormat="1" ht="13.35" customHeight="1">
      <c r="A41" s="609" t="s">
        <v>541</v>
      </c>
      <c r="B41" s="610" t="s">
        <v>818</v>
      </c>
      <c r="C41" s="611">
        <v>215</v>
      </c>
      <c r="D41" s="612"/>
      <c r="E41" s="613">
        <f t="shared" si="9"/>
        <v>0</v>
      </c>
      <c r="F41" s="613"/>
      <c r="G41" s="613"/>
      <c r="H41" s="636"/>
      <c r="I41" s="613"/>
      <c r="J41" s="614"/>
      <c r="K41" s="614"/>
      <c r="L41" s="614"/>
      <c r="M41" s="615" t="s">
        <v>879</v>
      </c>
    </row>
    <row r="42" spans="1:18" s="615" customFormat="1" ht="13.35" customHeight="1">
      <c r="A42" s="609" t="s">
        <v>543</v>
      </c>
      <c r="B42" s="610" t="s">
        <v>428</v>
      </c>
      <c r="C42" s="611">
        <v>216</v>
      </c>
      <c r="D42" s="612" t="s">
        <v>559</v>
      </c>
      <c r="E42" s="613">
        <f t="shared" si="9"/>
        <v>242856241770</v>
      </c>
      <c r="F42" s="613">
        <v>242505840770</v>
      </c>
      <c r="G42" s="613">
        <v>340401000</v>
      </c>
      <c r="H42" s="613"/>
      <c r="I42" s="613">
        <v>10000000</v>
      </c>
      <c r="J42" s="614"/>
      <c r="K42" s="614"/>
      <c r="L42" s="614">
        <f>130000000+300628585240</f>
        <v>300758585240</v>
      </c>
      <c r="M42" s="615" t="s">
        <v>880</v>
      </c>
      <c r="R42" s="1212" t="s">
        <v>55</v>
      </c>
    </row>
    <row r="43" spans="1:18" s="615" customFormat="1" ht="13.35" customHeight="1">
      <c r="A43" s="609" t="s">
        <v>603</v>
      </c>
      <c r="B43" s="610" t="s">
        <v>560</v>
      </c>
      <c r="C43" s="611">
        <v>219</v>
      </c>
      <c r="D43" s="612"/>
      <c r="E43" s="613">
        <f t="shared" si="9"/>
        <v>0</v>
      </c>
      <c r="F43" s="613"/>
      <c r="G43" s="613"/>
      <c r="H43" s="613"/>
      <c r="I43" s="613"/>
      <c r="J43" s="614"/>
      <c r="K43" s="614"/>
      <c r="L43" s="614"/>
      <c r="M43" s="615" t="s">
        <v>866</v>
      </c>
    </row>
    <row r="44" spans="1:18" s="608" customFormat="1" ht="13.5" customHeight="1">
      <c r="A44" s="616" t="s">
        <v>472</v>
      </c>
      <c r="B44" s="617" t="s">
        <v>561</v>
      </c>
      <c r="C44" s="618">
        <v>220</v>
      </c>
      <c r="D44" s="619"/>
      <c r="E44" s="620">
        <f>E45+E48+E51</f>
        <v>27724911330</v>
      </c>
      <c r="F44" s="620">
        <f t="shared" ref="F44:L44" si="10">F45+F48+F51</f>
        <v>0</v>
      </c>
      <c r="G44" s="620">
        <f t="shared" si="10"/>
        <v>27724911330</v>
      </c>
      <c r="H44" s="621">
        <f t="shared" si="10"/>
        <v>0</v>
      </c>
      <c r="I44" s="621">
        <f t="shared" si="10"/>
        <v>0</v>
      </c>
      <c r="J44" s="621">
        <f t="shared" si="10"/>
        <v>0</v>
      </c>
      <c r="K44" s="621">
        <f t="shared" si="10"/>
        <v>0</v>
      </c>
      <c r="L44" s="621">
        <f t="shared" si="10"/>
        <v>29080229559</v>
      </c>
    </row>
    <row r="45" spans="1:18" s="615" customFormat="1" ht="13.35" customHeight="1">
      <c r="A45" s="609" t="s">
        <v>467</v>
      </c>
      <c r="B45" s="610" t="s">
        <v>562</v>
      </c>
      <c r="C45" s="611">
        <v>221</v>
      </c>
      <c r="D45" s="612" t="s">
        <v>563</v>
      </c>
      <c r="E45" s="613">
        <f t="shared" ref="E45:K45" si="11">+E46+E47</f>
        <v>27724911330</v>
      </c>
      <c r="F45" s="613">
        <f t="shared" si="11"/>
        <v>0</v>
      </c>
      <c r="G45" s="613">
        <f t="shared" si="11"/>
        <v>27724911330</v>
      </c>
      <c r="H45" s="614">
        <f t="shared" si="11"/>
        <v>0</v>
      </c>
      <c r="I45" s="614">
        <f t="shared" si="11"/>
        <v>0</v>
      </c>
      <c r="J45" s="614">
        <f t="shared" si="11"/>
        <v>0</v>
      </c>
      <c r="K45" s="614">
        <f t="shared" si="11"/>
        <v>0</v>
      </c>
      <c r="L45" s="614">
        <f>+L46+L47</f>
        <v>29080229559</v>
      </c>
    </row>
    <row r="46" spans="1:18" s="615" customFormat="1" ht="13.35" customHeight="1">
      <c r="A46" s="609"/>
      <c r="B46" s="610" t="s">
        <v>564</v>
      </c>
      <c r="C46" s="611">
        <v>222</v>
      </c>
      <c r="D46" s="612"/>
      <c r="E46" s="613">
        <f>SUM(F46:K46)</f>
        <v>37248329054</v>
      </c>
      <c r="F46" s="613"/>
      <c r="G46" s="613">
        <v>37248329054</v>
      </c>
      <c r="H46" s="643"/>
      <c r="I46" s="613"/>
      <c r="J46" s="614"/>
      <c r="K46" s="614"/>
      <c r="L46" s="614">
        <v>37248329054</v>
      </c>
      <c r="M46" s="615" t="s">
        <v>882</v>
      </c>
    </row>
    <row r="47" spans="1:18" s="615" customFormat="1" ht="13.35" customHeight="1">
      <c r="A47" s="609"/>
      <c r="B47" s="610" t="s">
        <v>565</v>
      </c>
      <c r="C47" s="611">
        <v>223</v>
      </c>
      <c r="D47" s="612"/>
      <c r="E47" s="613">
        <f>SUM(F47:K47)</f>
        <v>-9523417724</v>
      </c>
      <c r="F47" s="613"/>
      <c r="G47" s="644">
        <v>-9523417724</v>
      </c>
      <c r="H47" s="643"/>
      <c r="I47" s="644"/>
      <c r="J47" s="614"/>
      <c r="K47" s="614"/>
      <c r="L47" s="614">
        <v>-8168099495</v>
      </c>
      <c r="M47" s="615" t="s">
        <v>881</v>
      </c>
    </row>
    <row r="48" spans="1:18" s="615" customFormat="1" ht="13.35" customHeight="1">
      <c r="A48" s="609" t="s">
        <v>470</v>
      </c>
      <c r="B48" s="610" t="s">
        <v>571</v>
      </c>
      <c r="C48" s="611">
        <v>224</v>
      </c>
      <c r="D48" s="612" t="s">
        <v>572</v>
      </c>
      <c r="E48" s="613">
        <f t="shared" ref="E48:K48" si="12">+E49+E50</f>
        <v>0</v>
      </c>
      <c r="F48" s="613">
        <f t="shared" si="12"/>
        <v>0</v>
      </c>
      <c r="G48" s="613">
        <f t="shared" si="12"/>
        <v>0</v>
      </c>
      <c r="H48" s="613">
        <f t="shared" si="12"/>
        <v>0</v>
      </c>
      <c r="I48" s="613">
        <f t="shared" si="12"/>
        <v>0</v>
      </c>
      <c r="J48" s="614">
        <f t="shared" si="12"/>
        <v>0</v>
      </c>
      <c r="K48" s="614">
        <f t="shared" si="12"/>
        <v>0</v>
      </c>
      <c r="L48" s="614">
        <f>+L49+L50</f>
        <v>0</v>
      </c>
    </row>
    <row r="49" spans="1:24" s="615" customFormat="1" ht="13.35" customHeight="1">
      <c r="A49" s="609"/>
      <c r="B49" s="610" t="s">
        <v>564</v>
      </c>
      <c r="C49" s="611">
        <v>225</v>
      </c>
      <c r="D49" s="612"/>
      <c r="E49" s="613">
        <f>SUM(F49:K49)</f>
        <v>0</v>
      </c>
      <c r="F49" s="613"/>
      <c r="G49" s="613"/>
      <c r="H49" s="613"/>
      <c r="I49" s="613"/>
      <c r="J49" s="614"/>
      <c r="K49" s="614"/>
      <c r="L49" s="614"/>
      <c r="M49" s="615" t="s">
        <v>883</v>
      </c>
    </row>
    <row r="50" spans="1:24" s="615" customFormat="1" ht="13.35" customHeight="1">
      <c r="A50" s="609"/>
      <c r="B50" s="610" t="s">
        <v>565</v>
      </c>
      <c r="C50" s="611">
        <v>226</v>
      </c>
      <c r="D50" s="612"/>
      <c r="E50" s="613">
        <f>SUM(F50:K50)</f>
        <v>0</v>
      </c>
      <c r="F50" s="613"/>
      <c r="G50" s="613"/>
      <c r="H50" s="613"/>
      <c r="I50" s="613"/>
      <c r="J50" s="614"/>
      <c r="K50" s="614"/>
      <c r="L50" s="614"/>
      <c r="M50" s="615" t="s">
        <v>884</v>
      </c>
    </row>
    <row r="51" spans="1:24" s="615" customFormat="1" ht="13.35" customHeight="1">
      <c r="A51" s="609" t="s">
        <v>539</v>
      </c>
      <c r="B51" s="610" t="s">
        <v>573</v>
      </c>
      <c r="C51" s="611">
        <v>227</v>
      </c>
      <c r="D51" s="612" t="s">
        <v>574</v>
      </c>
      <c r="E51" s="613">
        <f t="shared" ref="E51:K51" si="13">+E52+E53</f>
        <v>0</v>
      </c>
      <c r="F51" s="613">
        <f t="shared" si="13"/>
        <v>0</v>
      </c>
      <c r="G51" s="613">
        <f t="shared" si="13"/>
        <v>0</v>
      </c>
      <c r="H51" s="613">
        <f t="shared" si="13"/>
        <v>0</v>
      </c>
      <c r="I51" s="613">
        <f t="shared" si="13"/>
        <v>0</v>
      </c>
      <c r="J51" s="614">
        <f t="shared" si="13"/>
        <v>0</v>
      </c>
      <c r="K51" s="614">
        <f t="shared" si="13"/>
        <v>0</v>
      </c>
      <c r="L51" s="614">
        <f>+L52+L53</f>
        <v>0</v>
      </c>
    </row>
    <row r="52" spans="1:24" s="615" customFormat="1" ht="13.35" customHeight="1">
      <c r="A52" s="609"/>
      <c r="B52" s="610" t="s">
        <v>564</v>
      </c>
      <c r="C52" s="611">
        <v>228</v>
      </c>
      <c r="D52" s="612"/>
      <c r="E52" s="613">
        <f>SUM(F52:K52)</f>
        <v>0</v>
      </c>
      <c r="F52" s="613"/>
      <c r="G52" s="613"/>
      <c r="H52" s="613"/>
      <c r="I52" s="613"/>
      <c r="J52" s="614"/>
      <c r="K52" s="614"/>
      <c r="L52" s="614"/>
      <c r="M52" s="615" t="s">
        <v>885</v>
      </c>
    </row>
    <row r="53" spans="1:24" s="615" customFormat="1" ht="13.35" customHeight="1" thickBot="1">
      <c r="A53" s="609"/>
      <c r="B53" s="610" t="s">
        <v>565</v>
      </c>
      <c r="C53" s="611">
        <v>229</v>
      </c>
      <c r="D53" s="612"/>
      <c r="E53" s="613">
        <f>SUM(F53:K53)</f>
        <v>0</v>
      </c>
      <c r="F53" s="613"/>
      <c r="G53" s="613"/>
      <c r="H53" s="643"/>
      <c r="I53" s="613"/>
      <c r="J53" s="614"/>
      <c r="K53" s="614"/>
      <c r="L53" s="614"/>
      <c r="M53" s="615" t="s">
        <v>886</v>
      </c>
    </row>
    <row r="54" spans="1:24" s="594" customFormat="1" ht="30">
      <c r="A54" s="1233" t="s">
        <v>460</v>
      </c>
      <c r="B54" s="1233"/>
      <c r="C54" s="645" t="s">
        <v>461</v>
      </c>
      <c r="D54" s="646" t="s">
        <v>462</v>
      </c>
      <c r="E54" s="591">
        <v>40178</v>
      </c>
      <c r="F54" s="647" t="s">
        <v>434</v>
      </c>
      <c r="G54" s="648" t="s">
        <v>435</v>
      </c>
      <c r="H54" s="648" t="s">
        <v>454</v>
      </c>
      <c r="I54" s="648" t="s">
        <v>455</v>
      </c>
      <c r="J54" s="648"/>
      <c r="K54" s="648"/>
      <c r="L54" s="648"/>
    </row>
    <row r="55" spans="1:24" s="597" customFormat="1" ht="10.5">
      <c r="A55" s="595"/>
      <c r="B55" s="595">
        <v>1</v>
      </c>
      <c r="C55" s="595">
        <v>2</v>
      </c>
      <c r="D55" s="596" t="s">
        <v>464</v>
      </c>
      <c r="E55" s="595" t="s">
        <v>436</v>
      </c>
      <c r="F55" s="595">
        <v>5</v>
      </c>
      <c r="G55" s="595">
        <v>6</v>
      </c>
      <c r="H55" s="595">
        <v>7</v>
      </c>
      <c r="I55" s="595">
        <v>8</v>
      </c>
      <c r="J55" s="595"/>
      <c r="K55" s="595"/>
      <c r="L55" s="595"/>
    </row>
    <row r="56" spans="1:24" s="608" customFormat="1" ht="14.25" customHeight="1">
      <c r="A56" s="603" t="s">
        <v>475</v>
      </c>
      <c r="B56" s="604" t="s">
        <v>575</v>
      </c>
      <c r="C56" s="605">
        <v>240</v>
      </c>
      <c r="D56" s="606" t="s">
        <v>587</v>
      </c>
      <c r="E56" s="620">
        <f>SUM(E57:E58)</f>
        <v>55345433912</v>
      </c>
      <c r="F56" s="620">
        <f t="shared" ref="F56:K56" si="14">SUM(F57:F58)</f>
        <v>0</v>
      </c>
      <c r="G56" s="628">
        <f t="shared" si="14"/>
        <v>55345433912</v>
      </c>
      <c r="H56" s="628">
        <f t="shared" si="14"/>
        <v>0</v>
      </c>
      <c r="I56" s="628">
        <f t="shared" si="14"/>
        <v>0</v>
      </c>
      <c r="J56" s="628">
        <f t="shared" si="14"/>
        <v>0</v>
      </c>
      <c r="K56" s="629">
        <f t="shared" si="14"/>
        <v>0</v>
      </c>
      <c r="L56" s="629">
        <f>SUM(L57:L58)</f>
        <v>57031465535</v>
      </c>
    </row>
    <row r="57" spans="1:24" s="615" customFormat="1" ht="13.35" customHeight="1">
      <c r="A57" s="609"/>
      <c r="B57" s="610" t="s">
        <v>564</v>
      </c>
      <c r="C57" s="611">
        <v>241</v>
      </c>
      <c r="D57" s="612"/>
      <c r="E57" s="613">
        <f>SUM(F57:K57)</f>
        <v>67441264918</v>
      </c>
      <c r="F57" s="613"/>
      <c r="G57" s="613">
        <v>67441264918</v>
      </c>
      <c r="H57" s="613"/>
      <c r="I57" s="613"/>
      <c r="J57" s="614"/>
      <c r="K57" s="614"/>
      <c r="L57" s="614">
        <v>67441264918</v>
      </c>
      <c r="M57" s="615" t="s">
        <v>887</v>
      </c>
    </row>
    <row r="58" spans="1:24" s="615" customFormat="1" ht="13.35" customHeight="1">
      <c r="A58" s="609"/>
      <c r="B58" s="610" t="s">
        <v>565</v>
      </c>
      <c r="C58" s="611">
        <v>242</v>
      </c>
      <c r="D58" s="612"/>
      <c r="E58" s="613">
        <f>SUM(F58:K58)</f>
        <v>-12095831006</v>
      </c>
      <c r="F58" s="613"/>
      <c r="G58" s="613">
        <v>-12095831006</v>
      </c>
      <c r="H58" s="613"/>
      <c r="I58" s="613"/>
      <c r="J58" s="614"/>
      <c r="K58" s="614"/>
      <c r="L58" s="614">
        <v>-10409799383</v>
      </c>
      <c r="M58" s="615" t="s">
        <v>888</v>
      </c>
    </row>
    <row r="59" spans="1:24" s="608" customFormat="1" ht="13.5" customHeight="1">
      <c r="A59" s="616" t="s">
        <v>544</v>
      </c>
      <c r="B59" s="617" t="s">
        <v>819</v>
      </c>
      <c r="C59" s="618">
        <v>240</v>
      </c>
      <c r="D59" s="619"/>
      <c r="E59" s="620">
        <f>SUM(E60:E61)</f>
        <v>13128234005</v>
      </c>
      <c r="F59" s="620">
        <f t="shared" ref="F59:L59" si="15">SUM(F60:F61)</f>
        <v>13128234005</v>
      </c>
      <c r="G59" s="620">
        <f t="shared" si="15"/>
        <v>0</v>
      </c>
      <c r="H59" s="620">
        <f t="shared" si="15"/>
        <v>0</v>
      </c>
      <c r="I59" s="620">
        <f t="shared" si="15"/>
        <v>0</v>
      </c>
      <c r="J59" s="620">
        <f t="shared" si="15"/>
        <v>0</v>
      </c>
      <c r="K59" s="621">
        <f t="shared" si="15"/>
        <v>0</v>
      </c>
      <c r="L59" s="621">
        <f t="shared" si="15"/>
        <v>12878863096</v>
      </c>
    </row>
    <row r="60" spans="1:24" s="615" customFormat="1" ht="13.35" customHeight="1">
      <c r="A60" s="609" t="s">
        <v>467</v>
      </c>
      <c r="B60" s="610" t="s">
        <v>820</v>
      </c>
      <c r="C60" s="611">
        <v>241</v>
      </c>
      <c r="D60" s="612"/>
      <c r="E60" s="613">
        <f>SUM(F60:K60)</f>
        <v>13128234005</v>
      </c>
      <c r="F60" s="626">
        <f>41954636+3168691871+7598050454+300185528+1233241456+349829152+436280908</f>
        <v>13128234005</v>
      </c>
      <c r="G60" s="613"/>
      <c r="H60" s="613"/>
      <c r="I60" s="613"/>
      <c r="J60" s="614"/>
      <c r="K60" s="614"/>
      <c r="L60" s="614">
        <v>12878863096</v>
      </c>
      <c r="M60" s="615" t="s">
        <v>889</v>
      </c>
    </row>
    <row r="61" spans="1:24" s="615" customFormat="1" ht="13.35" customHeight="1">
      <c r="A61" s="622" t="s">
        <v>470</v>
      </c>
      <c r="B61" s="623" t="s">
        <v>429</v>
      </c>
      <c r="C61" s="624">
        <v>242</v>
      </c>
      <c r="D61" s="625"/>
      <c r="E61" s="613">
        <f>SUM(F61:K61)</f>
        <v>0</v>
      </c>
      <c r="F61" s="626"/>
      <c r="G61" s="626"/>
      <c r="H61" s="626"/>
      <c r="I61" s="626"/>
      <c r="J61" s="627"/>
      <c r="K61" s="627"/>
      <c r="L61" s="627"/>
      <c r="M61" s="1045" t="s">
        <v>890</v>
      </c>
      <c r="N61" s="1045"/>
      <c r="O61" s="1045"/>
      <c r="P61" s="1045"/>
      <c r="Q61" s="1045"/>
      <c r="R61" s="1045"/>
      <c r="S61" s="1045"/>
      <c r="T61" s="1045"/>
      <c r="U61" s="1045"/>
      <c r="V61" s="1045"/>
      <c r="W61" s="1045"/>
      <c r="X61" s="1045"/>
    </row>
    <row r="62" spans="1:24" s="608" customFormat="1" ht="13.35" customHeight="1">
      <c r="A62" s="603" t="s">
        <v>547</v>
      </c>
      <c r="B62" s="604" t="s">
        <v>821</v>
      </c>
      <c r="C62" s="605">
        <v>250</v>
      </c>
      <c r="D62" s="606"/>
      <c r="E62" s="628">
        <f>SUM(E63:E67)</f>
        <v>75543990773</v>
      </c>
      <c r="F62" s="628">
        <f t="shared" ref="F62:L62" si="16">SUM(F63:F67)</f>
        <v>29200000000</v>
      </c>
      <c r="G62" s="628">
        <f t="shared" si="16"/>
        <v>46343990773</v>
      </c>
      <c r="H62" s="628">
        <f t="shared" si="16"/>
        <v>0</v>
      </c>
      <c r="I62" s="628">
        <f t="shared" si="16"/>
        <v>0</v>
      </c>
      <c r="J62" s="629">
        <f t="shared" si="16"/>
        <v>0</v>
      </c>
      <c r="K62" s="629">
        <f t="shared" si="16"/>
        <v>0</v>
      </c>
      <c r="L62" s="629">
        <f t="shared" si="16"/>
        <v>75543990773</v>
      </c>
    </row>
    <row r="63" spans="1:24" s="615" customFormat="1" ht="13.35" customHeight="1">
      <c r="A63" s="609" t="s">
        <v>467</v>
      </c>
      <c r="B63" s="610" t="s">
        <v>588</v>
      </c>
      <c r="C63" s="611">
        <v>251</v>
      </c>
      <c r="D63" s="612"/>
      <c r="E63" s="613">
        <f>SUM(F63:K63)</f>
        <v>0</v>
      </c>
      <c r="F63" s="613"/>
      <c r="G63" s="613"/>
      <c r="H63" s="613"/>
      <c r="I63" s="613"/>
      <c r="J63" s="614"/>
      <c r="K63" s="614"/>
      <c r="L63" s="614"/>
      <c r="M63" s="615" t="s">
        <v>891</v>
      </c>
    </row>
    <row r="64" spans="1:24" s="615" customFormat="1" ht="13.35" customHeight="1">
      <c r="A64" s="609" t="s">
        <v>470</v>
      </c>
      <c r="B64" s="610" t="s">
        <v>822</v>
      </c>
      <c r="C64" s="611">
        <v>252</v>
      </c>
      <c r="D64" s="612"/>
      <c r="E64" s="613">
        <f>SUM(F64:K64)</f>
        <v>41840000000</v>
      </c>
      <c r="F64" s="613"/>
      <c r="G64" s="613">
        <v>41840000000</v>
      </c>
      <c r="H64" s="613"/>
      <c r="I64" s="613"/>
      <c r="J64" s="614"/>
      <c r="K64" s="614"/>
      <c r="L64" s="614">
        <v>41840000000</v>
      </c>
      <c r="M64" s="615" t="s">
        <v>892</v>
      </c>
    </row>
    <row r="65" spans="1:13" s="615" customFormat="1" ht="13.35" customHeight="1">
      <c r="A65" s="609" t="s">
        <v>539</v>
      </c>
      <c r="B65" s="610" t="s">
        <v>823</v>
      </c>
      <c r="C65" s="611">
        <v>253</v>
      </c>
      <c r="D65" s="612"/>
      <c r="E65" s="613">
        <f>SUM(F65:K65)</f>
        <v>49153667000</v>
      </c>
      <c r="F65" s="613">
        <v>29200000000</v>
      </c>
      <c r="G65" s="613">
        <v>19953667000</v>
      </c>
      <c r="H65" s="613"/>
      <c r="I65" s="613"/>
      <c r="J65" s="614"/>
      <c r="K65" s="614"/>
      <c r="L65" s="614">
        <f>349782252240-329828585240+29200000000</f>
        <v>49153667000</v>
      </c>
      <c r="M65" s="615" t="s">
        <v>893</v>
      </c>
    </row>
    <row r="66" spans="1:13" s="615" customFormat="1" ht="13.35" customHeight="1">
      <c r="A66" s="609" t="s">
        <v>540</v>
      </c>
      <c r="B66" s="610" t="s">
        <v>824</v>
      </c>
      <c r="C66" s="611">
        <v>254</v>
      </c>
      <c r="D66" s="612" t="s">
        <v>589</v>
      </c>
      <c r="E66" s="613">
        <f>SUM(F66:K66)</f>
        <v>-15449676227</v>
      </c>
      <c r="F66" s="613"/>
      <c r="G66" s="613">
        <v>-15449676227</v>
      </c>
      <c r="H66" s="613"/>
      <c r="I66" s="613"/>
      <c r="J66" s="614"/>
      <c r="K66" s="614"/>
      <c r="L66" s="614">
        <v>-15449676227</v>
      </c>
      <c r="M66" s="615" t="s">
        <v>894</v>
      </c>
    </row>
    <row r="67" spans="1:13" s="615" customFormat="1" ht="13.35" customHeight="1">
      <c r="A67" s="622" t="s">
        <v>541</v>
      </c>
      <c r="B67" s="623" t="s">
        <v>808</v>
      </c>
      <c r="C67" s="624">
        <v>255</v>
      </c>
      <c r="D67" s="625"/>
      <c r="E67" s="613">
        <f>SUM(F67:K67)</f>
        <v>0</v>
      </c>
      <c r="F67" s="626"/>
      <c r="G67" s="626"/>
      <c r="H67" s="626"/>
      <c r="I67" s="626"/>
      <c r="J67" s="627"/>
      <c r="K67" s="627"/>
      <c r="L67" s="627"/>
      <c r="M67" s="615" t="s">
        <v>895</v>
      </c>
    </row>
    <row r="68" spans="1:13" s="608" customFormat="1" ht="13.5" customHeight="1">
      <c r="A68" s="603" t="s">
        <v>233</v>
      </c>
      <c r="B68" s="604" t="s">
        <v>590</v>
      </c>
      <c r="C68" s="605">
        <v>260</v>
      </c>
      <c r="D68" s="606"/>
      <c r="E68" s="620">
        <f>SUM(E69:E72)</f>
        <v>624095716</v>
      </c>
      <c r="F68" s="620">
        <f t="shared" ref="F68:L68" si="17">SUM(F69:F72)</f>
        <v>-29200000000</v>
      </c>
      <c r="G68" s="628">
        <f t="shared" si="17"/>
        <v>29807827536</v>
      </c>
      <c r="H68" s="628">
        <f t="shared" si="17"/>
        <v>16268180</v>
      </c>
      <c r="I68" s="628">
        <f t="shared" si="17"/>
        <v>0</v>
      </c>
      <c r="J68" s="628">
        <f t="shared" si="17"/>
        <v>0</v>
      </c>
      <c r="K68" s="629">
        <f t="shared" si="17"/>
        <v>0</v>
      </c>
      <c r="L68" s="629">
        <f t="shared" si="17"/>
        <v>929331109</v>
      </c>
    </row>
    <row r="69" spans="1:13" s="615" customFormat="1" ht="13.35" customHeight="1">
      <c r="A69" s="609" t="s">
        <v>467</v>
      </c>
      <c r="B69" s="610" t="s">
        <v>431</v>
      </c>
      <c r="C69" s="611">
        <v>261</v>
      </c>
      <c r="D69" s="612" t="s">
        <v>591</v>
      </c>
      <c r="E69" s="613">
        <f>SUM(F69:K69)</f>
        <v>263770340</v>
      </c>
      <c r="F69" s="613"/>
      <c r="G69" s="613">
        <v>247502160</v>
      </c>
      <c r="H69" s="613">
        <v>16268180</v>
      </c>
      <c r="I69" s="613"/>
      <c r="J69" s="614"/>
      <c r="K69" s="614"/>
      <c r="L69" s="614">
        <v>569005733</v>
      </c>
      <c r="M69" s="615" t="s">
        <v>896</v>
      </c>
    </row>
    <row r="70" spans="1:13" s="615" customFormat="1" ht="13.35" customHeight="1">
      <c r="A70" s="609" t="s">
        <v>470</v>
      </c>
      <c r="B70" s="610" t="s">
        <v>592</v>
      </c>
      <c r="C70" s="611">
        <v>262</v>
      </c>
      <c r="D70" s="612" t="s">
        <v>593</v>
      </c>
      <c r="E70" s="613">
        <f>SUM(F70:K70)</f>
        <v>360325376</v>
      </c>
      <c r="F70" s="613"/>
      <c r="G70" s="613">
        <v>360325376</v>
      </c>
      <c r="H70" s="613"/>
      <c r="I70" s="613"/>
      <c r="J70" s="614"/>
      <c r="K70" s="614"/>
      <c r="L70" s="614">
        <v>360325376</v>
      </c>
      <c r="M70" s="615" t="s">
        <v>897</v>
      </c>
    </row>
    <row r="71" spans="1:13" s="615" customFormat="1" ht="13.35" customHeight="1">
      <c r="A71" s="609" t="s">
        <v>539</v>
      </c>
      <c r="B71" s="610" t="s">
        <v>825</v>
      </c>
      <c r="C71" s="611">
        <v>263</v>
      </c>
      <c r="D71" s="612"/>
      <c r="E71" s="613">
        <f>SUM(F71:K71)</f>
        <v>0</v>
      </c>
      <c r="F71" s="613"/>
      <c r="G71" s="613"/>
      <c r="H71" s="613"/>
      <c r="I71" s="613"/>
      <c r="J71" s="614"/>
      <c r="K71" s="614"/>
      <c r="L71" s="614"/>
      <c r="M71" s="615" t="s">
        <v>898</v>
      </c>
    </row>
    <row r="72" spans="1:13" s="615" customFormat="1" ht="13.35" customHeight="1">
      <c r="A72" s="622" t="s">
        <v>540</v>
      </c>
      <c r="B72" s="623" t="s">
        <v>590</v>
      </c>
      <c r="C72" s="624">
        <v>268</v>
      </c>
      <c r="D72" s="625"/>
      <c r="E72" s="613">
        <f>SUM(F72:K72)</f>
        <v>0</v>
      </c>
      <c r="F72" s="626">
        <v>-29200000000</v>
      </c>
      <c r="G72" s="626">
        <v>29200000000</v>
      </c>
      <c r="H72" s="626"/>
      <c r="I72" s="626"/>
      <c r="J72" s="627"/>
      <c r="K72" s="627"/>
      <c r="L72" s="627"/>
      <c r="M72" s="615" t="s">
        <v>874</v>
      </c>
    </row>
    <row r="73" spans="1:13" s="653" customFormat="1" ht="19.5" customHeight="1">
      <c r="A73" s="1231" t="s">
        <v>594</v>
      </c>
      <c r="B73" s="1231"/>
      <c r="C73" s="649">
        <v>270</v>
      </c>
      <c r="D73" s="650"/>
      <c r="E73" s="651">
        <f>E35+E9</f>
        <v>1181572304349</v>
      </c>
      <c r="F73" s="651">
        <f t="shared" ref="F73:K73" si="18">F35+F9</f>
        <v>-38053952917</v>
      </c>
      <c r="G73" s="651">
        <f t="shared" si="18"/>
        <v>1200795082371</v>
      </c>
      <c r="H73" s="652">
        <f t="shared" si="18"/>
        <v>12736273174</v>
      </c>
      <c r="I73" s="652">
        <f>I35+I9</f>
        <v>2900196923</v>
      </c>
      <c r="J73" s="652">
        <f t="shared" si="18"/>
        <v>3194704798</v>
      </c>
      <c r="K73" s="652">
        <f t="shared" si="18"/>
        <v>0</v>
      </c>
      <c r="L73" s="652">
        <f>L35+L9</f>
        <v>983908860773</v>
      </c>
    </row>
    <row r="74" spans="1:13" s="653" customFormat="1" ht="16.5">
      <c r="A74" s="654"/>
      <c r="B74" s="654"/>
      <c r="C74" s="655"/>
      <c r="D74" s="656"/>
      <c r="E74" s="657"/>
      <c r="F74" s="657"/>
      <c r="G74" s="657"/>
      <c r="H74" s="657"/>
      <c r="I74" s="657"/>
      <c r="J74" s="658"/>
      <c r="K74" s="658"/>
      <c r="L74" s="658"/>
    </row>
    <row r="75" spans="1:13" s="653" customFormat="1" ht="28.5" customHeight="1">
      <c r="A75" s="1231" t="s">
        <v>595</v>
      </c>
      <c r="B75" s="1231"/>
      <c r="C75" s="659" t="s">
        <v>461</v>
      </c>
      <c r="D75" s="660" t="s">
        <v>462</v>
      </c>
      <c r="E75" s="591">
        <v>40178</v>
      </c>
      <c r="F75" s="661" t="s">
        <v>434</v>
      </c>
      <c r="G75" s="662" t="s">
        <v>435</v>
      </c>
      <c r="H75" s="662" t="s">
        <v>454</v>
      </c>
      <c r="I75" s="662" t="s">
        <v>455</v>
      </c>
      <c r="J75" s="662" t="s">
        <v>689</v>
      </c>
      <c r="K75" s="662"/>
      <c r="L75" s="662"/>
    </row>
    <row r="76" spans="1:13" s="597" customFormat="1" ht="10.5">
      <c r="A76" s="595"/>
      <c r="B76" s="595">
        <v>1</v>
      </c>
      <c r="C76" s="595">
        <v>2</v>
      </c>
      <c r="D76" s="596" t="s">
        <v>464</v>
      </c>
      <c r="E76" s="595" t="s">
        <v>436</v>
      </c>
      <c r="F76" s="595">
        <v>5</v>
      </c>
      <c r="G76" s="595">
        <v>6</v>
      </c>
      <c r="H76" s="595">
        <v>7</v>
      </c>
      <c r="I76" s="595">
        <v>8</v>
      </c>
      <c r="J76" s="595"/>
      <c r="K76" s="595"/>
      <c r="L76" s="595"/>
    </row>
    <row r="77" spans="1:13" s="602" customFormat="1" ht="19.5" customHeight="1">
      <c r="A77" s="663" t="s">
        <v>465</v>
      </c>
      <c r="B77" s="664" t="s">
        <v>597</v>
      </c>
      <c r="C77" s="665">
        <v>300</v>
      </c>
      <c r="D77" s="666"/>
      <c r="E77" s="667">
        <f>E78+E93</f>
        <v>851190947608</v>
      </c>
      <c r="F77" s="667">
        <f t="shared" ref="F77:L77" si="19">F78+F93</f>
        <v>-38053952917</v>
      </c>
      <c r="G77" s="667">
        <f t="shared" si="19"/>
        <v>869982274288</v>
      </c>
      <c r="H77" s="668">
        <f t="shared" si="19"/>
        <v>12736273174</v>
      </c>
      <c r="I77" s="668">
        <f t="shared" si="19"/>
        <v>2900196923</v>
      </c>
      <c r="J77" s="668">
        <f t="shared" si="19"/>
        <v>3626156140</v>
      </c>
      <c r="K77" s="669">
        <f t="shared" si="19"/>
        <v>0</v>
      </c>
      <c r="L77" s="669">
        <f t="shared" si="19"/>
        <v>649185483129</v>
      </c>
    </row>
    <row r="78" spans="1:13" s="608" customFormat="1" ht="15.75" customHeight="1">
      <c r="A78" s="603" t="s">
        <v>89</v>
      </c>
      <c r="B78" s="604" t="s">
        <v>598</v>
      </c>
      <c r="C78" s="605">
        <v>310</v>
      </c>
      <c r="D78" s="606"/>
      <c r="E78" s="628">
        <f>SUM(E79:E92)</f>
        <v>801845584042</v>
      </c>
      <c r="F78" s="628">
        <f t="shared" ref="F78:L78" si="20">SUM(F79:F92)</f>
        <v>-38053952917</v>
      </c>
      <c r="G78" s="628">
        <f t="shared" si="20"/>
        <v>820636910722</v>
      </c>
      <c r="H78" s="629">
        <f t="shared" si="20"/>
        <v>12736273174</v>
      </c>
      <c r="I78" s="629">
        <f t="shared" si="20"/>
        <v>2900196923</v>
      </c>
      <c r="J78" s="629">
        <f t="shared" si="20"/>
        <v>3626156140</v>
      </c>
      <c r="K78" s="670">
        <f t="shared" si="20"/>
        <v>0</v>
      </c>
      <c r="L78" s="670">
        <f t="shared" si="20"/>
        <v>644444152665</v>
      </c>
    </row>
    <row r="79" spans="1:13" s="615" customFormat="1" ht="13.35" customHeight="1">
      <c r="A79" s="609" t="s">
        <v>467</v>
      </c>
      <c r="B79" s="610" t="s">
        <v>826</v>
      </c>
      <c r="C79" s="611">
        <v>311</v>
      </c>
      <c r="D79" s="612" t="s">
        <v>599</v>
      </c>
      <c r="E79" s="613">
        <f t="shared" ref="E79:E92" si="21">SUM(F79:K79)</f>
        <v>74941471803</v>
      </c>
      <c r="F79" s="613"/>
      <c r="G79" s="613">
        <v>74385050237</v>
      </c>
      <c r="H79" s="643"/>
      <c r="I79" s="613">
        <v>556421566</v>
      </c>
      <c r="J79" s="671"/>
      <c r="K79" s="671"/>
      <c r="L79" s="671">
        <v>57849035589</v>
      </c>
      <c r="M79" s="615" t="s">
        <v>899</v>
      </c>
    </row>
    <row r="80" spans="1:13" s="615" customFormat="1" ht="13.35" customHeight="1">
      <c r="A80" s="609" t="s">
        <v>470</v>
      </c>
      <c r="B80" s="610" t="s">
        <v>827</v>
      </c>
      <c r="C80" s="611">
        <v>312</v>
      </c>
      <c r="D80" s="612"/>
      <c r="E80" s="613">
        <f t="shared" si="21"/>
        <v>461005484696</v>
      </c>
      <c r="F80" s="613">
        <v>-20002445150</v>
      </c>
      <c r="G80" s="613">
        <v>481000078900</v>
      </c>
      <c r="H80" s="643"/>
      <c r="I80" s="613">
        <v>7850946</v>
      </c>
      <c r="J80" s="672"/>
      <c r="K80" s="672"/>
      <c r="L80" s="672">
        <v>369119722587</v>
      </c>
      <c r="M80" s="615" t="s">
        <v>900</v>
      </c>
    </row>
    <row r="81" spans="1:13" s="615" customFormat="1" ht="13.35" customHeight="1">
      <c r="A81" s="609" t="s">
        <v>539</v>
      </c>
      <c r="B81" s="610" t="s">
        <v>432</v>
      </c>
      <c r="C81" s="611">
        <v>313</v>
      </c>
      <c r="D81" s="612"/>
      <c r="E81" s="613">
        <f t="shared" si="21"/>
        <v>10376678382</v>
      </c>
      <c r="F81" s="613"/>
      <c r="G81" s="613">
        <v>10363388432</v>
      </c>
      <c r="H81" s="643">
        <v>1186883</v>
      </c>
      <c r="I81" s="613">
        <v>9630277</v>
      </c>
      <c r="J81" s="671">
        <v>2472790</v>
      </c>
      <c r="K81" s="671"/>
      <c r="L81" s="671">
        <v>18042955533</v>
      </c>
      <c r="M81" s="615" t="s">
        <v>901</v>
      </c>
    </row>
    <row r="82" spans="1:13" s="615" customFormat="1" ht="13.35" customHeight="1">
      <c r="A82" s="609" t="s">
        <v>540</v>
      </c>
      <c r="B82" s="610" t="s">
        <v>601</v>
      </c>
      <c r="C82" s="611">
        <v>314</v>
      </c>
      <c r="D82" s="612" t="s">
        <v>600</v>
      </c>
      <c r="E82" s="613">
        <f t="shared" si="21"/>
        <v>1712757664</v>
      </c>
      <c r="F82" s="613"/>
      <c r="G82" s="613">
        <v>1375267903</v>
      </c>
      <c r="H82" s="643">
        <v>120028736</v>
      </c>
      <c r="I82" s="613">
        <v>111444173</v>
      </c>
      <c r="J82" s="671">
        <v>106016852</v>
      </c>
      <c r="K82" s="671"/>
      <c r="L82" s="671">
        <v>2016778691</v>
      </c>
      <c r="M82" s="615" t="s">
        <v>902</v>
      </c>
    </row>
    <row r="83" spans="1:13" s="615" customFormat="1" ht="13.35" customHeight="1">
      <c r="A83" s="609" t="s">
        <v>541</v>
      </c>
      <c r="B83" s="610" t="s">
        <v>828</v>
      </c>
      <c r="C83" s="611">
        <v>315</v>
      </c>
      <c r="D83" s="612"/>
      <c r="E83" s="613">
        <f t="shared" si="21"/>
        <v>35001945528</v>
      </c>
      <c r="F83" s="613"/>
      <c r="G83" s="613">
        <v>35001945528</v>
      </c>
      <c r="H83" s="643"/>
      <c r="I83" s="613"/>
      <c r="J83" s="671"/>
      <c r="K83" s="671"/>
      <c r="L83" s="671">
        <v>25101124577</v>
      </c>
      <c r="M83" s="615" t="s">
        <v>903</v>
      </c>
    </row>
    <row r="84" spans="1:13" s="615" customFormat="1" ht="13.35" customHeight="1">
      <c r="A84" s="609" t="s">
        <v>543</v>
      </c>
      <c r="B84" s="610" t="s">
        <v>440</v>
      </c>
      <c r="C84" s="611">
        <v>316</v>
      </c>
      <c r="D84" s="612" t="s">
        <v>602</v>
      </c>
      <c r="E84" s="613">
        <f t="shared" si="21"/>
        <v>0</v>
      </c>
      <c r="F84" s="613">
        <f>-SUM(G84:K84)</f>
        <v>-18051507767</v>
      </c>
      <c r="G84" s="613"/>
      <c r="H84" s="643">
        <v>12542205002</v>
      </c>
      <c r="I84" s="613">
        <v>2080618527</v>
      </c>
      <c r="J84" s="671">
        <v>3428684238</v>
      </c>
      <c r="K84" s="671"/>
      <c r="L84" s="671"/>
      <c r="M84" s="615" t="s">
        <v>904</v>
      </c>
    </row>
    <row r="85" spans="1:13" s="615" customFormat="1" ht="13.35" customHeight="1">
      <c r="A85" s="609" t="s">
        <v>603</v>
      </c>
      <c r="B85" s="610" t="s">
        <v>605</v>
      </c>
      <c r="C85" s="611">
        <v>317</v>
      </c>
      <c r="D85" s="612"/>
      <c r="E85" s="613">
        <f t="shared" si="21"/>
        <v>0</v>
      </c>
      <c r="F85" s="613"/>
      <c r="G85" s="613"/>
      <c r="H85" s="643"/>
      <c r="I85" s="613"/>
      <c r="J85" s="671"/>
      <c r="K85" s="671"/>
      <c r="L85" s="671"/>
      <c r="M85" s="615" t="s">
        <v>905</v>
      </c>
    </row>
    <row r="86" spans="1:13" s="615" customFormat="1" ht="13.35" customHeight="1">
      <c r="A86" s="609" t="s">
        <v>604</v>
      </c>
      <c r="B86" s="610" t="s">
        <v>829</v>
      </c>
      <c r="C86" s="611">
        <v>318</v>
      </c>
      <c r="D86" s="612"/>
      <c r="E86" s="613">
        <f t="shared" si="21"/>
        <v>0</v>
      </c>
      <c r="F86" s="613"/>
      <c r="G86" s="613"/>
      <c r="H86" s="643"/>
      <c r="I86" s="613"/>
      <c r="J86" s="671"/>
      <c r="K86" s="671"/>
      <c r="L86" s="671"/>
      <c r="M86" s="615" t="s">
        <v>906</v>
      </c>
    </row>
    <row r="87" spans="1:13" s="615" customFormat="1" ht="13.35" customHeight="1">
      <c r="A87" s="609" t="s">
        <v>606</v>
      </c>
      <c r="B87" s="610" t="s">
        <v>830</v>
      </c>
      <c r="C87" s="611">
        <v>319</v>
      </c>
      <c r="D87" s="612" t="s">
        <v>607</v>
      </c>
      <c r="E87" s="613">
        <f t="shared" si="21"/>
        <v>178986004290</v>
      </c>
      <c r="F87" s="613"/>
      <c r="G87" s="613">
        <v>178689938043</v>
      </c>
      <c r="H87" s="643">
        <v>72852553</v>
      </c>
      <c r="I87" s="613">
        <v>134231434</v>
      </c>
      <c r="J87" s="671">
        <v>88982260</v>
      </c>
      <c r="K87" s="671"/>
      <c r="L87" s="671">
        <v>139215218740</v>
      </c>
      <c r="M87" s="615" t="s">
        <v>1105</v>
      </c>
    </row>
    <row r="88" spans="1:13" s="615" customFormat="1" ht="13.35" customHeight="1">
      <c r="A88" s="609" t="s">
        <v>608</v>
      </c>
      <c r="B88" s="610" t="s">
        <v>831</v>
      </c>
      <c r="C88" s="611">
        <v>320</v>
      </c>
      <c r="D88" s="612"/>
      <c r="E88" s="613">
        <f t="shared" si="21"/>
        <v>35855555759</v>
      </c>
      <c r="F88" s="613"/>
      <c r="G88" s="613">
        <v>35855555759</v>
      </c>
      <c r="H88" s="643"/>
      <c r="I88" s="613"/>
      <c r="J88" s="671"/>
      <c r="K88" s="671"/>
      <c r="L88" s="671">
        <v>28585873572</v>
      </c>
      <c r="M88" s="615" t="s">
        <v>907</v>
      </c>
    </row>
    <row r="89" spans="1:13" s="615" customFormat="1" ht="13.35" customHeight="1">
      <c r="A89" s="609" t="s">
        <v>625</v>
      </c>
      <c r="B89" s="610" t="s">
        <v>609</v>
      </c>
      <c r="C89" s="611">
        <v>321</v>
      </c>
      <c r="D89" s="612"/>
      <c r="E89" s="613">
        <f t="shared" si="21"/>
        <v>0</v>
      </c>
      <c r="F89" s="613"/>
      <c r="G89" s="613"/>
      <c r="H89" s="643"/>
      <c r="I89" s="613"/>
      <c r="J89" s="671"/>
      <c r="K89" s="671"/>
      <c r="L89" s="671"/>
      <c r="M89" s="615" t="s">
        <v>908</v>
      </c>
    </row>
    <row r="90" spans="1:13" s="615" customFormat="1" ht="13.35" customHeight="1">
      <c r="A90" s="609" t="s">
        <v>236</v>
      </c>
      <c r="B90" s="610" t="s">
        <v>628</v>
      </c>
      <c r="C90" s="611">
        <v>322</v>
      </c>
      <c r="D90" s="612"/>
      <c r="E90" s="613">
        <f t="shared" si="21"/>
        <v>3965685920</v>
      </c>
      <c r="F90" s="613"/>
      <c r="G90" s="613">
        <v>3965685920</v>
      </c>
      <c r="H90" s="643"/>
      <c r="I90" s="613"/>
      <c r="J90" s="671"/>
      <c r="K90" s="671"/>
      <c r="L90" s="671">
        <v>4513443376</v>
      </c>
      <c r="M90" s="615" t="s">
        <v>909</v>
      </c>
    </row>
    <row r="91" spans="1:13" s="615" customFormat="1" ht="13.35" customHeight="1">
      <c r="A91" s="609" t="s">
        <v>833</v>
      </c>
      <c r="B91" s="610" t="s">
        <v>832</v>
      </c>
      <c r="C91" s="611">
        <v>323</v>
      </c>
      <c r="D91" s="612"/>
      <c r="E91" s="613">
        <f t="shared" si="21"/>
        <v>0</v>
      </c>
      <c r="F91" s="613"/>
      <c r="G91" s="613"/>
      <c r="H91" s="643"/>
      <c r="I91" s="613"/>
      <c r="J91" s="671"/>
      <c r="K91" s="671"/>
      <c r="L91" s="671"/>
      <c r="M91" s="615" t="s">
        <v>910</v>
      </c>
    </row>
    <row r="92" spans="1:13" s="615" customFormat="1" ht="13.35" customHeight="1">
      <c r="A92" s="622" t="s">
        <v>834</v>
      </c>
      <c r="B92" s="610" t="s">
        <v>816</v>
      </c>
      <c r="C92" s="611">
        <v>324</v>
      </c>
      <c r="D92" s="612"/>
      <c r="E92" s="613">
        <f t="shared" si="21"/>
        <v>0</v>
      </c>
      <c r="F92" s="613"/>
      <c r="G92" s="613"/>
      <c r="H92" s="643"/>
      <c r="I92" s="613"/>
      <c r="J92" s="671"/>
      <c r="K92" s="671"/>
      <c r="L92" s="671"/>
      <c r="M92" s="615" t="s">
        <v>911</v>
      </c>
    </row>
    <row r="93" spans="1:13" s="608" customFormat="1" ht="15.75" customHeight="1">
      <c r="A93" s="616" t="s">
        <v>472</v>
      </c>
      <c r="B93" s="617" t="s">
        <v>610</v>
      </c>
      <c r="C93" s="618">
        <v>330</v>
      </c>
      <c r="D93" s="619"/>
      <c r="E93" s="620">
        <f>SUM(E94:E106)</f>
        <v>49345363566</v>
      </c>
      <c r="F93" s="620">
        <f t="shared" ref="F93:L93" si="22">SUM(F94:F106)</f>
        <v>0</v>
      </c>
      <c r="G93" s="620">
        <f t="shared" si="22"/>
        <v>49345363566</v>
      </c>
      <c r="H93" s="621">
        <f t="shared" si="22"/>
        <v>0</v>
      </c>
      <c r="I93" s="621">
        <f t="shared" si="22"/>
        <v>0</v>
      </c>
      <c r="J93" s="621">
        <f t="shared" si="22"/>
        <v>0</v>
      </c>
      <c r="K93" s="673">
        <f t="shared" si="22"/>
        <v>0</v>
      </c>
      <c r="L93" s="673">
        <f t="shared" si="22"/>
        <v>4741330464</v>
      </c>
    </row>
    <row r="94" spans="1:13" s="615" customFormat="1" ht="13.35" customHeight="1">
      <c r="A94" s="609" t="s">
        <v>467</v>
      </c>
      <c r="B94" s="610" t="s">
        <v>835</v>
      </c>
      <c r="C94" s="611">
        <v>331</v>
      </c>
      <c r="D94" s="612"/>
      <c r="E94" s="613">
        <f t="shared" ref="E94:E106" si="23">SUM(F94:K94)</f>
        <v>0</v>
      </c>
      <c r="F94" s="613"/>
      <c r="G94" s="613"/>
      <c r="H94" s="613"/>
      <c r="I94" s="613"/>
      <c r="J94" s="671"/>
      <c r="K94" s="671"/>
      <c r="L94" s="671"/>
      <c r="M94" s="615" t="s">
        <v>912</v>
      </c>
    </row>
    <row r="95" spans="1:13" s="615" customFormat="1" ht="13.35" customHeight="1">
      <c r="A95" s="609" t="s">
        <v>470</v>
      </c>
      <c r="B95" s="610" t="s">
        <v>836</v>
      </c>
      <c r="C95" s="611">
        <v>332</v>
      </c>
      <c r="D95" s="612" t="s">
        <v>611</v>
      </c>
      <c r="E95" s="613">
        <f t="shared" si="23"/>
        <v>0</v>
      </c>
      <c r="F95" s="613"/>
      <c r="G95" s="613"/>
      <c r="H95" s="613"/>
      <c r="I95" s="613"/>
      <c r="J95" s="671"/>
      <c r="K95" s="671"/>
      <c r="L95" s="671"/>
      <c r="M95" s="615" t="s">
        <v>913</v>
      </c>
    </row>
    <row r="96" spans="1:13" s="615" customFormat="1" ht="13.35" customHeight="1">
      <c r="A96" s="609" t="s">
        <v>539</v>
      </c>
      <c r="B96" s="610" t="s">
        <v>837</v>
      </c>
      <c r="C96" s="611">
        <v>333</v>
      </c>
      <c r="D96" s="612"/>
      <c r="E96" s="613">
        <f t="shared" si="23"/>
        <v>0</v>
      </c>
      <c r="F96" s="613"/>
      <c r="G96" s="613"/>
      <c r="H96" s="613"/>
      <c r="I96" s="613"/>
      <c r="J96" s="671"/>
      <c r="K96" s="671"/>
      <c r="L96" s="671"/>
      <c r="M96" s="615" t="s">
        <v>914</v>
      </c>
    </row>
    <row r="97" spans="1:13" s="615" customFormat="1" ht="13.35" customHeight="1">
      <c r="A97" s="609" t="s">
        <v>540</v>
      </c>
      <c r="B97" s="610" t="s">
        <v>838</v>
      </c>
      <c r="C97" s="611">
        <v>334</v>
      </c>
      <c r="D97" s="612" t="s">
        <v>613</v>
      </c>
      <c r="E97" s="613">
        <f t="shared" si="23"/>
        <v>0</v>
      </c>
      <c r="F97" s="613"/>
      <c r="G97" s="613"/>
      <c r="H97" s="613"/>
      <c r="I97" s="613"/>
      <c r="J97" s="671"/>
      <c r="K97" s="671"/>
      <c r="L97" s="671"/>
      <c r="M97" s="615" t="s">
        <v>915</v>
      </c>
    </row>
    <row r="98" spans="1:13" s="615" customFormat="1" ht="13.35" customHeight="1">
      <c r="A98" s="609" t="s">
        <v>541</v>
      </c>
      <c r="B98" s="610" t="s">
        <v>441</v>
      </c>
      <c r="C98" s="611">
        <v>335</v>
      </c>
      <c r="D98" s="612" t="s">
        <v>593</v>
      </c>
      <c r="E98" s="613">
        <f t="shared" si="23"/>
        <v>0</v>
      </c>
      <c r="F98" s="613"/>
      <c r="G98" s="613"/>
      <c r="H98" s="613"/>
      <c r="I98" s="613"/>
      <c r="J98" s="671"/>
      <c r="K98" s="671"/>
      <c r="L98" s="671"/>
      <c r="M98" s="615" t="s">
        <v>914</v>
      </c>
    </row>
    <row r="99" spans="1:13" s="615" customFormat="1" ht="13.35" customHeight="1">
      <c r="A99" s="609" t="s">
        <v>543</v>
      </c>
      <c r="B99" s="610" t="s">
        <v>839</v>
      </c>
      <c r="C99" s="611">
        <v>336</v>
      </c>
      <c r="D99" s="612"/>
      <c r="E99" s="613">
        <f t="shared" si="23"/>
        <v>0</v>
      </c>
      <c r="F99" s="613"/>
      <c r="G99" s="613"/>
      <c r="H99" s="613"/>
      <c r="I99" s="613"/>
      <c r="J99" s="671"/>
      <c r="K99" s="671"/>
      <c r="L99" s="671"/>
      <c r="M99" s="615" t="s">
        <v>906</v>
      </c>
    </row>
    <row r="100" spans="1:13" s="615" customFormat="1" ht="13.35" customHeight="1">
      <c r="A100" s="609" t="s">
        <v>603</v>
      </c>
      <c r="B100" s="610" t="s">
        <v>612</v>
      </c>
      <c r="C100" s="611">
        <v>337</v>
      </c>
      <c r="D100" s="612"/>
      <c r="E100" s="613">
        <f t="shared" si="23"/>
        <v>3528644710</v>
      </c>
      <c r="F100" s="613"/>
      <c r="G100" s="613">
        <v>3528644710</v>
      </c>
      <c r="H100" s="613"/>
      <c r="I100" s="613"/>
      <c r="J100" s="671"/>
      <c r="K100" s="671"/>
      <c r="L100" s="671">
        <v>4741330464</v>
      </c>
      <c r="M100" s="615" t="s">
        <v>916</v>
      </c>
    </row>
    <row r="101" spans="1:13" s="615" customFormat="1" ht="13.35" customHeight="1">
      <c r="A101" s="609" t="s">
        <v>604</v>
      </c>
      <c r="B101" s="610" t="s">
        <v>840</v>
      </c>
      <c r="C101" s="611">
        <v>338</v>
      </c>
      <c r="D101" s="612"/>
      <c r="E101" s="613">
        <f t="shared" si="23"/>
        <v>45816718856</v>
      </c>
      <c r="F101" s="613"/>
      <c r="G101" s="613">
        <v>45816718856</v>
      </c>
      <c r="H101" s="613"/>
      <c r="I101" s="613"/>
      <c r="J101" s="671"/>
      <c r="K101" s="671"/>
      <c r="L101" s="671"/>
      <c r="M101" s="615" t="s">
        <v>917</v>
      </c>
    </row>
    <row r="102" spans="1:13" s="615" customFormat="1" ht="13.35" customHeight="1">
      <c r="A102" s="609" t="s">
        <v>606</v>
      </c>
      <c r="B102" s="610" t="s">
        <v>841</v>
      </c>
      <c r="C102" s="611">
        <v>339</v>
      </c>
      <c r="D102" s="612"/>
      <c r="E102" s="613">
        <f t="shared" si="23"/>
        <v>0</v>
      </c>
      <c r="F102" s="613"/>
      <c r="G102" s="613"/>
      <c r="H102" s="613"/>
      <c r="I102" s="613"/>
      <c r="J102" s="671"/>
      <c r="K102" s="671"/>
      <c r="L102" s="671"/>
      <c r="M102" s="615" t="s">
        <v>918</v>
      </c>
    </row>
    <row r="103" spans="1:13" s="615" customFormat="1" ht="13.35" customHeight="1">
      <c r="A103" s="609" t="s">
        <v>608</v>
      </c>
      <c r="B103" s="610" t="s">
        <v>842</v>
      </c>
      <c r="C103" s="611">
        <v>340</v>
      </c>
      <c r="D103" s="612"/>
      <c r="E103" s="613">
        <f t="shared" si="23"/>
        <v>0</v>
      </c>
      <c r="F103" s="613"/>
      <c r="G103" s="613"/>
      <c r="H103" s="613"/>
      <c r="I103" s="613"/>
      <c r="J103" s="671"/>
      <c r="K103" s="671"/>
      <c r="L103" s="671"/>
      <c r="M103" s="615" t="s">
        <v>919</v>
      </c>
    </row>
    <row r="104" spans="1:13" s="615" customFormat="1" ht="13.35" customHeight="1">
      <c r="A104" s="609" t="s">
        <v>625</v>
      </c>
      <c r="B104" s="610" t="s">
        <v>614</v>
      </c>
      <c r="C104" s="611">
        <v>341</v>
      </c>
      <c r="D104" s="612"/>
      <c r="E104" s="613">
        <f t="shared" si="23"/>
        <v>0</v>
      </c>
      <c r="F104" s="613"/>
      <c r="G104" s="613"/>
      <c r="H104" s="613"/>
      <c r="I104" s="613"/>
      <c r="J104" s="671"/>
      <c r="K104" s="671"/>
      <c r="L104" s="671"/>
      <c r="M104" s="615" t="s">
        <v>920</v>
      </c>
    </row>
    <row r="105" spans="1:13" s="615" customFormat="1" ht="13.35" customHeight="1">
      <c r="A105" s="609" t="s">
        <v>236</v>
      </c>
      <c r="B105" s="610" t="s">
        <v>615</v>
      </c>
      <c r="C105" s="611">
        <v>342</v>
      </c>
      <c r="D105" s="612"/>
      <c r="E105" s="613">
        <f t="shared" si="23"/>
        <v>0</v>
      </c>
      <c r="F105" s="613"/>
      <c r="G105" s="613"/>
      <c r="H105" s="613"/>
      <c r="I105" s="613"/>
      <c r="J105" s="671"/>
      <c r="K105" s="671"/>
      <c r="L105" s="671"/>
      <c r="M105" s="615" t="s">
        <v>908</v>
      </c>
    </row>
    <row r="106" spans="1:13" s="615" customFormat="1" ht="13.35" customHeight="1">
      <c r="A106" s="609" t="s">
        <v>833</v>
      </c>
      <c r="B106" s="610" t="s">
        <v>234</v>
      </c>
      <c r="C106" s="611">
        <v>343</v>
      </c>
      <c r="D106" s="612"/>
      <c r="E106" s="613">
        <f t="shared" si="23"/>
        <v>0</v>
      </c>
      <c r="F106" s="613"/>
      <c r="G106" s="613"/>
      <c r="H106" s="613"/>
      <c r="I106" s="613"/>
      <c r="J106" s="671"/>
      <c r="K106" s="671"/>
      <c r="L106" s="671"/>
      <c r="M106" s="615" t="s">
        <v>921</v>
      </c>
    </row>
    <row r="107" spans="1:13" s="602" customFormat="1" ht="22.5" customHeight="1">
      <c r="A107" s="637" t="s">
        <v>553</v>
      </c>
      <c r="B107" s="638" t="s">
        <v>456</v>
      </c>
      <c r="C107" s="639">
        <v>400</v>
      </c>
      <c r="D107" s="640"/>
      <c r="E107" s="641">
        <f>E108+E125</f>
        <v>330381356741</v>
      </c>
      <c r="F107" s="641">
        <f t="shared" ref="F107:L107" si="24">F108+F125</f>
        <v>0</v>
      </c>
      <c r="G107" s="641">
        <f t="shared" si="24"/>
        <v>330812808083</v>
      </c>
      <c r="H107" s="641">
        <f t="shared" si="24"/>
        <v>0</v>
      </c>
      <c r="I107" s="641">
        <f t="shared" si="24"/>
        <v>0</v>
      </c>
      <c r="J107" s="641">
        <f t="shared" si="24"/>
        <v>-431451342</v>
      </c>
      <c r="K107" s="674">
        <f t="shared" si="24"/>
        <v>0</v>
      </c>
      <c r="L107" s="674">
        <f t="shared" si="24"/>
        <v>334723377644</v>
      </c>
    </row>
    <row r="108" spans="1:13" s="608" customFormat="1" ht="15.75" customHeight="1">
      <c r="A108" s="603" t="s">
        <v>89</v>
      </c>
      <c r="B108" s="604" t="s">
        <v>456</v>
      </c>
      <c r="C108" s="605">
        <v>410</v>
      </c>
      <c r="D108" s="606" t="s">
        <v>616</v>
      </c>
      <c r="E108" s="628">
        <f>E109+E112+E113+E114+E115+E116+E117+E118+E119+E120+E121+E124</f>
        <v>330381356741</v>
      </c>
      <c r="F108" s="628">
        <f t="shared" ref="F108:L108" si="25">F109+F112+F113+F114+F115+F116+F117+F118+F119+F120+F121+F124</f>
        <v>0</v>
      </c>
      <c r="G108" s="628">
        <f>G109+G112+G113+G114+G115+G116+G117+G118+G119+G120+G121+G124</f>
        <v>330812808083</v>
      </c>
      <c r="H108" s="628">
        <f t="shared" si="25"/>
        <v>0</v>
      </c>
      <c r="I108" s="628">
        <f t="shared" si="25"/>
        <v>0</v>
      </c>
      <c r="J108" s="628">
        <f t="shared" si="25"/>
        <v>-431451342</v>
      </c>
      <c r="K108" s="675">
        <f t="shared" si="25"/>
        <v>0</v>
      </c>
      <c r="L108" s="675">
        <f t="shared" si="25"/>
        <v>334723377644</v>
      </c>
    </row>
    <row r="109" spans="1:13" s="615" customFormat="1" ht="13.35" customHeight="1">
      <c r="A109" s="609" t="s">
        <v>467</v>
      </c>
      <c r="B109" s="610" t="s">
        <v>844</v>
      </c>
      <c r="C109" s="611">
        <v>411</v>
      </c>
      <c r="D109" s="612"/>
      <c r="E109" s="613">
        <f t="shared" ref="E109:K109" si="26">+E110+E111</f>
        <v>200000000000</v>
      </c>
      <c r="F109" s="613">
        <f t="shared" si="26"/>
        <v>0</v>
      </c>
      <c r="G109" s="613">
        <f t="shared" si="26"/>
        <v>200000000000</v>
      </c>
      <c r="H109" s="613">
        <f t="shared" si="26"/>
        <v>0</v>
      </c>
      <c r="I109" s="613">
        <f t="shared" si="26"/>
        <v>0</v>
      </c>
      <c r="J109" s="614">
        <f t="shared" si="26"/>
        <v>0</v>
      </c>
      <c r="K109" s="614">
        <f t="shared" si="26"/>
        <v>0</v>
      </c>
      <c r="L109" s="614">
        <f>+L110+L111</f>
        <v>200000000000</v>
      </c>
    </row>
    <row r="110" spans="1:13" s="615" customFormat="1" ht="13.35" customHeight="1">
      <c r="A110" s="609" t="s">
        <v>845</v>
      </c>
      <c r="B110" s="610" t="s">
        <v>846</v>
      </c>
      <c r="C110" s="611" t="s">
        <v>847</v>
      </c>
      <c r="D110" s="612"/>
      <c r="E110" s="613">
        <f t="shared" ref="E110:E120" si="27">SUM(F110:K110)</f>
        <v>200000000000</v>
      </c>
      <c r="F110" s="613"/>
      <c r="G110" s="613">
        <v>200000000000</v>
      </c>
      <c r="H110" s="613"/>
      <c r="I110" s="613"/>
      <c r="J110" s="671"/>
      <c r="K110" s="671"/>
      <c r="L110" s="671">
        <v>200000000000</v>
      </c>
      <c r="M110" s="615" t="s">
        <v>922</v>
      </c>
    </row>
    <row r="111" spans="1:13" s="615" customFormat="1" ht="13.35" customHeight="1">
      <c r="A111" s="609" t="s">
        <v>845</v>
      </c>
      <c r="B111" s="610" t="s">
        <v>842</v>
      </c>
      <c r="C111" s="611" t="s">
        <v>848</v>
      </c>
      <c r="D111" s="612"/>
      <c r="E111" s="613">
        <f t="shared" si="27"/>
        <v>0</v>
      </c>
      <c r="F111" s="613"/>
      <c r="G111" s="613"/>
      <c r="H111" s="613"/>
      <c r="I111" s="613"/>
      <c r="J111" s="671"/>
      <c r="K111" s="671"/>
      <c r="L111" s="671"/>
      <c r="M111" s="615" t="s">
        <v>919</v>
      </c>
    </row>
    <row r="112" spans="1:13" s="615" customFormat="1" ht="13.35" customHeight="1">
      <c r="A112" s="609" t="s">
        <v>470</v>
      </c>
      <c r="B112" s="610" t="s">
        <v>617</v>
      </c>
      <c r="C112" s="611">
        <v>412</v>
      </c>
      <c r="D112" s="612"/>
      <c r="E112" s="613">
        <f t="shared" si="27"/>
        <v>99848889000</v>
      </c>
      <c r="F112" s="613"/>
      <c r="G112" s="613">
        <v>99848889000</v>
      </c>
      <c r="H112" s="613"/>
      <c r="I112" s="613"/>
      <c r="J112" s="671"/>
      <c r="K112" s="671"/>
      <c r="L112" s="671">
        <v>99848889000</v>
      </c>
      <c r="M112" s="615" t="s">
        <v>923</v>
      </c>
    </row>
    <row r="113" spans="1:13" s="615" customFormat="1" ht="12" customHeight="1">
      <c r="A113" s="609" t="s">
        <v>539</v>
      </c>
      <c r="B113" s="610" t="s">
        <v>849</v>
      </c>
      <c r="C113" s="611">
        <v>413</v>
      </c>
      <c r="D113" s="612"/>
      <c r="E113" s="613">
        <f t="shared" si="27"/>
        <v>0</v>
      </c>
      <c r="F113" s="613"/>
      <c r="G113" s="613"/>
      <c r="H113" s="613"/>
      <c r="I113" s="613"/>
      <c r="J113" s="671"/>
      <c r="K113" s="671"/>
      <c r="L113" s="671"/>
      <c r="M113" s="615" t="s">
        <v>924</v>
      </c>
    </row>
    <row r="114" spans="1:13" s="615" customFormat="1" ht="12" customHeight="1">
      <c r="A114" s="609" t="s">
        <v>540</v>
      </c>
      <c r="B114" s="610" t="s">
        <v>618</v>
      </c>
      <c r="C114" s="611">
        <v>414</v>
      </c>
      <c r="D114" s="612"/>
      <c r="E114" s="613">
        <f t="shared" si="27"/>
        <v>0</v>
      </c>
      <c r="F114" s="613"/>
      <c r="G114" s="613"/>
      <c r="H114" s="613"/>
      <c r="I114" s="613"/>
      <c r="J114" s="671"/>
      <c r="K114" s="671"/>
      <c r="L114" s="671"/>
      <c r="M114" s="615" t="s">
        <v>925</v>
      </c>
    </row>
    <row r="115" spans="1:13" s="615" customFormat="1" ht="12" customHeight="1">
      <c r="A115" s="609" t="s">
        <v>541</v>
      </c>
      <c r="B115" s="610" t="s">
        <v>850</v>
      </c>
      <c r="C115" s="611">
        <v>415</v>
      </c>
      <c r="D115" s="612"/>
      <c r="E115" s="613">
        <f t="shared" si="27"/>
        <v>0</v>
      </c>
      <c r="F115" s="613"/>
      <c r="G115" s="613"/>
      <c r="H115" s="613"/>
      <c r="I115" s="613"/>
      <c r="J115" s="671"/>
      <c r="K115" s="671"/>
      <c r="L115" s="671"/>
      <c r="M115" s="615" t="s">
        <v>926</v>
      </c>
    </row>
    <row r="116" spans="1:13" s="615" customFormat="1" ht="12" customHeight="1">
      <c r="A116" s="609" t="s">
        <v>543</v>
      </c>
      <c r="B116" s="610" t="s">
        <v>619</v>
      </c>
      <c r="C116" s="611">
        <v>416</v>
      </c>
      <c r="D116" s="612"/>
      <c r="E116" s="613">
        <f t="shared" si="27"/>
        <v>0</v>
      </c>
      <c r="F116" s="613"/>
      <c r="G116" s="613"/>
      <c r="H116" s="613"/>
      <c r="I116" s="613"/>
      <c r="J116" s="671"/>
      <c r="K116" s="671"/>
      <c r="L116" s="671"/>
      <c r="M116" s="615" t="s">
        <v>927</v>
      </c>
    </row>
    <row r="117" spans="1:13" s="615" customFormat="1" ht="13.35" customHeight="1">
      <c r="A117" s="609" t="s">
        <v>603</v>
      </c>
      <c r="B117" s="610" t="s">
        <v>620</v>
      </c>
      <c r="C117" s="611">
        <v>417</v>
      </c>
      <c r="D117" s="612"/>
      <c r="E117" s="613">
        <f t="shared" si="27"/>
        <v>0</v>
      </c>
      <c r="F117" s="613"/>
      <c r="G117" s="613"/>
      <c r="H117" s="613"/>
      <c r="I117" s="613"/>
      <c r="J117" s="671"/>
      <c r="K117" s="671"/>
      <c r="L117" s="671"/>
      <c r="M117" s="615" t="s">
        <v>928</v>
      </c>
    </row>
    <row r="118" spans="1:13" s="615" customFormat="1" ht="13.35" customHeight="1">
      <c r="A118" s="609" t="s">
        <v>604</v>
      </c>
      <c r="B118" s="610" t="s">
        <v>621</v>
      </c>
      <c r="C118" s="611">
        <v>418</v>
      </c>
      <c r="D118" s="612"/>
      <c r="E118" s="613">
        <f t="shared" si="27"/>
        <v>23764696100</v>
      </c>
      <c r="F118" s="613"/>
      <c r="G118" s="613">
        <v>23764696100</v>
      </c>
      <c r="H118" s="613"/>
      <c r="I118" s="613"/>
      <c r="J118" s="671"/>
      <c r="K118" s="671"/>
      <c r="L118" s="671">
        <f>18948756849+4162000000</f>
        <v>23110756849</v>
      </c>
      <c r="M118" s="615" t="s">
        <v>929</v>
      </c>
    </row>
    <row r="119" spans="1:13" s="615" customFormat="1" ht="13.35" customHeight="1">
      <c r="A119" s="609" t="s">
        <v>606</v>
      </c>
      <c r="B119" s="610" t="s">
        <v>237</v>
      </c>
      <c r="C119" s="611">
        <v>419</v>
      </c>
      <c r="D119" s="612"/>
      <c r="E119" s="613">
        <f t="shared" si="27"/>
        <v>0</v>
      </c>
      <c r="F119" s="613"/>
      <c r="G119" s="613"/>
      <c r="H119" s="613"/>
      <c r="I119" s="613"/>
      <c r="J119" s="671"/>
      <c r="K119" s="671"/>
      <c r="L119" s="671"/>
      <c r="M119" s="615" t="s">
        <v>930</v>
      </c>
    </row>
    <row r="120" spans="1:13" s="615" customFormat="1" ht="13.35" customHeight="1">
      <c r="A120" s="609" t="s">
        <v>608</v>
      </c>
      <c r="B120" s="610" t="s">
        <v>623</v>
      </c>
      <c r="C120" s="611">
        <v>420</v>
      </c>
      <c r="D120" s="612"/>
      <c r="E120" s="613">
        <f t="shared" si="27"/>
        <v>3840000000</v>
      </c>
      <c r="F120" s="613"/>
      <c r="G120" s="613">
        <v>3840000000</v>
      </c>
      <c r="H120" s="613"/>
      <c r="I120" s="613"/>
      <c r="J120" s="671"/>
      <c r="K120" s="671"/>
      <c r="L120" s="671">
        <v>3840000000</v>
      </c>
      <c r="M120" s="615" t="s">
        <v>931</v>
      </c>
    </row>
    <row r="121" spans="1:13" s="615" customFormat="1" ht="13.35" customHeight="1">
      <c r="A121" s="609" t="s">
        <v>625</v>
      </c>
      <c r="B121" s="610" t="s">
        <v>624</v>
      </c>
      <c r="C121" s="611">
        <v>421</v>
      </c>
      <c r="D121" s="612"/>
      <c r="E121" s="613">
        <f t="shared" ref="E121:K121" si="28">E122+E123</f>
        <v>2927771641</v>
      </c>
      <c r="F121" s="613">
        <f t="shared" si="28"/>
        <v>0</v>
      </c>
      <c r="G121" s="613">
        <f t="shared" si="28"/>
        <v>3359222983</v>
      </c>
      <c r="H121" s="613">
        <f t="shared" si="28"/>
        <v>0</v>
      </c>
      <c r="I121" s="613">
        <f t="shared" si="28"/>
        <v>0</v>
      </c>
      <c r="J121" s="671">
        <f t="shared" si="28"/>
        <v>-431451342</v>
      </c>
      <c r="K121" s="671">
        <f t="shared" si="28"/>
        <v>0</v>
      </c>
      <c r="L121" s="671">
        <f>L122+L123</f>
        <v>7923731795</v>
      </c>
      <c r="M121" s="615" t="s">
        <v>932</v>
      </c>
    </row>
    <row r="122" spans="1:13" s="615" customFormat="1" ht="13.35" customHeight="1">
      <c r="A122" s="609" t="s">
        <v>845</v>
      </c>
      <c r="B122" s="610" t="s">
        <v>851</v>
      </c>
      <c r="C122" s="611" t="s">
        <v>853</v>
      </c>
      <c r="D122" s="612"/>
      <c r="E122" s="613">
        <f>SUM(F122:K122)</f>
        <v>0</v>
      </c>
      <c r="F122" s="613"/>
      <c r="G122" s="613"/>
      <c r="H122" s="643"/>
      <c r="I122" s="613"/>
      <c r="J122" s="671"/>
      <c r="K122" s="671"/>
      <c r="L122" s="671">
        <f>5225806352+2697925443</f>
        <v>7923731795</v>
      </c>
      <c r="M122" s="615" t="s">
        <v>933</v>
      </c>
    </row>
    <row r="123" spans="1:13" s="615" customFormat="1" ht="13.35" customHeight="1">
      <c r="A123" s="609" t="s">
        <v>845</v>
      </c>
      <c r="B123" s="610" t="s">
        <v>852</v>
      </c>
      <c r="C123" s="611" t="s">
        <v>854</v>
      </c>
      <c r="D123" s="612"/>
      <c r="E123" s="613">
        <f>SUM(F123:K123)</f>
        <v>2927771641</v>
      </c>
      <c r="F123" s="613"/>
      <c r="G123" s="613">
        <v>3359222983</v>
      </c>
      <c r="H123" s="643"/>
      <c r="I123" s="613"/>
      <c r="J123" s="671">
        <v>-431451342</v>
      </c>
      <c r="K123" s="671"/>
      <c r="L123" s="671"/>
      <c r="M123" s="615" t="s">
        <v>933</v>
      </c>
    </row>
    <row r="124" spans="1:13" s="615" customFormat="1" ht="13.35" customHeight="1">
      <c r="A124" s="622" t="s">
        <v>236</v>
      </c>
      <c r="B124" s="623" t="s">
        <v>626</v>
      </c>
      <c r="C124" s="624">
        <v>422</v>
      </c>
      <c r="D124" s="625"/>
      <c r="E124" s="613">
        <f>SUM(F124:K124)</f>
        <v>0</v>
      </c>
      <c r="F124" s="626"/>
      <c r="G124" s="626"/>
      <c r="H124" s="626"/>
      <c r="I124" s="626"/>
      <c r="J124" s="676"/>
      <c r="K124" s="676"/>
      <c r="L124" s="676"/>
      <c r="M124" s="615" t="s">
        <v>934</v>
      </c>
    </row>
    <row r="125" spans="1:13" s="608" customFormat="1" ht="16.5" customHeight="1">
      <c r="A125" s="603" t="s">
        <v>472</v>
      </c>
      <c r="B125" s="604" t="s">
        <v>627</v>
      </c>
      <c r="C125" s="605">
        <v>430</v>
      </c>
      <c r="D125" s="606"/>
      <c r="E125" s="620">
        <f>SUM(E126:E127)</f>
        <v>0</v>
      </c>
      <c r="F125" s="628">
        <f t="shared" ref="F125:L125" si="29">SUM(F126:F127)</f>
        <v>0</v>
      </c>
      <c r="G125" s="628">
        <f t="shared" si="29"/>
        <v>0</v>
      </c>
      <c r="H125" s="628">
        <f t="shared" si="29"/>
        <v>0</v>
      </c>
      <c r="I125" s="628">
        <f t="shared" si="29"/>
        <v>0</v>
      </c>
      <c r="J125" s="671">
        <f t="shared" si="29"/>
        <v>0</v>
      </c>
      <c r="K125" s="671">
        <f t="shared" si="29"/>
        <v>0</v>
      </c>
      <c r="L125" s="671">
        <f t="shared" si="29"/>
        <v>0</v>
      </c>
    </row>
    <row r="126" spans="1:13" s="615" customFormat="1" ht="12" customHeight="1">
      <c r="A126" s="609" t="s">
        <v>467</v>
      </c>
      <c r="B126" s="610" t="s">
        <v>457</v>
      </c>
      <c r="C126" s="611">
        <v>431</v>
      </c>
      <c r="D126" s="612" t="s">
        <v>629</v>
      </c>
      <c r="E126" s="613">
        <f>SUM(F126:K126)</f>
        <v>0</v>
      </c>
      <c r="F126" s="613"/>
      <c r="G126" s="613"/>
      <c r="H126" s="613"/>
      <c r="I126" s="613"/>
      <c r="J126" s="671"/>
      <c r="K126" s="671"/>
      <c r="L126" s="671"/>
      <c r="M126" s="615" t="s">
        <v>935</v>
      </c>
    </row>
    <row r="127" spans="1:13" s="615" customFormat="1" ht="12" customHeight="1">
      <c r="A127" s="622" t="s">
        <v>470</v>
      </c>
      <c r="B127" s="623" t="s">
        <v>635</v>
      </c>
      <c r="C127" s="624">
        <v>432</v>
      </c>
      <c r="D127" s="625"/>
      <c r="E127" s="613">
        <f>SUM(F127:K127)</f>
        <v>0</v>
      </c>
      <c r="F127" s="626"/>
      <c r="G127" s="626"/>
      <c r="H127" s="626"/>
      <c r="I127" s="626"/>
      <c r="J127" s="941"/>
      <c r="K127" s="941"/>
      <c r="L127" s="941"/>
      <c r="M127" s="615" t="s">
        <v>936</v>
      </c>
    </row>
    <row r="128" spans="1:13" s="602" customFormat="1" ht="24" customHeight="1">
      <c r="A128" s="1232" t="s">
        <v>636</v>
      </c>
      <c r="B128" s="1232"/>
      <c r="C128" s="677">
        <v>440</v>
      </c>
      <c r="D128" s="678"/>
      <c r="E128" s="679">
        <f>E107+E77</f>
        <v>1181572304349</v>
      </c>
      <c r="F128" s="679">
        <f t="shared" ref="F128:K128" si="30">F107+F77</f>
        <v>-38053952917</v>
      </c>
      <c r="G128" s="679">
        <f t="shared" si="30"/>
        <v>1200795082371</v>
      </c>
      <c r="H128" s="679">
        <f t="shared" si="30"/>
        <v>12736273174</v>
      </c>
      <c r="I128" s="679">
        <f t="shared" si="30"/>
        <v>2900196923</v>
      </c>
      <c r="J128" s="679">
        <f t="shared" si="30"/>
        <v>3194704798</v>
      </c>
      <c r="K128" s="679">
        <f t="shared" si="30"/>
        <v>0</v>
      </c>
      <c r="L128" s="679">
        <f>L107+L77</f>
        <v>983908860773</v>
      </c>
    </row>
    <row r="129" spans="1:12" s="602" customFormat="1" ht="24" hidden="1" customHeight="1" thickBot="1">
      <c r="A129" s="680"/>
      <c r="B129" s="680"/>
      <c r="C129" s="681"/>
      <c r="D129" s="682"/>
      <c r="E129" s="683"/>
      <c r="F129" s="683"/>
      <c r="G129" s="684">
        <f>G108+G78</f>
        <v>1151449718805</v>
      </c>
      <c r="H129" s="683"/>
      <c r="I129" s="683"/>
      <c r="J129" s="683"/>
      <c r="K129" s="683"/>
    </row>
    <row r="130" spans="1:12" s="602" customFormat="1" ht="24" hidden="1" customHeight="1">
      <c r="A130" s="680"/>
      <c r="B130" s="680"/>
      <c r="C130" s="681"/>
      <c r="D130" s="682"/>
      <c r="E130" s="683"/>
      <c r="F130" s="683"/>
      <c r="G130" s="683"/>
      <c r="H130" s="683"/>
      <c r="I130" s="683"/>
      <c r="J130" s="683"/>
      <c r="K130" s="683"/>
    </row>
    <row r="131" spans="1:12" s="602" customFormat="1" ht="24" hidden="1" customHeight="1" thickBot="1">
      <c r="A131" s="680"/>
      <c r="B131" s="680"/>
      <c r="C131" s="681"/>
      <c r="D131" s="682"/>
      <c r="E131" s="683"/>
      <c r="F131" s="683"/>
      <c r="G131" s="683"/>
      <c r="H131" s="683"/>
      <c r="I131" s="683"/>
      <c r="J131" s="683"/>
      <c r="K131" s="683"/>
    </row>
    <row r="132" spans="1:12" s="687" customFormat="1" ht="19.5" hidden="1" customHeight="1">
      <c r="A132" s="685" t="s">
        <v>637</v>
      </c>
      <c r="B132" s="685"/>
      <c r="C132" s="685"/>
      <c r="D132" s="685"/>
      <c r="E132" s="685"/>
      <c r="F132" s="685"/>
      <c r="G132" s="685"/>
      <c r="H132" s="685"/>
      <c r="I132" s="685"/>
      <c r="J132" s="685"/>
      <c r="K132" s="686"/>
    </row>
    <row r="133" spans="1:12" s="653" customFormat="1" ht="13.5" hidden="1" customHeight="1" thickBot="1">
      <c r="A133" s="688" t="s">
        <v>442</v>
      </c>
      <c r="B133" s="688"/>
      <c r="C133" s="688"/>
      <c r="D133" s="688"/>
      <c r="E133" s="688"/>
      <c r="F133" s="688"/>
      <c r="G133" s="688"/>
      <c r="H133" s="688"/>
      <c r="I133" s="688"/>
      <c r="J133" s="688"/>
      <c r="K133" s="688"/>
    </row>
    <row r="134" spans="1:12" s="692" customFormat="1" ht="26.25" hidden="1" customHeight="1">
      <c r="A134" s="1240" t="s">
        <v>768</v>
      </c>
      <c r="B134" s="1241"/>
      <c r="C134" s="1242" t="s">
        <v>462</v>
      </c>
      <c r="D134" s="1243"/>
      <c r="E134" s="689" t="s">
        <v>596</v>
      </c>
      <c r="F134" s="690" t="s">
        <v>463</v>
      </c>
      <c r="G134" s="691"/>
      <c r="H134" s="691"/>
      <c r="I134" s="691"/>
      <c r="J134" s="691"/>
      <c r="K134" s="691"/>
    </row>
    <row r="135" spans="1:12" s="615" customFormat="1" ht="20.25" hidden="1" customHeight="1">
      <c r="A135" s="693" t="s">
        <v>467</v>
      </c>
      <c r="B135" s="694" t="s">
        <v>458</v>
      </c>
      <c r="C135" s="695">
        <v>23</v>
      </c>
      <c r="D135" s="696"/>
      <c r="E135" s="613">
        <v>0</v>
      </c>
      <c r="F135" s="697">
        <v>0</v>
      </c>
      <c r="G135" s="698"/>
      <c r="H135" s="698"/>
      <c r="I135" s="698"/>
      <c r="J135" s="698"/>
      <c r="K135" s="698"/>
    </row>
    <row r="136" spans="1:12" s="615" customFormat="1" ht="20.25" hidden="1" customHeight="1">
      <c r="A136" s="693" t="s">
        <v>470</v>
      </c>
      <c r="B136" s="694" t="s">
        <v>638</v>
      </c>
      <c r="C136" s="695"/>
      <c r="D136" s="696"/>
      <c r="E136" s="613">
        <v>0</v>
      </c>
      <c r="F136" s="697">
        <v>0</v>
      </c>
      <c r="G136" s="698"/>
      <c r="H136" s="698"/>
      <c r="I136" s="698"/>
      <c r="J136" s="698"/>
      <c r="K136" s="698"/>
    </row>
    <row r="137" spans="1:12" s="615" customFormat="1" ht="20.25" hidden="1" customHeight="1">
      <c r="A137" s="693" t="s">
        <v>539</v>
      </c>
      <c r="B137" s="694" t="s">
        <v>639</v>
      </c>
      <c r="C137" s="695"/>
      <c r="D137" s="696"/>
      <c r="E137" s="613">
        <v>0</v>
      </c>
      <c r="F137" s="697">
        <v>0</v>
      </c>
      <c r="G137" s="698"/>
      <c r="H137" s="698"/>
      <c r="I137" s="698"/>
      <c r="J137" s="698"/>
      <c r="K137" s="698"/>
    </row>
    <row r="138" spans="1:12" s="615" customFormat="1" ht="20.25" hidden="1" customHeight="1">
      <c r="A138" s="693" t="s">
        <v>540</v>
      </c>
      <c r="B138" s="694" t="s">
        <v>640</v>
      </c>
      <c r="C138" s="695"/>
      <c r="D138" s="696"/>
      <c r="E138" s="613">
        <v>1868400340</v>
      </c>
      <c r="F138" s="697">
        <v>1779710884</v>
      </c>
      <c r="G138" s="698"/>
      <c r="H138" s="698"/>
      <c r="I138" s="698"/>
      <c r="J138" s="698"/>
      <c r="K138" s="698"/>
    </row>
    <row r="139" spans="1:12" s="615" customFormat="1" ht="20.25" hidden="1" customHeight="1">
      <c r="A139" s="693" t="s">
        <v>541</v>
      </c>
      <c r="B139" s="694" t="s">
        <v>641</v>
      </c>
      <c r="C139" s="695"/>
      <c r="D139" s="696"/>
      <c r="E139" s="613">
        <v>164245.47</v>
      </c>
      <c r="F139" s="697">
        <v>250942.29</v>
      </c>
      <c r="G139" s="698"/>
      <c r="H139" s="698"/>
      <c r="I139" s="698"/>
      <c r="J139" s="698"/>
      <c r="K139" s="698"/>
    </row>
    <row r="140" spans="1:12" s="615" customFormat="1" ht="20.25" hidden="1" customHeight="1">
      <c r="A140" s="693" t="s">
        <v>543</v>
      </c>
      <c r="B140" s="694" t="s">
        <v>642</v>
      </c>
      <c r="C140" s="695"/>
      <c r="D140" s="696"/>
      <c r="E140" s="613"/>
      <c r="F140" s="697"/>
      <c r="G140" s="698"/>
      <c r="H140" s="698"/>
      <c r="I140" s="698"/>
      <c r="J140" s="698"/>
      <c r="K140" s="698"/>
    </row>
    <row r="141" spans="1:12" s="615" customFormat="1" ht="20.25" hidden="1" customHeight="1" thickBot="1">
      <c r="A141" s="699" t="s">
        <v>603</v>
      </c>
      <c r="B141" s="700" t="s">
        <v>643</v>
      </c>
      <c r="C141" s="701"/>
      <c r="D141" s="702"/>
      <c r="E141" s="703"/>
      <c r="F141" s="704"/>
      <c r="G141" s="698"/>
      <c r="H141" s="698"/>
      <c r="I141" s="698"/>
      <c r="J141" s="698"/>
      <c r="K141" s="698"/>
    </row>
    <row r="142" spans="1:12" s="705" customFormat="1" ht="23.25" customHeight="1">
      <c r="D142" s="706"/>
      <c r="E142" s="706"/>
      <c r="F142" s="706"/>
      <c r="G142" s="706"/>
      <c r="I142" s="1237" t="s">
        <v>366</v>
      </c>
      <c r="J142" s="1237"/>
      <c r="K142" s="1237"/>
      <c r="L142" s="706"/>
    </row>
    <row r="143" spans="1:12" s="743" customFormat="1" ht="17.25">
      <c r="A143" s="743" t="s">
        <v>644</v>
      </c>
      <c r="B143" s="744" t="s">
        <v>443</v>
      </c>
      <c r="C143" s="744"/>
      <c r="E143" s="1238" t="s">
        <v>741</v>
      </c>
      <c r="F143" s="1238"/>
      <c r="G143" s="1238"/>
      <c r="I143" s="1238" t="s">
        <v>684</v>
      </c>
      <c r="J143" s="1238"/>
      <c r="K143" s="1238"/>
      <c r="L143" s="744"/>
    </row>
    <row r="145" spans="1:12">
      <c r="E145" s="585">
        <f t="shared" ref="E145:L145" si="31">E128-E73</f>
        <v>0</v>
      </c>
      <c r="F145" s="585">
        <f t="shared" si="31"/>
        <v>0</v>
      </c>
      <c r="G145" s="585">
        <f t="shared" si="31"/>
        <v>0</v>
      </c>
      <c r="H145" s="585">
        <f t="shared" si="31"/>
        <v>0</v>
      </c>
      <c r="I145" s="585">
        <f t="shared" si="31"/>
        <v>0</v>
      </c>
      <c r="J145" s="585">
        <f t="shared" si="31"/>
        <v>0</v>
      </c>
      <c r="K145" s="585">
        <f t="shared" si="31"/>
        <v>0</v>
      </c>
      <c r="L145" s="585">
        <f t="shared" si="31"/>
        <v>0</v>
      </c>
    </row>
    <row r="149" spans="1:12" s="707" customFormat="1" ht="17.25" customHeight="1">
      <c r="B149" s="708"/>
      <c r="E149" s="1239"/>
      <c r="F149" s="1239"/>
      <c r="G149" s="1239"/>
    </row>
    <row r="150" spans="1:12" ht="15.75">
      <c r="B150" s="708"/>
    </row>
    <row r="151" spans="1:12" ht="15.75">
      <c r="A151" s="709"/>
      <c r="B151" s="710"/>
    </row>
    <row r="153" spans="1:12" s="712" customFormat="1">
      <c r="D153" s="711"/>
      <c r="E153" s="712">
        <f>+E128-E73</f>
        <v>0</v>
      </c>
      <c r="F153" s="712">
        <f>+F152-97448</f>
        <v>-97448</v>
      </c>
      <c r="G153" s="712">
        <f>+G128-G73</f>
        <v>0</v>
      </c>
      <c r="H153" s="712">
        <f>+H128-H73</f>
        <v>0</v>
      </c>
      <c r="I153" s="712">
        <f>+I128-I73</f>
        <v>0</v>
      </c>
      <c r="J153" s="712">
        <f>+J128-J73</f>
        <v>0</v>
      </c>
      <c r="L153" s="1228"/>
    </row>
    <row r="173" spans="5:12">
      <c r="E173" s="585">
        <f t="shared" ref="E173:L173" si="32">+E128-E73</f>
        <v>0</v>
      </c>
      <c r="F173" s="585">
        <f t="shared" si="32"/>
        <v>0</v>
      </c>
      <c r="G173" s="585">
        <f t="shared" si="32"/>
        <v>0</v>
      </c>
      <c r="H173" s="585">
        <f t="shared" si="32"/>
        <v>0</v>
      </c>
      <c r="I173" s="585">
        <f t="shared" si="32"/>
        <v>0</v>
      </c>
      <c r="J173" s="585">
        <f t="shared" si="32"/>
        <v>0</v>
      </c>
      <c r="K173" s="585">
        <f t="shared" si="32"/>
        <v>0</v>
      </c>
      <c r="L173" s="585">
        <f t="shared" si="32"/>
        <v>0</v>
      </c>
    </row>
  </sheetData>
  <mergeCells count="13">
    <mergeCell ref="I142:K142"/>
    <mergeCell ref="E143:G143"/>
    <mergeCell ref="E149:G149"/>
    <mergeCell ref="A134:B134"/>
    <mergeCell ref="C134:D134"/>
    <mergeCell ref="I143:K143"/>
    <mergeCell ref="A75:B75"/>
    <mergeCell ref="A128:B128"/>
    <mergeCell ref="A54:B54"/>
    <mergeCell ref="A5:L5"/>
    <mergeCell ref="A6:L6"/>
    <mergeCell ref="A7:B7"/>
    <mergeCell ref="A73:B73"/>
  </mergeCells>
  <phoneticPr fontId="0" type="noConversion"/>
  <pageMargins left="0.2" right="0.2" top="0.25" bottom="0.43" header="0.2" footer="0.2"/>
  <pageSetup paperSize="9" scale="85" orientation="landscape" verticalDpi="1200" r:id="rId1"/>
  <headerFooter alignWithMargins="0">
    <oddFooter>&amp;CTrang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I151"/>
  <sheetViews>
    <sheetView showGridLines="0" tabSelected="1" zoomScaleNormal="100" workbookViewId="0">
      <selection activeCell="B126" sqref="B126"/>
    </sheetView>
  </sheetViews>
  <sheetFormatPr defaultRowHeight="15"/>
  <cols>
    <col min="1" max="1" width="4.125" style="102" customWidth="1"/>
    <col min="2" max="2" width="36.375" style="102" customWidth="1"/>
    <col min="3" max="3" width="6.375" style="102" customWidth="1"/>
    <col min="4" max="4" width="6.375" style="573" customWidth="1"/>
    <col min="5" max="5" width="16.125" style="102" customWidth="1"/>
    <col min="6" max="6" width="17.625" style="102" customWidth="1"/>
    <col min="7" max="7" width="15.75" style="102" bestFit="1" customWidth="1"/>
    <col min="8" max="8" width="19.5" style="73" customWidth="1"/>
    <col min="9" max="9" width="9.875" style="102" bestFit="1" customWidth="1"/>
    <col min="10" max="16384" width="9" style="102"/>
  </cols>
  <sheetData>
    <row r="1" spans="1:8" ht="19.5" customHeight="1"/>
    <row r="2" spans="1:8" ht="19.5" customHeight="1"/>
    <row r="4" spans="1:8" ht="3" customHeight="1"/>
    <row r="5" spans="1:8" s="472" customFormat="1" ht="21.75" customHeight="1">
      <c r="A5" s="469" t="s">
        <v>459</v>
      </c>
      <c r="B5" s="470"/>
      <c r="C5" s="470"/>
      <c r="D5" s="471"/>
      <c r="E5" s="470"/>
      <c r="F5" s="470"/>
      <c r="H5" s="1213"/>
    </row>
    <row r="6" spans="1:8" s="473" customFormat="1" ht="19.5" customHeight="1" thickBot="1">
      <c r="A6" s="1244" t="s">
        <v>1158</v>
      </c>
      <c r="B6" s="1244"/>
      <c r="C6" s="1244"/>
      <c r="D6" s="1244"/>
      <c r="E6" s="1244"/>
      <c r="F6" s="1244"/>
      <c r="H6" s="1214"/>
    </row>
    <row r="7" spans="1:8" s="480" customFormat="1" ht="31.5" customHeight="1">
      <c r="A7" s="474"/>
      <c r="B7" s="475" t="s">
        <v>460</v>
      </c>
      <c r="C7" s="476" t="s">
        <v>461</v>
      </c>
      <c r="D7" s="477" t="s">
        <v>462</v>
      </c>
      <c r="E7" s="478" t="s">
        <v>596</v>
      </c>
      <c r="F7" s="479" t="s">
        <v>463</v>
      </c>
      <c r="H7" s="1215"/>
    </row>
    <row r="8" spans="1:8" s="486" customFormat="1" ht="20.25" customHeight="1">
      <c r="A8" s="481"/>
      <c r="B8" s="482">
        <v>1</v>
      </c>
      <c r="C8" s="483">
        <v>2</v>
      </c>
      <c r="D8" s="484" t="s">
        <v>464</v>
      </c>
      <c r="E8" s="483">
        <v>4</v>
      </c>
      <c r="F8" s="485">
        <v>5</v>
      </c>
      <c r="H8" s="1216"/>
    </row>
    <row r="9" spans="1:8" s="494" customFormat="1" ht="20.25" customHeight="1">
      <c r="A9" s="487" t="s">
        <v>465</v>
      </c>
      <c r="B9" s="488" t="s">
        <v>466</v>
      </c>
      <c r="C9" s="489">
        <v>100</v>
      </c>
      <c r="D9" s="490"/>
      <c r="E9" s="491">
        <f>E10+E13+E17+E26+E29</f>
        <v>766349396843</v>
      </c>
      <c r="F9" s="492">
        <f>F10+F13+F17+F26+F29</f>
        <v>507686395461</v>
      </c>
      <c r="G9" s="493"/>
      <c r="H9" s="493"/>
    </row>
    <row r="10" spans="1:8" s="501" customFormat="1" ht="20.25" customHeight="1">
      <c r="A10" s="495" t="s">
        <v>89</v>
      </c>
      <c r="B10" s="496" t="s">
        <v>382</v>
      </c>
      <c r="C10" s="497">
        <v>110</v>
      </c>
      <c r="D10" s="498" t="s">
        <v>492</v>
      </c>
      <c r="E10" s="499">
        <f>SUM(E11:E12)</f>
        <v>9451744198</v>
      </c>
      <c r="F10" s="500">
        <f>SUM(F11:F12)</f>
        <v>54055147516</v>
      </c>
      <c r="H10" s="547"/>
    </row>
    <row r="11" spans="1:8" s="509" customFormat="1" ht="20.25" customHeight="1">
      <c r="A11" s="502" t="s">
        <v>467</v>
      </c>
      <c r="B11" s="503" t="s">
        <v>468</v>
      </c>
      <c r="C11" s="504">
        <v>111</v>
      </c>
      <c r="D11" s="505"/>
      <c r="E11" s="506">
        <f>'CDKT TG'!E11</f>
        <v>9451744198</v>
      </c>
      <c r="F11" s="507">
        <f>'CDKT TG'!L11</f>
        <v>34055147516</v>
      </c>
      <c r="G11" s="508"/>
      <c r="H11" s="508"/>
    </row>
    <row r="12" spans="1:8" s="509" customFormat="1" ht="20.25" customHeight="1">
      <c r="A12" s="502" t="s">
        <v>470</v>
      </c>
      <c r="B12" s="503" t="s">
        <v>471</v>
      </c>
      <c r="C12" s="504">
        <v>112</v>
      </c>
      <c r="D12" s="505"/>
      <c r="E12" s="506">
        <f>'CDKT TG'!E12</f>
        <v>0</v>
      </c>
      <c r="F12" s="507">
        <f>'CDKT TG'!L12</f>
        <v>20000000000</v>
      </c>
      <c r="G12" s="508"/>
      <c r="H12" s="508"/>
    </row>
    <row r="13" spans="1:8" s="501" customFormat="1" ht="20.25" customHeight="1">
      <c r="A13" s="510" t="s">
        <v>472</v>
      </c>
      <c r="B13" s="511" t="s">
        <v>473</v>
      </c>
      <c r="C13" s="512">
        <v>120</v>
      </c>
      <c r="D13" s="513" t="s">
        <v>493</v>
      </c>
      <c r="E13" s="514">
        <f>SUM(E14:E16)</f>
        <v>58000</v>
      </c>
      <c r="F13" s="515">
        <f>SUM(F14:F16)</f>
        <v>158000</v>
      </c>
      <c r="H13" s="547"/>
    </row>
    <row r="14" spans="1:8" s="509" customFormat="1" ht="20.25" customHeight="1">
      <c r="A14" s="502" t="s">
        <v>467</v>
      </c>
      <c r="B14" s="503" t="s">
        <v>806</v>
      </c>
      <c r="C14" s="504">
        <v>121</v>
      </c>
      <c r="D14" s="505"/>
      <c r="E14" s="506">
        <f>'CDKT TG'!E14</f>
        <v>658855</v>
      </c>
      <c r="F14" s="507">
        <f>'CDKT TG'!L14</f>
        <v>658855</v>
      </c>
      <c r="H14" s="508"/>
    </row>
    <row r="15" spans="1:8" s="509" customFormat="1" ht="20.25" customHeight="1">
      <c r="A15" s="502" t="s">
        <v>470</v>
      </c>
      <c r="B15" s="503" t="s">
        <v>807</v>
      </c>
      <c r="C15" s="504">
        <v>122</v>
      </c>
      <c r="D15" s="505"/>
      <c r="E15" s="539">
        <f>'CDKT TG'!E15</f>
        <v>-600855</v>
      </c>
      <c r="F15" s="540">
        <f>'CDKT TG'!L15</f>
        <v>-500855</v>
      </c>
      <c r="H15" s="508"/>
    </row>
    <row r="16" spans="1:8" s="509" customFormat="1" ht="20.25" customHeight="1">
      <c r="A16" s="516" t="s">
        <v>539</v>
      </c>
      <c r="B16" s="517" t="s">
        <v>808</v>
      </c>
      <c r="C16" s="518">
        <v>123</v>
      </c>
      <c r="D16" s="519"/>
      <c r="E16" s="520">
        <f>'CDKT TG'!E16</f>
        <v>0</v>
      </c>
      <c r="F16" s="521">
        <f>'CDKT TG'!L16</f>
        <v>0</v>
      </c>
      <c r="H16" s="508"/>
    </row>
    <row r="17" spans="1:8" s="501" customFormat="1" ht="20.25" customHeight="1">
      <c r="A17" s="495" t="s">
        <v>475</v>
      </c>
      <c r="B17" s="496" t="s">
        <v>232</v>
      </c>
      <c r="C17" s="497">
        <v>130</v>
      </c>
      <c r="D17" s="498" t="s">
        <v>494</v>
      </c>
      <c r="E17" s="522">
        <f>SUM(E18:E25)</f>
        <v>84460591650</v>
      </c>
      <c r="F17" s="523">
        <f>SUM(F18:F25)</f>
        <v>135272297288</v>
      </c>
      <c r="H17" s="547"/>
    </row>
    <row r="18" spans="1:8" s="509" customFormat="1" ht="20.25" customHeight="1">
      <c r="A18" s="502" t="s">
        <v>467</v>
      </c>
      <c r="B18" s="503" t="s">
        <v>809</v>
      </c>
      <c r="C18" s="504">
        <v>131</v>
      </c>
      <c r="D18" s="505"/>
      <c r="E18" s="506">
        <f>'CDKT TG'!E18</f>
        <v>6524941098</v>
      </c>
      <c r="F18" s="507">
        <f>'CDKT TG'!L18</f>
        <v>14668313182</v>
      </c>
      <c r="G18" s="508"/>
      <c r="H18" s="508"/>
    </row>
    <row r="19" spans="1:8" s="509" customFormat="1" ht="20.25" customHeight="1">
      <c r="A19" s="502" t="s">
        <v>470</v>
      </c>
      <c r="B19" s="503" t="s">
        <v>810</v>
      </c>
      <c r="C19" s="504">
        <v>132</v>
      </c>
      <c r="D19" s="505"/>
      <c r="E19" s="506">
        <f>'CDKT TG'!E19</f>
        <v>51929828592</v>
      </c>
      <c r="F19" s="507">
        <f>'CDKT TG'!L19</f>
        <v>40327862364</v>
      </c>
      <c r="G19" s="1008"/>
      <c r="H19" s="508"/>
    </row>
    <row r="20" spans="1:8" s="509" customFormat="1" ht="20.25" customHeight="1">
      <c r="A20" s="502" t="s">
        <v>539</v>
      </c>
      <c r="B20" s="503" t="s">
        <v>437</v>
      </c>
      <c r="C20" s="504">
        <v>133</v>
      </c>
      <c r="D20" s="505"/>
      <c r="E20" s="506">
        <f>'CDKT TG'!E20</f>
        <v>0</v>
      </c>
      <c r="F20" s="507">
        <f>'CDKT TG'!L20</f>
        <v>0</v>
      </c>
      <c r="H20" s="508"/>
    </row>
    <row r="21" spans="1:8" s="509" customFormat="1" ht="20.25" customHeight="1">
      <c r="A21" s="502" t="s">
        <v>540</v>
      </c>
      <c r="B21" s="503" t="s">
        <v>811</v>
      </c>
      <c r="C21" s="504">
        <v>134</v>
      </c>
      <c r="D21" s="505"/>
      <c r="E21" s="506">
        <f>'CDKT TG'!E21</f>
        <v>0</v>
      </c>
      <c r="F21" s="507">
        <f>'CDKT TG'!L21</f>
        <v>0</v>
      </c>
      <c r="H21" s="508"/>
    </row>
    <row r="22" spans="1:8" s="509" customFormat="1" ht="20.25" customHeight="1">
      <c r="A22" s="502" t="s">
        <v>541</v>
      </c>
      <c r="B22" s="503" t="s">
        <v>812</v>
      </c>
      <c r="C22" s="524">
        <v>135</v>
      </c>
      <c r="D22" s="505"/>
      <c r="E22" s="506">
        <f>'CDKT TG'!E22</f>
        <v>0</v>
      </c>
      <c r="F22" s="507">
        <f>'CDKT TG'!L22</f>
        <v>35150000000</v>
      </c>
      <c r="H22" s="508"/>
    </row>
    <row r="23" spans="1:8" s="44" customFormat="1" ht="20.25" customHeight="1">
      <c r="A23" s="502" t="s">
        <v>543</v>
      </c>
      <c r="B23" s="503" t="s">
        <v>813</v>
      </c>
      <c r="C23" s="524">
        <v>136</v>
      </c>
      <c r="D23" s="505"/>
      <c r="E23" s="506">
        <f>'CDKT TG'!E23</f>
        <v>30573274210</v>
      </c>
      <c r="F23" s="507">
        <f>'CDKT TG'!L23</f>
        <v>49693573992</v>
      </c>
      <c r="H23" s="1217"/>
    </row>
    <row r="24" spans="1:8" s="44" customFormat="1" ht="20.25" customHeight="1">
      <c r="A24" s="502" t="s">
        <v>603</v>
      </c>
      <c r="B24" s="503" t="s">
        <v>814</v>
      </c>
      <c r="C24" s="504">
        <v>137</v>
      </c>
      <c r="D24" s="505"/>
      <c r="E24" s="539">
        <f>'CDKT TG'!E24</f>
        <v>-4567452250</v>
      </c>
      <c r="F24" s="540">
        <f>'CDKT TG'!L24</f>
        <v>-4567452250</v>
      </c>
      <c r="H24" s="1217"/>
    </row>
    <row r="25" spans="1:8" s="509" customFormat="1" ht="20.25" customHeight="1">
      <c r="A25" s="516" t="s">
        <v>604</v>
      </c>
      <c r="B25" s="517" t="s">
        <v>815</v>
      </c>
      <c r="C25" s="518">
        <v>139</v>
      </c>
      <c r="D25" s="519"/>
      <c r="E25" s="520">
        <f>'CDKT TG'!E25</f>
        <v>0</v>
      </c>
      <c r="F25" s="521">
        <f>'CDKT TG'!L25</f>
        <v>0</v>
      </c>
      <c r="G25" s="508"/>
      <c r="H25" s="508"/>
    </row>
    <row r="26" spans="1:8" s="501" customFormat="1" ht="20.25" customHeight="1">
      <c r="A26" s="495" t="s">
        <v>544</v>
      </c>
      <c r="B26" s="526" t="s">
        <v>406</v>
      </c>
      <c r="C26" s="497">
        <v>140</v>
      </c>
      <c r="D26" s="527" t="s">
        <v>495</v>
      </c>
      <c r="E26" s="528">
        <f>SUM(E27:E28)</f>
        <v>662739293428</v>
      </c>
      <c r="F26" s="1032">
        <f>SUM(F27:F28)</f>
        <v>317443200725</v>
      </c>
      <c r="H26" s="547"/>
    </row>
    <row r="27" spans="1:8" s="509" customFormat="1" ht="20.25" customHeight="1">
      <c r="A27" s="502" t="s">
        <v>467</v>
      </c>
      <c r="B27" s="503" t="s">
        <v>406</v>
      </c>
      <c r="C27" s="504">
        <v>141</v>
      </c>
      <c r="D27" s="505"/>
      <c r="E27" s="506">
        <f>'CDKT TG'!E27</f>
        <v>662739293428</v>
      </c>
      <c r="F27" s="507">
        <f>'CDKT TG'!L27</f>
        <v>317443200725</v>
      </c>
      <c r="H27" s="508"/>
    </row>
    <row r="28" spans="1:8" s="509" customFormat="1" ht="20.25" customHeight="1">
      <c r="A28" s="516" t="s">
        <v>470</v>
      </c>
      <c r="B28" s="517" t="s">
        <v>546</v>
      </c>
      <c r="C28" s="518">
        <v>149</v>
      </c>
      <c r="D28" s="519"/>
      <c r="E28" s="525">
        <f>'CDKT TG'!E28</f>
        <v>0</v>
      </c>
      <c r="F28" s="742">
        <f>'CDKT TG'!L28</f>
        <v>0</v>
      </c>
      <c r="H28" s="508"/>
    </row>
    <row r="29" spans="1:8" s="501" customFormat="1" ht="20.25" customHeight="1">
      <c r="A29" s="495" t="s">
        <v>547</v>
      </c>
      <c r="B29" s="496" t="s">
        <v>548</v>
      </c>
      <c r="C29" s="497">
        <v>150</v>
      </c>
      <c r="D29" s="498" t="s">
        <v>496</v>
      </c>
      <c r="E29" s="522">
        <f>SUM(E30:E34)</f>
        <v>9697709567</v>
      </c>
      <c r="F29" s="523">
        <f>SUM(F30:F34)</f>
        <v>915591932</v>
      </c>
      <c r="H29" s="547"/>
    </row>
    <row r="30" spans="1:8" s="509" customFormat="1" ht="20.25" customHeight="1">
      <c r="A30" s="502" t="s">
        <v>467</v>
      </c>
      <c r="B30" s="503" t="s">
        <v>549</v>
      </c>
      <c r="C30" s="504">
        <v>151</v>
      </c>
      <c r="D30" s="505"/>
      <c r="E30" s="506">
        <f>'CDKT TG'!E30</f>
        <v>512907638</v>
      </c>
      <c r="F30" s="507">
        <f>'CDKT TG'!L30</f>
        <v>138324241</v>
      </c>
      <c r="H30" s="508"/>
    </row>
    <row r="31" spans="1:8" s="509" customFormat="1" ht="20.25" customHeight="1">
      <c r="A31" s="502" t="s">
        <v>470</v>
      </c>
      <c r="B31" s="503" t="s">
        <v>550</v>
      </c>
      <c r="C31" s="504">
        <v>152</v>
      </c>
      <c r="D31" s="505"/>
      <c r="E31" s="529">
        <f>'CDKT TG'!E31</f>
        <v>9184801929</v>
      </c>
      <c r="F31" s="530">
        <f>'CDKT TG'!L31</f>
        <v>777267691</v>
      </c>
      <c r="H31" s="508"/>
    </row>
    <row r="32" spans="1:8" s="509" customFormat="1" ht="20.25" customHeight="1">
      <c r="A32" s="502" t="s">
        <v>539</v>
      </c>
      <c r="B32" s="503" t="s">
        <v>551</v>
      </c>
      <c r="C32" s="504">
        <v>153</v>
      </c>
      <c r="D32" s="505"/>
      <c r="E32" s="529">
        <f>'CDKT TG'!E32</f>
        <v>0</v>
      </c>
      <c r="F32" s="530">
        <f>'CDKT TG'!L32</f>
        <v>0</v>
      </c>
      <c r="H32" s="508"/>
    </row>
    <row r="33" spans="1:8" s="509" customFormat="1" ht="20.25" customHeight="1">
      <c r="A33" s="502" t="s">
        <v>540</v>
      </c>
      <c r="B33" s="503" t="s">
        <v>816</v>
      </c>
      <c r="C33" s="504">
        <v>154</v>
      </c>
      <c r="D33" s="505"/>
      <c r="E33" s="529">
        <f>'CDKT TG'!E33</f>
        <v>0</v>
      </c>
      <c r="F33" s="530">
        <f>'CDKT TG'!L33</f>
        <v>0</v>
      </c>
      <c r="H33" s="508"/>
    </row>
    <row r="34" spans="1:8" s="509" customFormat="1" ht="20.25" customHeight="1">
      <c r="A34" s="502" t="s">
        <v>541</v>
      </c>
      <c r="B34" s="503" t="s">
        <v>548</v>
      </c>
      <c r="C34" s="504">
        <v>155</v>
      </c>
      <c r="D34" s="505"/>
      <c r="E34" s="506">
        <f>'CDKT TG'!E34</f>
        <v>0</v>
      </c>
      <c r="F34" s="507">
        <f>'CDKT TG'!L34</f>
        <v>0</v>
      </c>
      <c r="H34" s="508"/>
    </row>
    <row r="35" spans="1:8" s="494" customFormat="1" ht="20.25" customHeight="1">
      <c r="A35" s="531" t="s">
        <v>553</v>
      </c>
      <c r="B35" s="532" t="s">
        <v>554</v>
      </c>
      <c r="C35" s="533">
        <v>200</v>
      </c>
      <c r="D35" s="534"/>
      <c r="E35" s="535">
        <f>+E36+E44+E54+E57+E60+E66</f>
        <v>415222907506</v>
      </c>
      <c r="F35" s="536">
        <f>+F36+F44+F54+F57+F60+F66</f>
        <v>476222465312</v>
      </c>
      <c r="G35" s="493"/>
      <c r="H35" s="493"/>
    </row>
    <row r="36" spans="1:8" s="501" customFormat="1" ht="19.5" customHeight="1">
      <c r="A36" s="495" t="s">
        <v>737</v>
      </c>
      <c r="B36" s="496" t="s">
        <v>555</v>
      </c>
      <c r="C36" s="497">
        <v>210</v>
      </c>
      <c r="D36" s="498" t="s">
        <v>497</v>
      </c>
      <c r="E36" s="522">
        <f>SUM(E37:E43)</f>
        <v>242856241770</v>
      </c>
      <c r="F36" s="523">
        <f>SUM(F37:F43)</f>
        <v>300758585240</v>
      </c>
      <c r="H36" s="547"/>
    </row>
    <row r="37" spans="1:8" s="509" customFormat="1" ht="19.5" customHeight="1">
      <c r="A37" s="502" t="s">
        <v>467</v>
      </c>
      <c r="B37" s="503" t="s">
        <v>556</v>
      </c>
      <c r="C37" s="504">
        <v>211</v>
      </c>
      <c r="D37" s="505"/>
      <c r="E37" s="506">
        <f>'CDKT TG'!E37</f>
        <v>0</v>
      </c>
      <c r="F37" s="507">
        <f>'CDKT TG'!L37</f>
        <v>0</v>
      </c>
      <c r="H37" s="508"/>
    </row>
    <row r="38" spans="1:8" s="509" customFormat="1" ht="19.5" customHeight="1">
      <c r="A38" s="502" t="s">
        <v>470</v>
      </c>
      <c r="B38" s="503" t="s">
        <v>817</v>
      </c>
      <c r="C38" s="504">
        <v>212</v>
      </c>
      <c r="D38" s="505"/>
      <c r="E38" s="506">
        <f>'CDKT TG'!E38</f>
        <v>0</v>
      </c>
      <c r="F38" s="507">
        <f>'CDKT TG'!L38</f>
        <v>0</v>
      </c>
      <c r="H38" s="508"/>
    </row>
    <row r="39" spans="1:8" s="509" customFormat="1" ht="19.5" customHeight="1">
      <c r="A39" s="502" t="s">
        <v>539</v>
      </c>
      <c r="B39" s="503" t="s">
        <v>557</v>
      </c>
      <c r="C39" s="504">
        <v>213</v>
      </c>
      <c r="D39" s="505"/>
      <c r="E39" s="506">
        <f>'CDKT TG'!E39</f>
        <v>0</v>
      </c>
      <c r="F39" s="507">
        <f>'CDKT TG'!L39</f>
        <v>0</v>
      </c>
      <c r="H39" s="508"/>
    </row>
    <row r="40" spans="1:8" s="509" customFormat="1" ht="19.5" customHeight="1">
      <c r="A40" s="502" t="s">
        <v>540</v>
      </c>
      <c r="B40" s="503" t="s">
        <v>407</v>
      </c>
      <c r="C40" s="504">
        <v>214</v>
      </c>
      <c r="D40" s="537"/>
      <c r="E40" s="506">
        <f>'CDKT TG'!E40</f>
        <v>0</v>
      </c>
      <c r="F40" s="507">
        <f>'CDKT TG'!L40</f>
        <v>0</v>
      </c>
      <c r="H40" s="508"/>
    </row>
    <row r="41" spans="1:8" s="509" customFormat="1" ht="19.5" customHeight="1">
      <c r="A41" s="502" t="s">
        <v>541</v>
      </c>
      <c r="B41" s="503" t="s">
        <v>818</v>
      </c>
      <c r="C41" s="504">
        <v>215</v>
      </c>
      <c r="D41" s="537"/>
      <c r="E41" s="506">
        <f>'CDKT TG'!E41</f>
        <v>0</v>
      </c>
      <c r="F41" s="507">
        <f>'CDKT TG'!L41</f>
        <v>0</v>
      </c>
      <c r="H41" s="508"/>
    </row>
    <row r="42" spans="1:8" s="509" customFormat="1" ht="19.5" customHeight="1">
      <c r="A42" s="502" t="s">
        <v>543</v>
      </c>
      <c r="B42" s="503" t="s">
        <v>428</v>
      </c>
      <c r="C42" s="504">
        <v>216</v>
      </c>
      <c r="D42" s="537"/>
      <c r="E42" s="506">
        <f>'CDKT TG'!E42</f>
        <v>242856241770</v>
      </c>
      <c r="F42" s="507">
        <f>'CDKT TG'!L42</f>
        <v>300758585240</v>
      </c>
      <c r="H42" s="508"/>
    </row>
    <row r="43" spans="1:8" s="509" customFormat="1" ht="19.5" customHeight="1">
      <c r="A43" s="502" t="s">
        <v>603</v>
      </c>
      <c r="B43" s="503" t="s">
        <v>560</v>
      </c>
      <c r="C43" s="504">
        <v>219</v>
      </c>
      <c r="D43" s="505"/>
      <c r="E43" s="506">
        <f>'CDKT TG'!E43</f>
        <v>0</v>
      </c>
      <c r="F43" s="507">
        <f>'CDKT TG'!L43</f>
        <v>0</v>
      </c>
      <c r="H43" s="508"/>
    </row>
    <row r="44" spans="1:8" s="501" customFormat="1" ht="20.25" customHeight="1">
      <c r="A44" s="510" t="s">
        <v>472</v>
      </c>
      <c r="B44" s="511" t="s">
        <v>561</v>
      </c>
      <c r="C44" s="512">
        <v>220</v>
      </c>
      <c r="D44" s="513" t="s">
        <v>498</v>
      </c>
      <c r="E44" s="514">
        <f>E45+E48+E51</f>
        <v>27724911330</v>
      </c>
      <c r="F44" s="515">
        <f>F45+F48+F51</f>
        <v>29080229559</v>
      </c>
      <c r="H44" s="547"/>
    </row>
    <row r="45" spans="1:8" s="509" customFormat="1" ht="20.25" customHeight="1">
      <c r="A45" s="502" t="s">
        <v>467</v>
      </c>
      <c r="B45" s="503" t="s">
        <v>562</v>
      </c>
      <c r="C45" s="504">
        <v>221</v>
      </c>
      <c r="D45" s="505"/>
      <c r="E45" s="506">
        <f>SUM(E46:E47)</f>
        <v>27724911330</v>
      </c>
      <c r="F45" s="507">
        <f>SUM(F46:F47)</f>
        <v>29080229559</v>
      </c>
      <c r="H45" s="508"/>
    </row>
    <row r="46" spans="1:8" s="509" customFormat="1" ht="20.25" customHeight="1">
      <c r="A46" s="502"/>
      <c r="B46" s="503" t="s">
        <v>564</v>
      </c>
      <c r="C46" s="504">
        <v>222</v>
      </c>
      <c r="D46" s="505"/>
      <c r="E46" s="506">
        <f>'CDKT TG'!E46</f>
        <v>37248329054</v>
      </c>
      <c r="F46" s="507">
        <f>'CDKT TG'!L46</f>
        <v>37248329054</v>
      </c>
      <c r="G46" s="538"/>
      <c r="H46" s="538"/>
    </row>
    <row r="47" spans="1:8" s="509" customFormat="1" ht="20.25" customHeight="1">
      <c r="A47" s="502"/>
      <c r="B47" s="503" t="s">
        <v>565</v>
      </c>
      <c r="C47" s="504">
        <v>223</v>
      </c>
      <c r="D47" s="505"/>
      <c r="E47" s="539">
        <f>'CDKT TG'!E47</f>
        <v>-9523417724</v>
      </c>
      <c r="F47" s="540">
        <f>'CDKT TG'!L47</f>
        <v>-8168099495</v>
      </c>
      <c r="G47" s="615"/>
      <c r="H47" s="508"/>
    </row>
    <row r="48" spans="1:8" s="509" customFormat="1" ht="20.25" customHeight="1">
      <c r="A48" s="502" t="s">
        <v>470</v>
      </c>
      <c r="B48" s="503" t="s">
        <v>571</v>
      </c>
      <c r="C48" s="504">
        <v>224</v>
      </c>
      <c r="D48" s="505"/>
      <c r="E48" s="506">
        <f>SUM(E49:E50)</f>
        <v>0</v>
      </c>
      <c r="F48" s="507">
        <f>SUM(F49:F50)</f>
        <v>0</v>
      </c>
      <c r="H48" s="508"/>
    </row>
    <row r="49" spans="1:8" s="509" customFormat="1" ht="20.25" customHeight="1">
      <c r="A49" s="502"/>
      <c r="B49" s="503" t="s">
        <v>564</v>
      </c>
      <c r="C49" s="504">
        <v>225</v>
      </c>
      <c r="D49" s="505"/>
      <c r="E49" s="506">
        <f>'CDKT TG'!E49</f>
        <v>0</v>
      </c>
      <c r="F49" s="507">
        <f>'CDKT TG'!L49</f>
        <v>0</v>
      </c>
      <c r="H49" s="508"/>
    </row>
    <row r="50" spans="1:8" s="509" customFormat="1" ht="20.25" customHeight="1">
      <c r="A50" s="502"/>
      <c r="B50" s="503" t="s">
        <v>565</v>
      </c>
      <c r="C50" s="504">
        <v>226</v>
      </c>
      <c r="D50" s="505"/>
      <c r="E50" s="539">
        <f>'CDKT TG'!E50</f>
        <v>0</v>
      </c>
      <c r="F50" s="540">
        <f>'CDKT TG'!L50</f>
        <v>0</v>
      </c>
      <c r="H50" s="508"/>
    </row>
    <row r="51" spans="1:8" s="509" customFormat="1" ht="20.25" customHeight="1">
      <c r="A51" s="502" t="s">
        <v>539</v>
      </c>
      <c r="B51" s="503" t="s">
        <v>573</v>
      </c>
      <c r="C51" s="504">
        <v>227</v>
      </c>
      <c r="D51" s="505"/>
      <c r="E51" s="506">
        <f>SUM(E52:E53)</f>
        <v>0</v>
      </c>
      <c r="F51" s="507">
        <f>SUM(F52:F53)</f>
        <v>0</v>
      </c>
      <c r="H51" s="508"/>
    </row>
    <row r="52" spans="1:8" s="509" customFormat="1" ht="20.25" customHeight="1">
      <c r="A52" s="502"/>
      <c r="B52" s="503" t="s">
        <v>564</v>
      </c>
      <c r="C52" s="504">
        <v>228</v>
      </c>
      <c r="D52" s="505"/>
      <c r="E52" s="506">
        <f>'CDKT TG'!E52</f>
        <v>0</v>
      </c>
      <c r="F52" s="507">
        <f>'CDKT TG'!L52</f>
        <v>0</v>
      </c>
      <c r="H52" s="508"/>
    </row>
    <row r="53" spans="1:8" s="509" customFormat="1" ht="20.25" customHeight="1">
      <c r="A53" s="516"/>
      <c r="B53" s="517" t="s">
        <v>565</v>
      </c>
      <c r="C53" s="518">
        <v>229</v>
      </c>
      <c r="D53" s="519"/>
      <c r="E53" s="525">
        <f>'CDKT TG'!E53</f>
        <v>0</v>
      </c>
      <c r="F53" s="742">
        <f>'CDKT TG'!L53</f>
        <v>0</v>
      </c>
      <c r="H53" s="508"/>
    </row>
    <row r="54" spans="1:8" s="501" customFormat="1" ht="20.25" customHeight="1">
      <c r="A54" s="495" t="s">
        <v>475</v>
      </c>
      <c r="B54" s="496" t="s">
        <v>575</v>
      </c>
      <c r="C54" s="497">
        <v>230</v>
      </c>
      <c r="D54" s="498"/>
      <c r="E54" s="522">
        <f>SUM(E55:E56)</f>
        <v>55345433912</v>
      </c>
      <c r="F54" s="1021">
        <f>SUM(F55:F56)</f>
        <v>57031465535</v>
      </c>
      <c r="H54" s="547"/>
    </row>
    <row r="55" spans="1:8" s="509" customFormat="1" ht="20.25" customHeight="1">
      <c r="A55" s="502"/>
      <c r="B55" s="503" t="s">
        <v>564</v>
      </c>
      <c r="C55" s="504">
        <v>231</v>
      </c>
      <c r="D55" s="505"/>
      <c r="E55" s="506">
        <f>'CDKT TG'!E57</f>
        <v>67441264918</v>
      </c>
      <c r="F55" s="564">
        <f>'CDKT TG'!L57</f>
        <v>67441264918</v>
      </c>
      <c r="H55" s="508"/>
    </row>
    <row r="56" spans="1:8" s="509" customFormat="1" ht="20.25" customHeight="1">
      <c r="A56" s="516"/>
      <c r="B56" s="517" t="s">
        <v>565</v>
      </c>
      <c r="C56" s="518">
        <v>232</v>
      </c>
      <c r="D56" s="519"/>
      <c r="E56" s="525">
        <f>'CDKT TG'!E58</f>
        <v>-12095831006</v>
      </c>
      <c r="F56" s="981">
        <f>'CDKT TG'!L58</f>
        <v>-10409799383</v>
      </c>
      <c r="G56" s="615"/>
      <c r="H56" s="508"/>
    </row>
    <row r="57" spans="1:8" s="501" customFormat="1" ht="20.25" customHeight="1">
      <c r="A57" s="495" t="s">
        <v>544</v>
      </c>
      <c r="B57" s="496" t="s">
        <v>819</v>
      </c>
      <c r="C57" s="497">
        <v>240</v>
      </c>
      <c r="D57" s="498" t="s">
        <v>589</v>
      </c>
      <c r="E57" s="522">
        <f>SUM(E58:E59)</f>
        <v>13128234005</v>
      </c>
      <c r="F57" s="1021">
        <f>SUM(F58:F59)</f>
        <v>12878863096</v>
      </c>
      <c r="H57" s="547"/>
    </row>
    <row r="58" spans="1:8" s="509" customFormat="1" ht="20.25" customHeight="1">
      <c r="A58" s="502" t="s">
        <v>467</v>
      </c>
      <c r="B58" s="503" t="s">
        <v>820</v>
      </c>
      <c r="C58" s="504">
        <v>241</v>
      </c>
      <c r="D58" s="505"/>
      <c r="E58" s="506">
        <f>'CDKT TG'!E60</f>
        <v>13128234005</v>
      </c>
      <c r="F58" s="564">
        <f>'CDKT TG'!L60</f>
        <v>12878863096</v>
      </c>
      <c r="H58" s="508"/>
    </row>
    <row r="59" spans="1:8" s="509" customFormat="1" ht="20.25" customHeight="1">
      <c r="A59" s="502" t="s">
        <v>470</v>
      </c>
      <c r="B59" s="503" t="s">
        <v>429</v>
      </c>
      <c r="C59" s="504">
        <v>242</v>
      </c>
      <c r="D59" s="505"/>
      <c r="E59" s="506">
        <f>'CDKT TG'!E61</f>
        <v>0</v>
      </c>
      <c r="F59" s="564">
        <f>'CDKT TG'!L61</f>
        <v>0</v>
      </c>
      <c r="G59" s="615"/>
      <c r="H59" s="508"/>
    </row>
    <row r="60" spans="1:8" s="501" customFormat="1" ht="20.25" customHeight="1">
      <c r="A60" s="510" t="s">
        <v>547</v>
      </c>
      <c r="B60" s="511" t="s">
        <v>821</v>
      </c>
      <c r="C60" s="512">
        <v>250</v>
      </c>
      <c r="D60" s="513" t="s">
        <v>499</v>
      </c>
      <c r="E60" s="514">
        <f>SUM(E61:E65)</f>
        <v>75543990773</v>
      </c>
      <c r="F60" s="515">
        <f>SUM(F61:F65)</f>
        <v>75543990773</v>
      </c>
      <c r="G60" s="608"/>
      <c r="H60" s="547"/>
    </row>
    <row r="61" spans="1:8" s="509" customFormat="1" ht="20.25" customHeight="1">
      <c r="A61" s="502" t="s">
        <v>467</v>
      </c>
      <c r="B61" s="503" t="s">
        <v>588</v>
      </c>
      <c r="C61" s="504">
        <v>251</v>
      </c>
      <c r="D61" s="505"/>
      <c r="E61" s="506">
        <f>'CDKT TG'!E63</f>
        <v>0</v>
      </c>
      <c r="F61" s="507">
        <f>'CDKT TG'!L63</f>
        <v>0</v>
      </c>
      <c r="H61" s="508"/>
    </row>
    <row r="62" spans="1:8" s="509" customFormat="1" ht="20.25" customHeight="1">
      <c r="A62" s="502" t="s">
        <v>470</v>
      </c>
      <c r="B62" s="503" t="s">
        <v>822</v>
      </c>
      <c r="C62" s="504">
        <v>252</v>
      </c>
      <c r="D62" s="505"/>
      <c r="E62" s="506">
        <f>'CDKT TG'!E64</f>
        <v>41840000000</v>
      </c>
      <c r="F62" s="507">
        <f>'CDKT TG'!L64</f>
        <v>41840000000</v>
      </c>
      <c r="G62" s="615"/>
      <c r="H62" s="508"/>
    </row>
    <row r="63" spans="1:8" s="509" customFormat="1" ht="20.25" customHeight="1">
      <c r="A63" s="502" t="s">
        <v>539</v>
      </c>
      <c r="B63" s="503" t="s">
        <v>823</v>
      </c>
      <c r="C63" s="504">
        <v>253</v>
      </c>
      <c r="D63" s="537"/>
      <c r="E63" s="506">
        <f>'CDKT TG'!E65</f>
        <v>49153667000</v>
      </c>
      <c r="F63" s="507">
        <f>'CDKT TG'!L65</f>
        <v>49153667000</v>
      </c>
      <c r="G63" s="615"/>
      <c r="H63" s="508"/>
    </row>
    <row r="64" spans="1:8" s="509" customFormat="1" ht="20.25" customHeight="1">
      <c r="A64" s="502" t="s">
        <v>540</v>
      </c>
      <c r="B64" s="503" t="s">
        <v>824</v>
      </c>
      <c r="C64" s="504">
        <v>254</v>
      </c>
      <c r="D64" s="537"/>
      <c r="E64" s="539">
        <f>'CDKT TG'!E66</f>
        <v>-15449676227</v>
      </c>
      <c r="F64" s="540">
        <f>'CDKT TG'!L66</f>
        <v>-15449676227</v>
      </c>
      <c r="H64" s="508"/>
    </row>
    <row r="65" spans="1:8" s="509" customFormat="1" ht="20.25" customHeight="1">
      <c r="A65" s="516" t="s">
        <v>541</v>
      </c>
      <c r="B65" s="517" t="s">
        <v>808</v>
      </c>
      <c r="C65" s="518">
        <v>255</v>
      </c>
      <c r="D65" s="519"/>
      <c r="E65" s="520">
        <f>'CDKT TG'!E67</f>
        <v>0</v>
      </c>
      <c r="F65" s="521">
        <f>'CDKT TG'!L67</f>
        <v>0</v>
      </c>
      <c r="G65" s="615"/>
      <c r="H65" s="508"/>
    </row>
    <row r="66" spans="1:8" s="501" customFormat="1" ht="20.25" customHeight="1">
      <c r="A66" s="495" t="s">
        <v>233</v>
      </c>
      <c r="B66" s="496" t="s">
        <v>590</v>
      </c>
      <c r="C66" s="497">
        <v>260</v>
      </c>
      <c r="D66" s="498" t="s">
        <v>591</v>
      </c>
      <c r="E66" s="522">
        <f>SUM(E67:E70)</f>
        <v>624095716</v>
      </c>
      <c r="F66" s="523">
        <f>SUM(F67:F70)</f>
        <v>929331109</v>
      </c>
      <c r="H66" s="547"/>
    </row>
    <row r="67" spans="1:8" s="509" customFormat="1" ht="20.25" customHeight="1">
      <c r="A67" s="502" t="s">
        <v>467</v>
      </c>
      <c r="B67" s="503" t="s">
        <v>431</v>
      </c>
      <c r="C67" s="504">
        <v>261</v>
      </c>
      <c r="D67" s="505"/>
      <c r="E67" s="506">
        <f>'CDKT TG'!E69</f>
        <v>263770340</v>
      </c>
      <c r="F67" s="507">
        <f>'CDKT TG'!L69</f>
        <v>569005733</v>
      </c>
      <c r="H67" s="508"/>
    </row>
    <row r="68" spans="1:8" s="509" customFormat="1" ht="20.25" customHeight="1">
      <c r="A68" s="502" t="s">
        <v>470</v>
      </c>
      <c r="B68" s="503" t="s">
        <v>592</v>
      </c>
      <c r="C68" s="504">
        <v>262</v>
      </c>
      <c r="D68" s="505"/>
      <c r="E68" s="506">
        <f>'CDKT TG'!E70</f>
        <v>360325376</v>
      </c>
      <c r="F68" s="507">
        <f>'CDKT TG'!L70</f>
        <v>360325376</v>
      </c>
      <c r="H68" s="508"/>
    </row>
    <row r="69" spans="1:8" s="509" customFormat="1" ht="20.25" customHeight="1">
      <c r="A69" s="502" t="s">
        <v>539</v>
      </c>
      <c r="B69" s="503" t="s">
        <v>825</v>
      </c>
      <c r="C69" s="504">
        <v>263</v>
      </c>
      <c r="D69" s="537"/>
      <c r="E69" s="506">
        <f>'CDKT TG'!E71</f>
        <v>0</v>
      </c>
      <c r="F69" s="507">
        <f>'CDKT TG'!L71</f>
        <v>0</v>
      </c>
      <c r="H69" s="508"/>
    </row>
    <row r="70" spans="1:8" s="509" customFormat="1" ht="21.75" customHeight="1">
      <c r="A70" s="516" t="s">
        <v>540</v>
      </c>
      <c r="B70" s="517" t="s">
        <v>590</v>
      </c>
      <c r="C70" s="518">
        <v>268</v>
      </c>
      <c r="D70" s="940"/>
      <c r="E70" s="520">
        <f>'CDKT TG'!E72</f>
        <v>0</v>
      </c>
      <c r="F70" s="521">
        <f>'CDKT TG'!L72</f>
        <v>0</v>
      </c>
      <c r="G70" s="1007"/>
      <c r="H70" s="508"/>
    </row>
    <row r="71" spans="1:8" s="542" customFormat="1" ht="31.5" customHeight="1" thickBot="1">
      <c r="A71" s="1033" t="s">
        <v>594</v>
      </c>
      <c r="B71" s="1034"/>
      <c r="C71" s="1035">
        <v>270</v>
      </c>
      <c r="D71" s="1036"/>
      <c r="E71" s="1037">
        <f>+E35+E9</f>
        <v>1181572304349</v>
      </c>
      <c r="F71" s="1038">
        <f>+F35+F9</f>
        <v>983908860773</v>
      </c>
      <c r="G71" s="541"/>
      <c r="H71" s="541"/>
    </row>
    <row r="72" spans="1:8" s="542" customFormat="1" ht="31.5" customHeight="1">
      <c r="A72" s="1029"/>
      <c r="B72" s="1029"/>
      <c r="C72" s="1029"/>
      <c r="D72" s="1030"/>
      <c r="E72" s="1031"/>
      <c r="F72" s="1031"/>
      <c r="G72" s="541"/>
      <c r="H72" s="541"/>
    </row>
    <row r="73" spans="1:8" s="542" customFormat="1" ht="31.5" customHeight="1">
      <c r="A73" s="1029"/>
      <c r="B73" s="1029"/>
      <c r="C73" s="1029"/>
      <c r="D73" s="1030"/>
      <c r="E73" s="1031"/>
      <c r="F73" s="1031"/>
      <c r="G73" s="541"/>
      <c r="H73" s="541"/>
    </row>
    <row r="74" spans="1:8" s="542" customFormat="1" ht="31.5" customHeight="1">
      <c r="A74" s="1029"/>
      <c r="B74" s="1029"/>
      <c r="C74" s="1029"/>
      <c r="D74" s="1030"/>
      <c r="E74" s="1031"/>
      <c r="F74" s="1031"/>
      <c r="G74" s="541"/>
      <c r="H74" s="541"/>
    </row>
    <row r="75" spans="1:8" s="542" customFormat="1" ht="31.5" customHeight="1">
      <c r="A75" s="1029"/>
      <c r="B75" s="1029"/>
      <c r="C75" s="1029"/>
      <c r="D75" s="1030"/>
      <c r="E75" s="1031"/>
      <c r="F75" s="1031"/>
      <c r="G75" s="541"/>
      <c r="H75" s="541"/>
    </row>
    <row r="76" spans="1:8" s="542" customFormat="1" ht="31.5" customHeight="1">
      <c r="A76" s="1029"/>
      <c r="B76" s="1029"/>
      <c r="C76" s="1029"/>
      <c r="D76" s="1030"/>
      <c r="E76" s="1031"/>
      <c r="F76" s="1031"/>
      <c r="G76" s="541"/>
      <c r="H76" s="541"/>
    </row>
    <row r="77" spans="1:8" s="542" customFormat="1" ht="31.5" customHeight="1">
      <c r="A77" s="1029"/>
      <c r="B77" s="1029"/>
      <c r="C77" s="1029"/>
      <c r="D77" s="1030"/>
      <c r="E77" s="1031"/>
      <c r="F77" s="1031"/>
      <c r="G77" s="541"/>
      <c r="H77" s="541"/>
    </row>
    <row r="78" spans="1:8" s="542" customFormat="1" ht="31.5" customHeight="1">
      <c r="A78" s="1029"/>
      <c r="B78" s="1029"/>
      <c r="C78" s="1029"/>
      <c r="D78" s="1030"/>
      <c r="E78" s="1031"/>
      <c r="F78" s="1031"/>
      <c r="G78" s="541"/>
      <c r="H78" s="541"/>
    </row>
    <row r="79" spans="1:8" s="542" customFormat="1" ht="31.5" customHeight="1" thickBot="1">
      <c r="A79" s="1029"/>
      <c r="B79" s="1029"/>
      <c r="C79" s="1029"/>
      <c r="D79" s="1030"/>
      <c r="E79" s="1031"/>
      <c r="F79" s="1031"/>
      <c r="G79" s="541"/>
      <c r="H79" s="541"/>
    </row>
    <row r="80" spans="1:8" s="542" customFormat="1" ht="31.5" customHeight="1">
      <c r="A80" s="1039"/>
      <c r="B80" s="1040" t="s">
        <v>595</v>
      </c>
      <c r="C80" s="1041" t="s">
        <v>461</v>
      </c>
      <c r="D80" s="1042" t="s">
        <v>462</v>
      </c>
      <c r="E80" s="1043" t="s">
        <v>596</v>
      </c>
      <c r="F80" s="1044" t="s">
        <v>463</v>
      </c>
      <c r="G80" s="541"/>
      <c r="H80" s="541"/>
    </row>
    <row r="81" spans="1:8" s="494" customFormat="1" ht="21.75" customHeight="1">
      <c r="A81" s="543" t="s">
        <v>238</v>
      </c>
      <c r="B81" s="488" t="s">
        <v>597</v>
      </c>
      <c r="C81" s="489">
        <v>300</v>
      </c>
      <c r="D81" s="544"/>
      <c r="E81" s="545">
        <f>E82+E97</f>
        <v>851190947608</v>
      </c>
      <c r="F81" s="546">
        <f>F82+F97</f>
        <v>649185483129</v>
      </c>
      <c r="G81" s="493"/>
      <c r="H81" s="493"/>
    </row>
    <row r="82" spans="1:8" s="501" customFormat="1" ht="21.75" customHeight="1">
      <c r="A82" s="495" t="s">
        <v>89</v>
      </c>
      <c r="B82" s="496" t="s">
        <v>598</v>
      </c>
      <c r="C82" s="497">
        <v>310</v>
      </c>
      <c r="D82" s="498" t="s">
        <v>599</v>
      </c>
      <c r="E82" s="522">
        <f>SUM(E83:E96)</f>
        <v>801845584042</v>
      </c>
      <c r="F82" s="523">
        <f>SUM(F83:F96)</f>
        <v>644444152665</v>
      </c>
      <c r="G82" s="547"/>
      <c r="H82" s="547"/>
    </row>
    <row r="83" spans="1:8" s="509" customFormat="1" ht="21.75" customHeight="1">
      <c r="A83" s="502" t="s">
        <v>467</v>
      </c>
      <c r="B83" s="503" t="s">
        <v>826</v>
      </c>
      <c r="C83" s="504">
        <v>311</v>
      </c>
      <c r="D83" s="505"/>
      <c r="E83" s="506">
        <f>'CDKT TG'!E79</f>
        <v>74941471803</v>
      </c>
      <c r="F83" s="507">
        <f>'CDKT TG'!L79</f>
        <v>57849035589</v>
      </c>
      <c r="G83" s="508"/>
      <c r="H83" s="508"/>
    </row>
    <row r="84" spans="1:8" s="509" customFormat="1" ht="21.75" customHeight="1">
      <c r="A84" s="502" t="s">
        <v>470</v>
      </c>
      <c r="B84" s="503" t="s">
        <v>827</v>
      </c>
      <c r="C84" s="504">
        <v>312</v>
      </c>
      <c r="D84" s="505"/>
      <c r="E84" s="529">
        <f>'CDKT TG'!E80</f>
        <v>461005484696</v>
      </c>
      <c r="F84" s="507">
        <f>'CDKT TG'!L80</f>
        <v>369119722587</v>
      </c>
      <c r="G84" s="508"/>
      <c r="H84" s="508"/>
    </row>
    <row r="85" spans="1:8" s="509" customFormat="1" ht="21.75" customHeight="1">
      <c r="A85" s="502" t="s">
        <v>539</v>
      </c>
      <c r="B85" s="503" t="s">
        <v>432</v>
      </c>
      <c r="C85" s="504">
        <v>313</v>
      </c>
      <c r="D85" s="505"/>
      <c r="E85" s="506">
        <f>'CDKT TG'!E81</f>
        <v>10376678382</v>
      </c>
      <c r="F85" s="507">
        <f>'CDKT TG'!L81</f>
        <v>18042955533</v>
      </c>
      <c r="H85" s="508"/>
    </row>
    <row r="86" spans="1:8" s="509" customFormat="1" ht="21.75" customHeight="1">
      <c r="A86" s="502" t="s">
        <v>540</v>
      </c>
      <c r="B86" s="503" t="s">
        <v>601</v>
      </c>
      <c r="C86" s="504">
        <v>314</v>
      </c>
      <c r="D86" s="505"/>
      <c r="E86" s="506">
        <f>'CDKT TG'!E82</f>
        <v>1712757664</v>
      </c>
      <c r="F86" s="507">
        <f>'CDKT TG'!L82</f>
        <v>2016778691</v>
      </c>
      <c r="H86" s="508"/>
    </row>
    <row r="87" spans="1:8" s="509" customFormat="1" ht="21.75" customHeight="1">
      <c r="A87" s="502" t="s">
        <v>541</v>
      </c>
      <c r="B87" s="503" t="s">
        <v>828</v>
      </c>
      <c r="C87" s="504">
        <v>315</v>
      </c>
      <c r="D87" s="505"/>
      <c r="E87" s="506">
        <f>'CDKT TG'!E83</f>
        <v>35001945528</v>
      </c>
      <c r="F87" s="507">
        <f>'CDKT TG'!L83</f>
        <v>25101124577</v>
      </c>
      <c r="G87" s="508"/>
      <c r="H87" s="508"/>
    </row>
    <row r="88" spans="1:8" s="509" customFormat="1" ht="21.75" customHeight="1">
      <c r="A88" s="502" t="s">
        <v>543</v>
      </c>
      <c r="B88" s="503" t="s">
        <v>440</v>
      </c>
      <c r="C88" s="504">
        <v>316</v>
      </c>
      <c r="D88" s="505"/>
      <c r="E88" s="506">
        <f>'CDKT TG'!E84</f>
        <v>0</v>
      </c>
      <c r="F88" s="507">
        <f>'CDKT TG'!L84</f>
        <v>0</v>
      </c>
      <c r="H88" s="508"/>
    </row>
    <row r="89" spans="1:8" s="509" customFormat="1" ht="21.75" customHeight="1">
      <c r="A89" s="502" t="s">
        <v>603</v>
      </c>
      <c r="B89" s="503" t="s">
        <v>605</v>
      </c>
      <c r="C89" s="504">
        <v>317</v>
      </c>
      <c r="D89" s="505"/>
      <c r="E89" s="506">
        <f>'CDKT TG'!E85</f>
        <v>0</v>
      </c>
      <c r="F89" s="507">
        <f>'CDKT TG'!L85</f>
        <v>0</v>
      </c>
      <c r="G89" s="508"/>
      <c r="H89" s="508"/>
    </row>
    <row r="90" spans="1:8" s="509" customFormat="1" ht="21.75" customHeight="1">
      <c r="A90" s="502" t="s">
        <v>604</v>
      </c>
      <c r="B90" s="503" t="s">
        <v>829</v>
      </c>
      <c r="C90" s="504">
        <v>318</v>
      </c>
      <c r="D90" s="505"/>
      <c r="E90" s="506">
        <f>'CDKT TG'!E86</f>
        <v>0</v>
      </c>
      <c r="F90" s="507">
        <f>'CDKT TG'!L86</f>
        <v>0</v>
      </c>
      <c r="G90" s="508"/>
      <c r="H90" s="508"/>
    </row>
    <row r="91" spans="1:8" s="509" customFormat="1" ht="21.75" customHeight="1">
      <c r="A91" s="502" t="s">
        <v>606</v>
      </c>
      <c r="B91" s="503" t="s">
        <v>830</v>
      </c>
      <c r="C91" s="504">
        <v>319</v>
      </c>
      <c r="D91" s="505"/>
      <c r="E91" s="506">
        <f>'CDKT TG'!E87</f>
        <v>178986004290</v>
      </c>
      <c r="F91" s="507">
        <f>'CDKT TG'!L87</f>
        <v>139215218740</v>
      </c>
      <c r="G91" s="508"/>
      <c r="H91" s="508"/>
    </row>
    <row r="92" spans="1:8" s="509" customFormat="1" ht="21.75" customHeight="1">
      <c r="A92" s="502" t="s">
        <v>608</v>
      </c>
      <c r="B92" s="503" t="s">
        <v>831</v>
      </c>
      <c r="C92" s="504">
        <v>320</v>
      </c>
      <c r="D92" s="505"/>
      <c r="E92" s="506">
        <f>'CDKT TG'!E88</f>
        <v>35855555759</v>
      </c>
      <c r="F92" s="507">
        <f>'CDKT TG'!L88</f>
        <v>28585873572</v>
      </c>
      <c r="G92" s="508"/>
      <c r="H92" s="508"/>
    </row>
    <row r="93" spans="1:8" s="509" customFormat="1" ht="21.75" customHeight="1">
      <c r="A93" s="502" t="s">
        <v>625</v>
      </c>
      <c r="B93" s="503" t="s">
        <v>609</v>
      </c>
      <c r="C93" s="504">
        <v>321</v>
      </c>
      <c r="D93" s="505"/>
      <c r="E93" s="506">
        <f>'CDKT TG'!E89</f>
        <v>0</v>
      </c>
      <c r="F93" s="507">
        <f>'CDKT TG'!L89</f>
        <v>0</v>
      </c>
      <c r="G93" s="508"/>
      <c r="H93" s="508"/>
    </row>
    <row r="94" spans="1:8" s="509" customFormat="1" ht="21.75" customHeight="1">
      <c r="A94" s="502" t="s">
        <v>236</v>
      </c>
      <c r="B94" s="503" t="s">
        <v>628</v>
      </c>
      <c r="C94" s="504">
        <v>322</v>
      </c>
      <c r="D94" s="505"/>
      <c r="E94" s="506">
        <f>'CDKT TG'!E90</f>
        <v>3965685920</v>
      </c>
      <c r="F94" s="507">
        <f>'CDKT TG'!L90</f>
        <v>4513443376</v>
      </c>
      <c r="G94" s="508"/>
      <c r="H94" s="508"/>
    </row>
    <row r="95" spans="1:8" s="509" customFormat="1" ht="21.75" customHeight="1">
      <c r="A95" s="502" t="s">
        <v>833</v>
      </c>
      <c r="B95" s="503" t="s">
        <v>832</v>
      </c>
      <c r="C95" s="504">
        <v>323</v>
      </c>
      <c r="D95" s="505"/>
      <c r="E95" s="506">
        <f>'CDKT TG'!E91</f>
        <v>0</v>
      </c>
      <c r="F95" s="507">
        <f>'CDKT TG'!L91</f>
        <v>0</v>
      </c>
      <c r="G95" s="508"/>
      <c r="H95" s="508"/>
    </row>
    <row r="96" spans="1:8" s="509" customFormat="1" ht="21.75" customHeight="1">
      <c r="A96" s="516" t="s">
        <v>834</v>
      </c>
      <c r="B96" s="517" t="s">
        <v>816</v>
      </c>
      <c r="C96" s="518">
        <v>324</v>
      </c>
      <c r="D96" s="519"/>
      <c r="E96" s="520">
        <f>'CDKT TG'!E92</f>
        <v>0</v>
      </c>
      <c r="F96" s="521">
        <f>'CDKT TG'!L92</f>
        <v>0</v>
      </c>
      <c r="G96" s="508"/>
      <c r="H96" s="508"/>
    </row>
    <row r="97" spans="1:8" s="501" customFormat="1" ht="21.75" customHeight="1">
      <c r="A97" s="495" t="s">
        <v>472</v>
      </c>
      <c r="B97" s="496" t="s">
        <v>610</v>
      </c>
      <c r="C97" s="497">
        <v>330</v>
      </c>
      <c r="D97" s="498" t="s">
        <v>600</v>
      </c>
      <c r="E97" s="522">
        <f>SUM(E98:E110)</f>
        <v>49345363566</v>
      </c>
      <c r="F97" s="523">
        <f>SUM(F98:F110)</f>
        <v>4741330464</v>
      </c>
      <c r="G97" s="547"/>
      <c r="H97" s="547"/>
    </row>
    <row r="98" spans="1:8" s="509" customFormat="1" ht="21.75" customHeight="1">
      <c r="A98" s="502" t="s">
        <v>467</v>
      </c>
      <c r="B98" s="503" t="s">
        <v>835</v>
      </c>
      <c r="C98" s="504">
        <v>331</v>
      </c>
      <c r="D98" s="505"/>
      <c r="E98" s="506">
        <f>'CDKT TG'!E94</f>
        <v>0</v>
      </c>
      <c r="F98" s="507">
        <f>'CDKT TG'!L94</f>
        <v>0</v>
      </c>
      <c r="G98" s="508"/>
      <c r="H98" s="508"/>
    </row>
    <row r="99" spans="1:8" s="509" customFormat="1" ht="21.75" customHeight="1">
      <c r="A99" s="502" t="s">
        <v>470</v>
      </c>
      <c r="B99" s="503" t="s">
        <v>836</v>
      </c>
      <c r="C99" s="504">
        <v>332</v>
      </c>
      <c r="D99" s="505"/>
      <c r="E99" s="506">
        <f>'CDKT TG'!E95</f>
        <v>0</v>
      </c>
      <c r="F99" s="507">
        <f>'CDKT TG'!L95</f>
        <v>0</v>
      </c>
      <c r="G99" s="508"/>
      <c r="H99" s="508"/>
    </row>
    <row r="100" spans="1:8" s="509" customFormat="1" ht="21.75" customHeight="1">
      <c r="A100" s="502" t="s">
        <v>539</v>
      </c>
      <c r="B100" s="503" t="s">
        <v>837</v>
      </c>
      <c r="C100" s="504">
        <v>333</v>
      </c>
      <c r="D100" s="505"/>
      <c r="E100" s="506">
        <f>'CDKT TG'!E96</f>
        <v>0</v>
      </c>
      <c r="F100" s="507">
        <f>'CDKT TG'!L96</f>
        <v>0</v>
      </c>
      <c r="G100" s="508"/>
      <c r="H100" s="508"/>
    </row>
    <row r="101" spans="1:8" s="509" customFormat="1" ht="21.75" customHeight="1">
      <c r="A101" s="502" t="s">
        <v>540</v>
      </c>
      <c r="B101" s="503" t="s">
        <v>838</v>
      </c>
      <c r="C101" s="504">
        <v>334</v>
      </c>
      <c r="D101" s="505"/>
      <c r="E101" s="506">
        <f>'CDKT TG'!E97</f>
        <v>0</v>
      </c>
      <c r="F101" s="507">
        <f>'CDKT TG'!L97</f>
        <v>0</v>
      </c>
      <c r="H101" s="508"/>
    </row>
    <row r="102" spans="1:8" s="509" customFormat="1" ht="21.75" customHeight="1">
      <c r="A102" s="502" t="s">
        <v>541</v>
      </c>
      <c r="B102" s="503" t="s">
        <v>441</v>
      </c>
      <c r="C102" s="504">
        <v>335</v>
      </c>
      <c r="D102" s="505"/>
      <c r="E102" s="506">
        <f>'CDKT TG'!E98</f>
        <v>0</v>
      </c>
      <c r="F102" s="507">
        <f>'CDKT TG'!L98</f>
        <v>0</v>
      </c>
      <c r="H102" s="508"/>
    </row>
    <row r="103" spans="1:8" s="509" customFormat="1" ht="21.75" customHeight="1">
      <c r="A103" s="502" t="s">
        <v>543</v>
      </c>
      <c r="B103" s="503" t="s">
        <v>839</v>
      </c>
      <c r="C103" s="504">
        <v>336</v>
      </c>
      <c r="D103" s="505"/>
      <c r="E103" s="506">
        <f>'CDKT TG'!E99</f>
        <v>0</v>
      </c>
      <c r="F103" s="507">
        <f>'CDKT TG'!L99</f>
        <v>0</v>
      </c>
      <c r="H103" s="508"/>
    </row>
    <row r="104" spans="1:8" s="509" customFormat="1" ht="21.75" customHeight="1">
      <c r="A104" s="502" t="s">
        <v>603</v>
      </c>
      <c r="B104" s="503" t="s">
        <v>612</v>
      </c>
      <c r="C104" s="504">
        <v>337</v>
      </c>
      <c r="D104" s="505"/>
      <c r="E104" s="506">
        <f>'CDKT TG'!E100</f>
        <v>3528644710</v>
      </c>
      <c r="F104" s="507">
        <f>'CDKT TG'!L100</f>
        <v>4741330464</v>
      </c>
      <c r="H104" s="508"/>
    </row>
    <row r="105" spans="1:8" s="509" customFormat="1" ht="21.75" customHeight="1">
      <c r="A105" s="502" t="s">
        <v>604</v>
      </c>
      <c r="B105" s="503" t="s">
        <v>840</v>
      </c>
      <c r="C105" s="504">
        <v>338</v>
      </c>
      <c r="D105" s="505"/>
      <c r="E105" s="506">
        <f>'CDKT TG'!E101</f>
        <v>45816718856</v>
      </c>
      <c r="F105" s="507">
        <f>'CDKT TG'!L101</f>
        <v>0</v>
      </c>
      <c r="H105" s="508"/>
    </row>
    <row r="106" spans="1:8" s="509" customFormat="1" ht="21.75" customHeight="1">
      <c r="A106" s="502" t="s">
        <v>606</v>
      </c>
      <c r="B106" s="503" t="s">
        <v>841</v>
      </c>
      <c r="C106" s="504">
        <v>339</v>
      </c>
      <c r="D106" s="505"/>
      <c r="E106" s="506">
        <f>'CDKT TG'!E102</f>
        <v>0</v>
      </c>
      <c r="F106" s="507">
        <f>'CDKT TG'!L102</f>
        <v>0</v>
      </c>
      <c r="H106" s="508"/>
    </row>
    <row r="107" spans="1:8" s="509" customFormat="1" ht="21.75" customHeight="1">
      <c r="A107" s="502" t="s">
        <v>608</v>
      </c>
      <c r="B107" s="503" t="s">
        <v>842</v>
      </c>
      <c r="C107" s="504">
        <v>340</v>
      </c>
      <c r="D107" s="505"/>
      <c r="E107" s="506">
        <f>'CDKT TG'!E103</f>
        <v>0</v>
      </c>
      <c r="F107" s="507">
        <f>'CDKT TG'!L103</f>
        <v>0</v>
      </c>
      <c r="H107" s="508"/>
    </row>
    <row r="108" spans="1:8" s="509" customFormat="1" ht="21.75" customHeight="1">
      <c r="A108" s="502" t="s">
        <v>625</v>
      </c>
      <c r="B108" s="503" t="s">
        <v>614</v>
      </c>
      <c r="C108" s="504">
        <v>341</v>
      </c>
      <c r="D108" s="505"/>
      <c r="E108" s="506">
        <f>'CDKT TG'!E104</f>
        <v>0</v>
      </c>
      <c r="F108" s="507">
        <f>'CDKT TG'!L104</f>
        <v>0</v>
      </c>
      <c r="H108" s="508"/>
    </row>
    <row r="109" spans="1:8" s="509" customFormat="1" ht="21.75" customHeight="1">
      <c r="A109" s="502" t="s">
        <v>236</v>
      </c>
      <c r="B109" s="503" t="s">
        <v>615</v>
      </c>
      <c r="C109" s="504">
        <v>342</v>
      </c>
      <c r="D109" s="505"/>
      <c r="E109" s="506">
        <f>'CDKT TG'!E105</f>
        <v>0</v>
      </c>
      <c r="F109" s="507">
        <f>'CDKT TG'!L105</f>
        <v>0</v>
      </c>
      <c r="H109" s="508"/>
    </row>
    <row r="110" spans="1:8" s="509" customFormat="1" ht="21.75" customHeight="1">
      <c r="A110" s="502" t="s">
        <v>833</v>
      </c>
      <c r="B110" s="503" t="s">
        <v>234</v>
      </c>
      <c r="C110" s="504">
        <v>343</v>
      </c>
      <c r="D110" s="505"/>
      <c r="E110" s="506">
        <f>'CDKT TG'!E106</f>
        <v>0</v>
      </c>
      <c r="F110" s="507">
        <f>'CDKT TG'!L106</f>
        <v>0</v>
      </c>
      <c r="H110" s="508"/>
    </row>
    <row r="111" spans="1:8" s="494" customFormat="1" ht="21.75" customHeight="1">
      <c r="A111" s="548" t="s">
        <v>843</v>
      </c>
      <c r="B111" s="532" t="s">
        <v>456</v>
      </c>
      <c r="C111" s="533">
        <v>400</v>
      </c>
      <c r="D111" s="549"/>
      <c r="E111" s="535">
        <f>E112+E129</f>
        <v>330381356741</v>
      </c>
      <c r="F111" s="536">
        <f>F112+F129</f>
        <v>334723377644</v>
      </c>
      <c r="G111" s="493"/>
      <c r="H111" s="493"/>
    </row>
    <row r="112" spans="1:8" s="501" customFormat="1" ht="21.75" customHeight="1">
      <c r="A112" s="495" t="s">
        <v>89</v>
      </c>
      <c r="B112" s="496" t="s">
        <v>456</v>
      </c>
      <c r="C112" s="497">
        <v>410</v>
      </c>
      <c r="D112" s="498" t="s">
        <v>611</v>
      </c>
      <c r="E112" s="522">
        <f>E113+E116+E117+E118+E119+E120+E121+E122+E123+E124+E125+E128</f>
        <v>330381356741</v>
      </c>
      <c r="F112" s="523">
        <f>F113+F116+F117+F118+F119+F120+F121+F122+F123+F124+F125+F128</f>
        <v>334723377644</v>
      </c>
      <c r="G112" s="547"/>
      <c r="H112" s="547"/>
    </row>
    <row r="113" spans="1:8" s="509" customFormat="1" ht="21.75" customHeight="1">
      <c r="A113" s="502" t="s">
        <v>467</v>
      </c>
      <c r="B113" s="503" t="s">
        <v>844</v>
      </c>
      <c r="C113" s="504">
        <v>411</v>
      </c>
      <c r="D113" s="505"/>
      <c r="E113" s="506">
        <f>SUM(E114:E115)</f>
        <v>200000000000</v>
      </c>
      <c r="F113" s="507">
        <f>F114+F115</f>
        <v>200000000000</v>
      </c>
      <c r="H113" s="508"/>
    </row>
    <row r="114" spans="1:8" s="509" customFormat="1" ht="21.75" customHeight="1">
      <c r="A114" s="1022" t="s">
        <v>845</v>
      </c>
      <c r="B114" s="503" t="s">
        <v>846</v>
      </c>
      <c r="C114" s="504" t="s">
        <v>847</v>
      </c>
      <c r="D114" s="505"/>
      <c r="E114" s="506">
        <f>'CDKT TG'!E110</f>
        <v>200000000000</v>
      </c>
      <c r="F114" s="507">
        <f>'CDKT TG'!L110</f>
        <v>200000000000</v>
      </c>
      <c r="H114" s="508"/>
    </row>
    <row r="115" spans="1:8" s="509" customFormat="1" ht="21.75" customHeight="1">
      <c r="A115" s="1022" t="s">
        <v>845</v>
      </c>
      <c r="B115" s="503" t="s">
        <v>842</v>
      </c>
      <c r="C115" s="504" t="s">
        <v>848</v>
      </c>
      <c r="D115" s="505"/>
      <c r="E115" s="506">
        <f>'CDKT TG'!E111</f>
        <v>0</v>
      </c>
      <c r="F115" s="507">
        <f>'CDKT TG'!L111</f>
        <v>0</v>
      </c>
      <c r="H115" s="508"/>
    </row>
    <row r="116" spans="1:8" s="509" customFormat="1" ht="21.75" customHeight="1">
      <c r="A116" s="502" t="s">
        <v>470</v>
      </c>
      <c r="B116" s="503" t="s">
        <v>617</v>
      </c>
      <c r="C116" s="504">
        <v>412</v>
      </c>
      <c r="D116" s="505"/>
      <c r="E116" s="506">
        <f>'CDKT TG'!E112</f>
        <v>99848889000</v>
      </c>
      <c r="F116" s="507">
        <f>'CDKT TG'!L112</f>
        <v>99848889000</v>
      </c>
      <c r="H116" s="508"/>
    </row>
    <row r="117" spans="1:8" s="509" customFormat="1" ht="21.75" customHeight="1">
      <c r="A117" s="502" t="s">
        <v>539</v>
      </c>
      <c r="B117" s="503" t="s">
        <v>849</v>
      </c>
      <c r="C117" s="504">
        <v>413</v>
      </c>
      <c r="D117" s="505"/>
      <c r="E117" s="506">
        <f>'CDKT TG'!E113</f>
        <v>0</v>
      </c>
      <c r="F117" s="507">
        <f>'CDKT TG'!L113</f>
        <v>0</v>
      </c>
      <c r="H117" s="508"/>
    </row>
    <row r="118" spans="1:8" s="509" customFormat="1" ht="21.75" customHeight="1">
      <c r="A118" s="502" t="s">
        <v>540</v>
      </c>
      <c r="B118" s="503" t="s">
        <v>618</v>
      </c>
      <c r="C118" s="504">
        <v>414</v>
      </c>
      <c r="D118" s="505"/>
      <c r="E118" s="506">
        <f>'CDKT TG'!E114</f>
        <v>0</v>
      </c>
      <c r="F118" s="507">
        <f>'CDKT TG'!L114</f>
        <v>0</v>
      </c>
      <c r="H118" s="508"/>
    </row>
    <row r="119" spans="1:8" s="509" customFormat="1" ht="21.75" customHeight="1">
      <c r="A119" s="502" t="s">
        <v>541</v>
      </c>
      <c r="B119" s="503" t="s">
        <v>850</v>
      </c>
      <c r="C119" s="504">
        <v>415</v>
      </c>
      <c r="D119" s="505"/>
      <c r="E119" s="506">
        <f>'CDKT TG'!E115</f>
        <v>0</v>
      </c>
      <c r="F119" s="507">
        <f>'CDKT TG'!L115</f>
        <v>0</v>
      </c>
      <c r="H119" s="508"/>
    </row>
    <row r="120" spans="1:8" s="509" customFormat="1" ht="21.75" customHeight="1">
      <c r="A120" s="502" t="s">
        <v>543</v>
      </c>
      <c r="B120" s="503" t="s">
        <v>619</v>
      </c>
      <c r="C120" s="504">
        <v>416</v>
      </c>
      <c r="D120" s="505"/>
      <c r="E120" s="506">
        <f>'CDKT TG'!E116</f>
        <v>0</v>
      </c>
      <c r="F120" s="507">
        <f>'CDKT TG'!L116</f>
        <v>0</v>
      </c>
      <c r="H120" s="508"/>
    </row>
    <row r="121" spans="1:8" s="509" customFormat="1" ht="21.75" customHeight="1">
      <c r="A121" s="502" t="s">
        <v>603</v>
      </c>
      <c r="B121" s="503" t="s">
        <v>620</v>
      </c>
      <c r="C121" s="504">
        <v>417</v>
      </c>
      <c r="D121" s="505"/>
      <c r="E121" s="506">
        <f>'CDKT TG'!E117</f>
        <v>0</v>
      </c>
      <c r="F121" s="507">
        <f>'CDKT TG'!L117</f>
        <v>0</v>
      </c>
      <c r="H121" s="508"/>
    </row>
    <row r="122" spans="1:8" s="509" customFormat="1" ht="21.75" customHeight="1">
      <c r="A122" s="502" t="s">
        <v>604</v>
      </c>
      <c r="B122" s="503" t="s">
        <v>621</v>
      </c>
      <c r="C122" s="504">
        <v>418</v>
      </c>
      <c r="D122" s="505"/>
      <c r="E122" s="506">
        <f>'CDKT TG'!E118</f>
        <v>23764696100</v>
      </c>
      <c r="F122" s="507">
        <f>'CDKT TG'!L118</f>
        <v>23110756849</v>
      </c>
      <c r="H122" s="508"/>
    </row>
    <row r="123" spans="1:8" s="509" customFormat="1" ht="21.75" customHeight="1">
      <c r="A123" s="502" t="s">
        <v>606</v>
      </c>
      <c r="B123" s="503" t="s">
        <v>237</v>
      </c>
      <c r="C123" s="504">
        <v>419</v>
      </c>
      <c r="D123" s="505"/>
      <c r="E123" s="506">
        <f>'CDKT TG'!E119</f>
        <v>0</v>
      </c>
      <c r="F123" s="507">
        <f>'CDKT TG'!L119</f>
        <v>0</v>
      </c>
      <c r="H123" s="508"/>
    </row>
    <row r="124" spans="1:8" s="509" customFormat="1" ht="21.75" customHeight="1">
      <c r="A124" s="502" t="s">
        <v>608</v>
      </c>
      <c r="B124" s="503" t="s">
        <v>623</v>
      </c>
      <c r="C124" s="504">
        <v>420</v>
      </c>
      <c r="D124" s="505"/>
      <c r="E124" s="506">
        <f>'CDKT TG'!E120</f>
        <v>3840000000</v>
      </c>
      <c r="F124" s="507">
        <f>'CDKT TG'!L120</f>
        <v>3840000000</v>
      </c>
      <c r="G124" s="508"/>
      <c r="H124" s="508"/>
    </row>
    <row r="125" spans="1:8" s="509" customFormat="1" ht="21.75" customHeight="1">
      <c r="A125" s="502" t="s">
        <v>625</v>
      </c>
      <c r="B125" s="503" t="s">
        <v>624</v>
      </c>
      <c r="C125" s="504">
        <v>421</v>
      </c>
      <c r="D125" s="505"/>
      <c r="E125" s="506">
        <f>SUM(E126:E127)</f>
        <v>2927771641</v>
      </c>
      <c r="F125" s="507">
        <f>SUM(F126:F127)</f>
        <v>7923731795</v>
      </c>
      <c r="G125" s="508"/>
      <c r="H125" s="508"/>
    </row>
    <row r="126" spans="1:8" s="509" customFormat="1" ht="21.75" customHeight="1">
      <c r="A126" s="1022" t="s">
        <v>845</v>
      </c>
      <c r="B126" s="503" t="s">
        <v>851</v>
      </c>
      <c r="C126" s="504" t="s">
        <v>853</v>
      </c>
      <c r="D126" s="505"/>
      <c r="E126" s="506">
        <f>'CDKT TG'!E122</f>
        <v>0</v>
      </c>
      <c r="F126" s="507">
        <f>'CDKT TG'!L122</f>
        <v>7923731795</v>
      </c>
      <c r="G126" s="508"/>
      <c r="H126" s="508"/>
    </row>
    <row r="127" spans="1:8" s="509" customFormat="1" ht="21.75" customHeight="1">
      <c r="A127" s="1022" t="s">
        <v>845</v>
      </c>
      <c r="B127" s="503" t="s">
        <v>852</v>
      </c>
      <c r="C127" s="504" t="s">
        <v>854</v>
      </c>
      <c r="D127" s="505"/>
      <c r="E127" s="506">
        <f>'CDKT TG'!E123</f>
        <v>2927771641</v>
      </c>
      <c r="F127" s="507">
        <f>'CDKT TG'!L123</f>
        <v>0</v>
      </c>
      <c r="G127" s="508"/>
      <c r="H127" s="508"/>
    </row>
    <row r="128" spans="1:8" s="509" customFormat="1" ht="21.75" customHeight="1">
      <c r="A128" s="516" t="s">
        <v>236</v>
      </c>
      <c r="B128" s="517" t="s">
        <v>626</v>
      </c>
      <c r="C128" s="518">
        <v>422</v>
      </c>
      <c r="D128" s="519"/>
      <c r="E128" s="520">
        <f>'CDKT TG'!E124</f>
        <v>0</v>
      </c>
      <c r="F128" s="521">
        <f>'CDKT TG'!L124</f>
        <v>0</v>
      </c>
      <c r="G128" s="508"/>
      <c r="H128" s="508"/>
    </row>
    <row r="129" spans="1:9" s="501" customFormat="1" ht="21.75" customHeight="1">
      <c r="A129" s="495" t="s">
        <v>472</v>
      </c>
      <c r="B129" s="496" t="s">
        <v>627</v>
      </c>
      <c r="C129" s="497">
        <v>430</v>
      </c>
      <c r="D129" s="498"/>
      <c r="E129" s="522">
        <f>SUM(E130:E131)</f>
        <v>0</v>
      </c>
      <c r="F129" s="523">
        <f>SUM(F130:F131)</f>
        <v>0</v>
      </c>
      <c r="H129" s="547"/>
    </row>
    <row r="130" spans="1:9" s="509" customFormat="1" ht="21.75" customHeight="1">
      <c r="A130" s="502" t="s">
        <v>467</v>
      </c>
      <c r="B130" s="503" t="s">
        <v>457</v>
      </c>
      <c r="C130" s="504">
        <v>431</v>
      </c>
      <c r="D130" s="505"/>
      <c r="E130" s="506">
        <f>'CDKT TG'!E126</f>
        <v>0</v>
      </c>
      <c r="F130" s="507">
        <f>'CDKT TG'!L126</f>
        <v>0</v>
      </c>
      <c r="H130" s="508"/>
    </row>
    <row r="131" spans="1:9" s="509" customFormat="1" ht="21.75" customHeight="1">
      <c r="A131" s="1023" t="s">
        <v>470</v>
      </c>
      <c r="B131" s="1024" t="s">
        <v>635</v>
      </c>
      <c r="C131" s="1025">
        <v>432</v>
      </c>
      <c r="D131" s="1026"/>
      <c r="E131" s="1027">
        <f>'CDKT TG'!E127</f>
        <v>0</v>
      </c>
      <c r="F131" s="1028">
        <f>'CDKT TG'!L127</f>
        <v>0</v>
      </c>
      <c r="H131" s="508"/>
    </row>
    <row r="132" spans="1:9" s="494" customFormat="1" ht="31.5" customHeight="1" thickBot="1">
      <c r="A132" s="550" t="s">
        <v>636</v>
      </c>
      <c r="B132" s="551"/>
      <c r="C132" s="552">
        <v>440</v>
      </c>
      <c r="D132" s="553"/>
      <c r="E132" s="554">
        <f>E111+E81</f>
        <v>1181572304349</v>
      </c>
      <c r="F132" s="555">
        <f>F111+F81</f>
        <v>983908860773</v>
      </c>
      <c r="G132" s="556"/>
      <c r="H132" s="556"/>
      <c r="I132" s="493"/>
    </row>
    <row r="133" spans="1:9" s="542" customFormat="1" ht="29.25" hidden="1" customHeight="1" thickBot="1">
      <c r="A133" s="1247" t="s">
        <v>637</v>
      </c>
      <c r="B133" s="1247"/>
      <c r="C133" s="1247"/>
      <c r="D133" s="1247"/>
      <c r="E133" s="1247"/>
      <c r="F133" s="1247"/>
      <c r="G133" s="557"/>
      <c r="H133" s="541"/>
    </row>
    <row r="134" spans="1:9" s="561" customFormat="1" ht="26.25" hidden="1" customHeight="1">
      <c r="A134" s="1248" t="s">
        <v>768</v>
      </c>
      <c r="B134" s="1249"/>
      <c r="C134" s="1250" t="s">
        <v>462</v>
      </c>
      <c r="D134" s="1251"/>
      <c r="E134" s="558" t="s">
        <v>596</v>
      </c>
      <c r="F134" s="559" t="s">
        <v>463</v>
      </c>
      <c r="G134" s="560"/>
      <c r="H134" s="560"/>
    </row>
    <row r="135" spans="1:9" s="509" customFormat="1" ht="20.25" hidden="1" customHeight="1">
      <c r="A135" s="502" t="s">
        <v>467</v>
      </c>
      <c r="B135" s="503" t="s">
        <v>458</v>
      </c>
      <c r="C135" s="562">
        <v>23</v>
      </c>
      <c r="D135" s="563"/>
      <c r="E135" s="506">
        <v>0</v>
      </c>
      <c r="F135" s="564"/>
      <c r="G135" s="565"/>
      <c r="H135" s="508"/>
    </row>
    <row r="136" spans="1:9" s="509" customFormat="1" ht="20.25" hidden="1" customHeight="1">
      <c r="A136" s="502" t="s">
        <v>470</v>
      </c>
      <c r="B136" s="503" t="s">
        <v>638</v>
      </c>
      <c r="C136" s="562"/>
      <c r="D136" s="563"/>
      <c r="E136" s="506">
        <v>0</v>
      </c>
      <c r="F136" s="564"/>
      <c r="G136" s="565"/>
      <c r="H136" s="508"/>
    </row>
    <row r="137" spans="1:9" s="509" customFormat="1" ht="20.25" hidden="1" customHeight="1">
      <c r="A137" s="502" t="s">
        <v>539</v>
      </c>
      <c r="B137" s="503" t="s">
        <v>639</v>
      </c>
      <c r="C137" s="562"/>
      <c r="D137" s="563"/>
      <c r="E137" s="506">
        <v>0</v>
      </c>
      <c r="F137" s="564"/>
      <c r="G137" s="565"/>
      <c r="H137" s="508"/>
    </row>
    <row r="138" spans="1:9" s="509" customFormat="1" ht="20.25" hidden="1" customHeight="1">
      <c r="A138" s="502" t="s">
        <v>540</v>
      </c>
      <c r="B138" s="503" t="s">
        <v>640</v>
      </c>
      <c r="C138" s="562"/>
      <c r="D138" s="563"/>
      <c r="E138" s="506">
        <v>0</v>
      </c>
      <c r="F138" s="564"/>
      <c r="G138" s="565"/>
      <c r="H138" s="508"/>
    </row>
    <row r="139" spans="1:9" s="509" customFormat="1" ht="20.25" hidden="1" customHeight="1">
      <c r="A139" s="502" t="s">
        <v>541</v>
      </c>
      <c r="B139" s="503" t="s">
        <v>641</v>
      </c>
      <c r="C139" s="562"/>
      <c r="D139" s="563"/>
      <c r="E139" s="506">
        <v>0</v>
      </c>
      <c r="F139" s="564"/>
      <c r="G139" s="565"/>
      <c r="H139" s="508"/>
    </row>
    <row r="140" spans="1:9" s="509" customFormat="1" ht="20.25" hidden="1" customHeight="1">
      <c r="A140" s="502" t="s">
        <v>543</v>
      </c>
      <c r="B140" s="503" t="s">
        <v>642</v>
      </c>
      <c r="C140" s="562"/>
      <c r="D140" s="563"/>
      <c r="E140" s="506">
        <v>0</v>
      </c>
      <c r="F140" s="564"/>
      <c r="G140" s="565"/>
      <c r="H140" s="508"/>
    </row>
    <row r="141" spans="1:9" s="509" customFormat="1" ht="20.25" hidden="1" customHeight="1" thickBot="1">
      <c r="A141" s="566" t="s">
        <v>603</v>
      </c>
      <c r="B141" s="567" t="s">
        <v>643</v>
      </c>
      <c r="C141" s="568"/>
      <c r="D141" s="569"/>
      <c r="E141" s="570">
        <v>0</v>
      </c>
      <c r="F141" s="571"/>
      <c r="G141" s="565"/>
      <c r="H141" s="508"/>
    </row>
    <row r="142" spans="1:9" ht="17.25" customHeight="1">
      <c r="D142" s="1252" t="s">
        <v>1159</v>
      </c>
      <c r="E142" s="1252"/>
      <c r="F142" s="1252"/>
      <c r="G142" s="73"/>
      <c r="I142" s="73"/>
    </row>
    <row r="143" spans="1:9" s="81" customFormat="1" ht="14.25">
      <c r="A143" s="81" t="s">
        <v>644</v>
      </c>
      <c r="B143" s="81" t="s">
        <v>645</v>
      </c>
      <c r="D143" s="1245" t="s">
        <v>684</v>
      </c>
      <c r="E143" s="1245"/>
      <c r="F143" s="1245"/>
      <c r="G143" s="572"/>
      <c r="H143" s="572"/>
    </row>
    <row r="144" spans="1:9">
      <c r="E144" s="73"/>
      <c r="F144" s="73"/>
    </row>
    <row r="145" spans="1:7">
      <c r="E145" s="73"/>
      <c r="F145" s="73"/>
      <c r="G145" s="73"/>
    </row>
    <row r="148" spans="1:7">
      <c r="A148" s="24"/>
    </row>
    <row r="149" spans="1:7">
      <c r="A149" s="1246"/>
      <c r="B149" s="1246"/>
      <c r="C149" s="1246"/>
      <c r="D149" s="1246"/>
      <c r="E149" s="1246"/>
      <c r="F149" s="1246"/>
    </row>
    <row r="150" spans="1:7" ht="16.5">
      <c r="A150" s="332" t="s">
        <v>791</v>
      </c>
    </row>
    <row r="151" spans="1:7">
      <c r="E151" s="73"/>
    </row>
  </sheetData>
  <mergeCells count="7">
    <mergeCell ref="A6:F6"/>
    <mergeCell ref="D143:F143"/>
    <mergeCell ref="A149:F149"/>
    <mergeCell ref="A133:F133"/>
    <mergeCell ref="A134:B134"/>
    <mergeCell ref="C134:D134"/>
    <mergeCell ref="D142:F142"/>
  </mergeCells>
  <phoneticPr fontId="0" type="noConversion"/>
  <printOptions horizontalCentered="1"/>
  <pageMargins left="0.56999999999999995" right="0.34" top="0.2" bottom="0.19" header="0.17" footer="0.17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50"/>
  <sheetViews>
    <sheetView topLeftCell="A4" workbookViewId="0">
      <pane xSplit="2" ySplit="6" topLeftCell="D13" activePane="bottomRight" state="frozen"/>
      <selection activeCell="A6" sqref="A6:G6"/>
      <selection pane="topRight" activeCell="A6" sqref="A6:G6"/>
      <selection pane="bottomLeft" activeCell="A6" sqref="A6:G6"/>
      <selection pane="bottomRight" activeCell="A6" sqref="A6:G6"/>
    </sheetView>
  </sheetViews>
  <sheetFormatPr defaultRowHeight="15"/>
  <cols>
    <col min="1" max="1" width="3.5" style="1064" customWidth="1"/>
    <col min="2" max="2" width="44.375" style="1051" customWidth="1"/>
    <col min="3" max="3" width="4.5" style="1051" customWidth="1"/>
    <col min="4" max="4" width="6" style="1051" customWidth="1"/>
    <col min="5" max="7" width="15.75" style="1052" customWidth="1"/>
    <col min="8" max="8" width="14.25" style="1052" customWidth="1"/>
    <col min="9" max="9" width="14.125" style="1052" customWidth="1"/>
    <col min="10" max="10" width="14.375" style="1052" customWidth="1"/>
    <col min="11" max="11" width="15" style="1052" customWidth="1"/>
    <col min="12" max="12" width="15.25" style="1053" customWidth="1"/>
    <col min="13" max="13" width="20" style="1054" bestFit="1" customWidth="1"/>
    <col min="14" max="16384" width="9" style="1055"/>
  </cols>
  <sheetData>
    <row r="1" spans="1:13">
      <c r="A1" s="1050"/>
    </row>
    <row r="2" spans="1:13" s="1060" customFormat="1" ht="15" customHeight="1">
      <c r="A2" s="1050"/>
      <c r="B2" s="1051"/>
      <c r="C2" s="1051"/>
      <c r="D2" s="1056"/>
      <c r="E2" s="1057"/>
      <c r="F2" s="1057"/>
      <c r="G2" s="1057"/>
      <c r="H2" s="1057"/>
      <c r="I2" s="1057"/>
      <c r="J2" s="1057"/>
      <c r="K2" s="1057"/>
      <c r="L2" s="1058" t="s">
        <v>1154</v>
      </c>
      <c r="M2" s="1059"/>
    </row>
    <row r="3" spans="1:13" s="1060" customFormat="1" ht="15" customHeight="1">
      <c r="A3" s="1061"/>
      <c r="B3" s="1062"/>
      <c r="C3" s="1062"/>
      <c r="D3" s="1056"/>
      <c r="E3" s="1057"/>
      <c r="F3" s="1057"/>
      <c r="G3" s="1057"/>
      <c r="H3" s="1057"/>
      <c r="I3" s="1057"/>
      <c r="J3" s="1057"/>
      <c r="K3" s="1057"/>
      <c r="L3" s="1063" t="s">
        <v>947</v>
      </c>
      <c r="M3" s="1059"/>
    </row>
    <row r="4" spans="1:13" ht="9" customHeight="1">
      <c r="E4" s="1051"/>
      <c r="F4" s="1051"/>
      <c r="G4" s="1051"/>
      <c r="H4" s="1051"/>
      <c r="I4" s="1051"/>
      <c r="J4" s="1051"/>
      <c r="K4" s="1051"/>
      <c r="L4" s="1065"/>
    </row>
    <row r="5" spans="1:13" s="1067" customFormat="1" ht="16.5">
      <c r="A5" s="1253" t="s">
        <v>948</v>
      </c>
      <c r="B5" s="1254"/>
      <c r="C5" s="1254"/>
      <c r="D5" s="1254"/>
      <c r="E5" s="1254"/>
      <c r="F5" s="1254"/>
      <c r="G5" s="1254"/>
      <c r="H5" s="1254"/>
      <c r="I5" s="1254"/>
      <c r="J5" s="1254"/>
      <c r="K5" s="1254"/>
      <c r="L5" s="1254"/>
      <c r="M5" s="1066"/>
    </row>
    <row r="6" spans="1:13">
      <c r="A6" s="1255" t="s">
        <v>949</v>
      </c>
      <c r="B6" s="1256"/>
      <c r="C6" s="1256"/>
      <c r="D6" s="1256"/>
      <c r="E6" s="1256"/>
      <c r="F6" s="1256"/>
      <c r="G6" s="1256"/>
      <c r="H6" s="1256"/>
      <c r="I6" s="1256"/>
      <c r="J6" s="1256"/>
      <c r="K6" s="1256"/>
      <c r="L6" s="1256"/>
    </row>
    <row r="7" spans="1:13">
      <c r="A7" s="1257" t="s">
        <v>950</v>
      </c>
      <c r="B7" s="1257"/>
      <c r="C7" s="1257"/>
      <c r="D7" s="1257"/>
      <c r="E7" s="1257"/>
      <c r="F7" s="1257"/>
      <c r="G7" s="1257"/>
      <c r="H7" s="1257"/>
      <c r="I7" s="1257"/>
      <c r="J7" s="1257"/>
      <c r="K7" s="1257"/>
      <c r="L7" s="1257"/>
    </row>
    <row r="8" spans="1:13">
      <c r="B8" s="1068"/>
      <c r="E8" s="1051"/>
      <c r="F8" s="1051"/>
      <c r="G8" s="1051"/>
      <c r="H8" s="1051"/>
      <c r="I8" s="1051"/>
      <c r="J8" s="1051"/>
      <c r="K8" s="1051"/>
      <c r="L8" s="1069" t="s">
        <v>1155</v>
      </c>
    </row>
    <row r="9" spans="1:13" s="1075" customFormat="1" ht="30">
      <c r="A9" s="1070" t="s">
        <v>734</v>
      </c>
      <c r="B9" s="1071" t="s">
        <v>768</v>
      </c>
      <c r="C9" s="1071" t="s">
        <v>461</v>
      </c>
      <c r="D9" s="1072" t="s">
        <v>462</v>
      </c>
      <c r="E9" s="1073" t="s">
        <v>352</v>
      </c>
      <c r="F9" s="1073" t="s">
        <v>951</v>
      </c>
      <c r="G9" s="1229" t="s">
        <v>952</v>
      </c>
      <c r="H9" s="1229" t="s">
        <v>454</v>
      </c>
      <c r="I9" s="1229" t="s">
        <v>455</v>
      </c>
      <c r="J9" s="1229" t="s">
        <v>689</v>
      </c>
      <c r="K9" s="1073"/>
      <c r="L9" s="1073" t="s">
        <v>950</v>
      </c>
      <c r="M9" s="1074"/>
    </row>
    <row r="10" spans="1:13" s="1067" customFormat="1">
      <c r="A10" s="1076" t="s">
        <v>737</v>
      </c>
      <c r="B10" s="1077" t="s">
        <v>953</v>
      </c>
      <c r="C10" s="1076"/>
      <c r="D10" s="1076"/>
      <c r="E10" s="1078"/>
      <c r="F10" s="1078"/>
      <c r="G10" s="1078"/>
      <c r="H10" s="1078"/>
      <c r="I10" s="1078"/>
      <c r="J10" s="1078"/>
      <c r="K10" s="1078"/>
      <c r="L10" s="1079"/>
      <c r="M10" s="1066"/>
    </row>
    <row r="11" spans="1:13">
      <c r="A11" s="1080">
        <v>1</v>
      </c>
      <c r="B11" s="1081" t="s">
        <v>954</v>
      </c>
      <c r="C11" s="1082">
        <v>1</v>
      </c>
      <c r="D11" s="1082"/>
      <c r="E11" s="1083">
        <f t="shared" ref="E11:E17" si="0">SUM(F11:K11)</f>
        <v>130764571370</v>
      </c>
      <c r="F11" s="1083"/>
      <c r="G11" s="1084">
        <v>125038710790</v>
      </c>
      <c r="H11" s="1083"/>
      <c r="I11" s="1083">
        <v>5725860580</v>
      </c>
      <c r="J11" s="1083"/>
      <c r="K11" s="1083"/>
      <c r="L11" s="1083">
        <v>172622258332</v>
      </c>
    </row>
    <row r="12" spans="1:13">
      <c r="A12" s="1080">
        <v>2</v>
      </c>
      <c r="B12" s="1085" t="s">
        <v>955</v>
      </c>
      <c r="C12" s="1082">
        <v>2</v>
      </c>
      <c r="D12" s="1082"/>
      <c r="E12" s="1083">
        <f t="shared" si="0"/>
        <v>-316296001494</v>
      </c>
      <c r="F12" s="1086">
        <v>-52503355226</v>
      </c>
      <c r="G12" s="1087">
        <v>-258987017090</v>
      </c>
      <c r="H12" s="1083">
        <f>-107265102-40290269</f>
        <v>-147555371</v>
      </c>
      <c r="I12" s="1083">
        <v>-4651681755</v>
      </c>
      <c r="J12" s="1083">
        <v>-6392052</v>
      </c>
      <c r="K12" s="1083"/>
      <c r="L12" s="1083">
        <v>-96935989292</v>
      </c>
    </row>
    <row r="13" spans="1:13">
      <c r="A13" s="1080">
        <v>3</v>
      </c>
      <c r="B13" s="1085" t="s">
        <v>956</v>
      </c>
      <c r="C13" s="1082">
        <v>3</v>
      </c>
      <c r="D13" s="1082"/>
      <c r="E13" s="1083">
        <f t="shared" si="0"/>
        <v>-6708314861</v>
      </c>
      <c r="F13" s="1083"/>
      <c r="G13" s="1087">
        <v>-4813414025</v>
      </c>
      <c r="H13" s="1083">
        <f>-360380523-353087842</f>
        <v>-713468365</v>
      </c>
      <c r="I13" s="1083">
        <v>-759970998</v>
      </c>
      <c r="J13" s="1083">
        <v>-421461473</v>
      </c>
      <c r="K13" s="1083"/>
      <c r="L13" s="1083">
        <v>-6673276355</v>
      </c>
    </row>
    <row r="14" spans="1:13">
      <c r="A14" s="1080">
        <v>4</v>
      </c>
      <c r="B14" s="1085" t="s">
        <v>957</v>
      </c>
      <c r="C14" s="1082">
        <v>4</v>
      </c>
      <c r="D14" s="1082"/>
      <c r="E14" s="1083">
        <f t="shared" si="0"/>
        <v>-4648947912</v>
      </c>
      <c r="F14" s="1083">
        <f>-108992042-1518993006-48246528-28055556</f>
        <v>-1704287132</v>
      </c>
      <c r="G14" s="1087">
        <v>-2944660780</v>
      </c>
      <c r="H14" s="1083"/>
      <c r="I14" s="1083"/>
      <c r="J14" s="1083"/>
      <c r="K14" s="1083"/>
      <c r="L14" s="1083">
        <v>-4678559672</v>
      </c>
    </row>
    <row r="15" spans="1:13">
      <c r="A15" s="1080">
        <v>5</v>
      </c>
      <c r="B15" s="1088" t="s">
        <v>958</v>
      </c>
      <c r="C15" s="1082">
        <v>5</v>
      </c>
      <c r="D15" s="1082"/>
      <c r="E15" s="1083">
        <f t="shared" si="0"/>
        <v>-3400000000</v>
      </c>
      <c r="F15" s="1083"/>
      <c r="G15" s="1089">
        <v>-3400000000</v>
      </c>
      <c r="H15" s="1083"/>
      <c r="I15" s="1083"/>
      <c r="J15" s="1083"/>
      <c r="K15" s="1083"/>
      <c r="L15" s="1083">
        <v>-2640000000</v>
      </c>
    </row>
    <row r="16" spans="1:13">
      <c r="A16" s="1080">
        <v>6</v>
      </c>
      <c r="B16" s="1085" t="s">
        <v>959</v>
      </c>
      <c r="C16" s="1082">
        <v>6</v>
      </c>
      <c r="D16" s="1082"/>
      <c r="E16" s="1083">
        <f t="shared" si="0"/>
        <v>225539502368</v>
      </c>
      <c r="F16" s="1086">
        <f>-SUM(H16:J16)+3852417-6000000000-30051000000-71555000000-21772264</f>
        <v>-113544597392</v>
      </c>
      <c r="G16" s="630">
        <v>333163422215</v>
      </c>
      <c r="H16" s="1083">
        <f>701907926+388504256</f>
        <v>1090412182</v>
      </c>
      <c r="I16" s="1083">
        <v>2820471887</v>
      </c>
      <c r="J16" s="1083">
        <v>2009793476</v>
      </c>
      <c r="K16" s="1083"/>
      <c r="L16" s="1083">
        <v>70905006335</v>
      </c>
    </row>
    <row r="17" spans="1:13">
      <c r="A17" s="1080">
        <v>7</v>
      </c>
      <c r="B17" s="1085" t="s">
        <v>960</v>
      </c>
      <c r="C17" s="1082">
        <v>7</v>
      </c>
      <c r="D17" s="1082"/>
      <c r="E17" s="1083">
        <f t="shared" si="0"/>
        <v>-102070798845</v>
      </c>
      <c r="F17" s="1086">
        <f>5920677545+6000000000+30051000000+71555000000+1704287132</f>
        <v>115230964677</v>
      </c>
      <c r="G17" s="1087">
        <v>-212349348168</v>
      </c>
      <c r="H17" s="1083">
        <f>-244273196-4594985</f>
        <v>-248868181</v>
      </c>
      <c r="I17" s="1083">
        <v>-2871951883</v>
      </c>
      <c r="J17" s="1083">
        <v>-1831595290</v>
      </c>
      <c r="K17" s="1083"/>
      <c r="L17" s="1083">
        <v>-48499970484</v>
      </c>
    </row>
    <row r="18" spans="1:13" s="1095" customFormat="1">
      <c r="A18" s="1090"/>
      <c r="B18" s="1091" t="s">
        <v>961</v>
      </c>
      <c r="C18" s="1092">
        <v>20</v>
      </c>
      <c r="D18" s="1092"/>
      <c r="E18" s="1093">
        <f t="shared" ref="E18:J18" si="1">SUM(E11:E17)</f>
        <v>-76819989374</v>
      </c>
      <c r="F18" s="1093">
        <f t="shared" si="1"/>
        <v>-52521275073</v>
      </c>
      <c r="G18" s="1093">
        <f t="shared" si="1"/>
        <v>-24292307058</v>
      </c>
      <c r="H18" s="1093">
        <f t="shared" si="1"/>
        <v>-19479735</v>
      </c>
      <c r="I18" s="1093">
        <f t="shared" si="1"/>
        <v>262727831</v>
      </c>
      <c r="J18" s="1093">
        <f t="shared" si="1"/>
        <v>-249655339</v>
      </c>
      <c r="K18" s="1093"/>
      <c r="L18" s="1093">
        <v>84099468864</v>
      </c>
      <c r="M18" s="1094"/>
    </row>
    <row r="19" spans="1:13" s="1067" customFormat="1">
      <c r="A19" s="1076" t="s">
        <v>738</v>
      </c>
      <c r="B19" s="1077" t="s">
        <v>962</v>
      </c>
      <c r="C19" s="1076"/>
      <c r="D19" s="1076"/>
      <c r="E19" s="1083"/>
      <c r="F19" s="1083"/>
      <c r="G19" s="1083"/>
      <c r="H19" s="1083"/>
      <c r="I19" s="1083"/>
      <c r="J19" s="1083"/>
      <c r="K19" s="1083"/>
      <c r="L19" s="1079"/>
      <c r="M19" s="1066"/>
    </row>
    <row r="20" spans="1:13" s="1098" customFormat="1" ht="28.5">
      <c r="A20" s="1096">
        <v>1</v>
      </c>
      <c r="B20" s="1085" t="s">
        <v>963</v>
      </c>
      <c r="C20" s="1097">
        <v>21</v>
      </c>
      <c r="D20" s="1097" t="s">
        <v>964</v>
      </c>
      <c r="E20" s="1083">
        <f t="shared" ref="E20:E26" si="2">SUM(F20:K20)</f>
        <v>0</v>
      </c>
      <c r="F20" s="1083"/>
      <c r="G20" s="1087">
        <f>'so lieu 2'!B155</f>
        <v>0</v>
      </c>
      <c r="H20" s="1083"/>
      <c r="I20" s="1083"/>
      <c r="J20" s="1083"/>
      <c r="K20" s="1083"/>
      <c r="L20" s="1083">
        <v>0</v>
      </c>
      <c r="M20" s="1054"/>
    </row>
    <row r="21" spans="1:13" s="1098" customFormat="1" ht="28.5">
      <c r="A21" s="1096">
        <v>2</v>
      </c>
      <c r="B21" s="1085" t="s">
        <v>965</v>
      </c>
      <c r="C21" s="1097">
        <v>22</v>
      </c>
      <c r="D21" s="1097"/>
      <c r="E21" s="1083">
        <f t="shared" si="2"/>
        <v>200000</v>
      </c>
      <c r="F21" s="1083"/>
      <c r="G21" s="1083">
        <v>200000</v>
      </c>
      <c r="H21" s="1083"/>
      <c r="I21" s="1083"/>
      <c r="J21" s="1083"/>
      <c r="K21" s="1083"/>
      <c r="L21" s="1083">
        <v>0</v>
      </c>
      <c r="M21" s="1054"/>
    </row>
    <row r="22" spans="1:13" s="1098" customFormat="1">
      <c r="A22" s="1096">
        <v>3</v>
      </c>
      <c r="B22" s="1085" t="s">
        <v>966</v>
      </c>
      <c r="C22" s="1097">
        <v>23</v>
      </c>
      <c r="D22" s="1097"/>
      <c r="E22" s="1083">
        <f t="shared" si="2"/>
        <v>0</v>
      </c>
      <c r="F22" s="1083"/>
      <c r="G22" s="1083">
        <f>'so lieu 2'!B185</f>
        <v>0</v>
      </c>
      <c r="H22" s="1083"/>
      <c r="I22" s="1083"/>
      <c r="J22" s="1083"/>
      <c r="K22" s="1083"/>
      <c r="L22" s="1083">
        <v>0</v>
      </c>
      <c r="M22" s="1054"/>
    </row>
    <row r="23" spans="1:13" s="1098" customFormat="1" ht="28.5">
      <c r="A23" s="1096">
        <v>4</v>
      </c>
      <c r="B23" s="1085" t="s">
        <v>967</v>
      </c>
      <c r="C23" s="1097">
        <v>24</v>
      </c>
      <c r="D23" s="1097"/>
      <c r="E23" s="1083">
        <f t="shared" si="2"/>
        <v>0</v>
      </c>
      <c r="F23" s="1083"/>
      <c r="G23" s="1083">
        <f>'so lieu 2'!B191</f>
        <v>0</v>
      </c>
      <c r="H23" s="1083"/>
      <c r="I23" s="1083"/>
      <c r="J23" s="1083"/>
      <c r="K23" s="1083"/>
      <c r="L23" s="1083">
        <v>0</v>
      </c>
      <c r="M23" s="1054"/>
    </row>
    <row r="24" spans="1:13">
      <c r="A24" s="1080">
        <v>5</v>
      </c>
      <c r="B24" s="1085" t="s">
        <v>968</v>
      </c>
      <c r="C24" s="1082">
        <v>25</v>
      </c>
      <c r="D24" s="1082"/>
      <c r="E24" s="1083">
        <f t="shared" si="2"/>
        <v>0</v>
      </c>
      <c r="F24" s="1083"/>
      <c r="G24" s="1083">
        <f>'so lieu 2'!B197</f>
        <v>0</v>
      </c>
      <c r="H24" s="1083"/>
      <c r="I24" s="1083"/>
      <c r="J24" s="1083"/>
      <c r="K24" s="1083"/>
      <c r="L24" s="1083">
        <v>0</v>
      </c>
    </row>
    <row r="25" spans="1:13">
      <c r="A25" s="1080">
        <v>6</v>
      </c>
      <c r="B25" s="1085" t="s">
        <v>969</v>
      </c>
      <c r="C25" s="1082">
        <v>26</v>
      </c>
      <c r="D25" s="1082"/>
      <c r="E25" s="1083">
        <f t="shared" si="2"/>
        <v>0</v>
      </c>
      <c r="F25" s="1083"/>
      <c r="G25" s="1083">
        <f>'so lieu 2'!B206</f>
        <v>0</v>
      </c>
      <c r="H25" s="1083"/>
      <c r="I25" s="1083"/>
      <c r="J25" s="1083"/>
      <c r="K25" s="1083"/>
      <c r="L25" s="1083">
        <v>0</v>
      </c>
    </row>
    <row r="26" spans="1:13">
      <c r="A26" s="1080">
        <v>7</v>
      </c>
      <c r="B26" s="1085" t="s">
        <v>970</v>
      </c>
      <c r="C26" s="1082">
        <v>27</v>
      </c>
      <c r="D26" s="1082"/>
      <c r="E26" s="1083">
        <f t="shared" si="2"/>
        <v>424983397</v>
      </c>
      <c r="F26" s="1083">
        <f>-I26+21772264</f>
        <v>17919847</v>
      </c>
      <c r="G26" s="1083">
        <v>402662459</v>
      </c>
      <c r="H26" s="1083"/>
      <c r="I26" s="1083">
        <v>3852417</v>
      </c>
      <c r="J26" s="1083">
        <v>548674</v>
      </c>
      <c r="K26" s="1083"/>
      <c r="L26" s="1083">
        <v>252713327</v>
      </c>
    </row>
    <row r="27" spans="1:13" s="1095" customFormat="1">
      <c r="A27" s="1090"/>
      <c r="B27" s="1091" t="s">
        <v>971</v>
      </c>
      <c r="C27" s="1092">
        <v>30</v>
      </c>
      <c r="D27" s="1092"/>
      <c r="E27" s="1093">
        <f t="shared" ref="E27:J27" si="3">SUM(E20:E26)</f>
        <v>425183397</v>
      </c>
      <c r="F27" s="1093">
        <f t="shared" si="3"/>
        <v>17919847</v>
      </c>
      <c r="G27" s="1093">
        <f t="shared" si="3"/>
        <v>402862459</v>
      </c>
      <c r="H27" s="1093">
        <f t="shared" si="3"/>
        <v>0</v>
      </c>
      <c r="I27" s="1093">
        <f t="shared" si="3"/>
        <v>3852417</v>
      </c>
      <c r="J27" s="1093">
        <f t="shared" si="3"/>
        <v>548674</v>
      </c>
      <c r="K27" s="1093"/>
      <c r="L27" s="1093">
        <v>252713327</v>
      </c>
      <c r="M27" s="1094"/>
    </row>
    <row r="28" spans="1:13" s="1067" customFormat="1">
      <c r="A28" s="1076" t="s">
        <v>770</v>
      </c>
      <c r="B28" s="1077" t="s">
        <v>972</v>
      </c>
      <c r="C28" s="1076"/>
      <c r="D28" s="1076"/>
      <c r="E28" s="1078"/>
      <c r="F28" s="1078"/>
      <c r="G28" s="1078"/>
      <c r="H28" s="1078"/>
      <c r="I28" s="1078"/>
      <c r="J28" s="1078"/>
      <c r="K28" s="1078"/>
      <c r="L28" s="1079"/>
      <c r="M28" s="1066"/>
    </row>
    <row r="29" spans="1:13" ht="28.5">
      <c r="A29" s="1080">
        <v>1</v>
      </c>
      <c r="B29" s="1085" t="s">
        <v>973</v>
      </c>
      <c r="C29" s="1082">
        <v>31</v>
      </c>
      <c r="D29" s="1082"/>
      <c r="E29" s="1083">
        <f t="shared" ref="E29:E34" si="4">SUM(F29:K29)</f>
        <v>0</v>
      </c>
      <c r="F29" s="1083"/>
      <c r="G29" s="1083">
        <f>'so lieu 2'!B247</f>
        <v>0</v>
      </c>
      <c r="H29" s="1083"/>
      <c r="I29" s="1083"/>
      <c r="J29" s="1083"/>
      <c r="K29" s="1083"/>
      <c r="L29" s="1083">
        <v>0</v>
      </c>
    </row>
    <row r="30" spans="1:13" ht="28.5">
      <c r="A30" s="1080">
        <v>2</v>
      </c>
      <c r="B30" s="1085" t="s">
        <v>974</v>
      </c>
      <c r="C30" s="1082">
        <v>32</v>
      </c>
      <c r="D30" s="1082"/>
      <c r="E30" s="1083">
        <f t="shared" si="4"/>
        <v>0</v>
      </c>
      <c r="F30" s="1083"/>
      <c r="G30" s="1083">
        <f>'so lieu 2'!B252</f>
        <v>0</v>
      </c>
      <c r="H30" s="1083"/>
      <c r="I30" s="1083"/>
      <c r="J30" s="1083"/>
      <c r="K30" s="1083"/>
      <c r="L30" s="1083">
        <v>0</v>
      </c>
    </row>
    <row r="31" spans="1:13">
      <c r="A31" s="1080">
        <v>3</v>
      </c>
      <c r="B31" s="1085" t="s">
        <v>975</v>
      </c>
      <c r="C31" s="1082">
        <v>33</v>
      </c>
      <c r="D31" s="1082"/>
      <c r="E31" s="1083">
        <f t="shared" si="4"/>
        <v>72816718856</v>
      </c>
      <c r="F31" s="1083">
        <f>27000000000+45816718856-20313363630</f>
        <v>52503355226</v>
      </c>
      <c r="G31" s="1083">
        <v>20313363630</v>
      </c>
      <c r="H31" s="1083"/>
      <c r="I31" s="1083"/>
      <c r="J31" s="1083"/>
      <c r="K31" s="1083"/>
      <c r="L31" s="1083">
        <v>0</v>
      </c>
    </row>
    <row r="32" spans="1:13">
      <c r="A32" s="1080">
        <v>4</v>
      </c>
      <c r="B32" s="1085" t="s">
        <v>976</v>
      </c>
      <c r="C32" s="1082">
        <v>34</v>
      </c>
      <c r="D32" s="1082"/>
      <c r="E32" s="1083">
        <f t="shared" si="4"/>
        <v>-21025316197</v>
      </c>
      <c r="F32" s="1083"/>
      <c r="G32" s="1083">
        <v>-21025316197</v>
      </c>
      <c r="H32" s="1083"/>
      <c r="I32" s="1083"/>
      <c r="J32" s="1083"/>
      <c r="K32" s="1083"/>
      <c r="L32" s="1083">
        <v>-70732407522</v>
      </c>
    </row>
    <row r="33" spans="1:14">
      <c r="A33" s="1080">
        <v>5</v>
      </c>
      <c r="B33" s="1085" t="s">
        <v>977</v>
      </c>
      <c r="C33" s="1082">
        <v>35</v>
      </c>
      <c r="D33" s="1082"/>
      <c r="E33" s="1083">
        <f t="shared" si="4"/>
        <v>0</v>
      </c>
      <c r="F33" s="1083"/>
      <c r="G33" s="1083"/>
      <c r="H33" s="1083"/>
      <c r="I33" s="1083"/>
      <c r="J33" s="1083"/>
      <c r="K33" s="1083"/>
      <c r="L33" s="1083">
        <v>0</v>
      </c>
    </row>
    <row r="34" spans="1:14">
      <c r="A34" s="1080">
        <v>6</v>
      </c>
      <c r="B34" s="1085" t="s">
        <v>978</v>
      </c>
      <c r="C34" s="1082">
        <v>36</v>
      </c>
      <c r="D34" s="1082">
        <v>21</v>
      </c>
      <c r="E34" s="1083">
        <f t="shared" si="4"/>
        <v>0</v>
      </c>
      <c r="F34" s="1083"/>
      <c r="G34" s="1083"/>
      <c r="H34" s="1083"/>
      <c r="I34" s="1083"/>
      <c r="J34" s="1083"/>
      <c r="K34" s="1083"/>
      <c r="L34" s="1083">
        <v>0</v>
      </c>
    </row>
    <row r="35" spans="1:14" s="1095" customFormat="1">
      <c r="A35" s="1090"/>
      <c r="B35" s="1091" t="s">
        <v>979</v>
      </c>
      <c r="C35" s="1092">
        <v>40</v>
      </c>
      <c r="D35" s="1092"/>
      <c r="E35" s="1093">
        <f t="shared" ref="E35:J35" si="5">SUM(E29:E34)</f>
        <v>51791402659</v>
      </c>
      <c r="F35" s="1093">
        <f t="shared" si="5"/>
        <v>52503355226</v>
      </c>
      <c r="G35" s="1093">
        <f t="shared" si="5"/>
        <v>-711952567</v>
      </c>
      <c r="H35" s="1093">
        <f t="shared" si="5"/>
        <v>0</v>
      </c>
      <c r="I35" s="1093">
        <f t="shared" si="5"/>
        <v>0</v>
      </c>
      <c r="J35" s="1093">
        <f t="shared" si="5"/>
        <v>0</v>
      </c>
      <c r="K35" s="1093"/>
      <c r="L35" s="1093">
        <v>-70732407522</v>
      </c>
      <c r="M35" s="1094"/>
    </row>
    <row r="36" spans="1:14" s="1067" customFormat="1">
      <c r="A36" s="1099"/>
      <c r="B36" s="1077" t="s">
        <v>980</v>
      </c>
      <c r="C36" s="1076">
        <v>50</v>
      </c>
      <c r="D36" s="1076"/>
      <c r="E36" s="1079">
        <f t="shared" ref="E36:J36" si="6">E35+E27+E18</f>
        <v>-24603403318</v>
      </c>
      <c r="F36" s="1079">
        <f t="shared" si="6"/>
        <v>0</v>
      </c>
      <c r="G36" s="1079">
        <f t="shared" si="6"/>
        <v>-24601397166</v>
      </c>
      <c r="H36" s="1079">
        <f t="shared" si="6"/>
        <v>-19479735</v>
      </c>
      <c r="I36" s="1079">
        <f t="shared" si="6"/>
        <v>266580248</v>
      </c>
      <c r="J36" s="1079">
        <f t="shared" si="6"/>
        <v>-249106665</v>
      </c>
      <c r="K36" s="1079"/>
      <c r="L36" s="1079">
        <v>13619774669</v>
      </c>
      <c r="M36" s="1066"/>
    </row>
    <row r="37" spans="1:14" s="1067" customFormat="1">
      <c r="A37" s="1099"/>
      <c r="B37" s="1077" t="s">
        <v>981</v>
      </c>
      <c r="C37" s="1076">
        <v>60</v>
      </c>
      <c r="D37" s="1076"/>
      <c r="E37" s="1079">
        <f>SUM(F37:K37)</f>
        <v>34055147516</v>
      </c>
      <c r="F37" s="1079"/>
      <c r="G37" s="1079">
        <v>33178991534</v>
      </c>
      <c r="H37" s="1079">
        <v>35426855</v>
      </c>
      <c r="I37" s="1079">
        <v>587278703</v>
      </c>
      <c r="J37" s="1079">
        <v>253450424</v>
      </c>
      <c r="K37" s="1079"/>
      <c r="L37" s="1079">
        <v>6355828058</v>
      </c>
      <c r="M37" s="1066"/>
    </row>
    <row r="38" spans="1:14" ht="15" customHeight="1">
      <c r="A38" s="1080"/>
      <c r="B38" s="1100" t="s">
        <v>985</v>
      </c>
      <c r="C38" s="1082">
        <v>61</v>
      </c>
      <c r="D38" s="1082"/>
      <c r="E38" s="1079">
        <f>SUM(F38:K38)</f>
        <v>0</v>
      </c>
      <c r="F38" s="1083"/>
      <c r="G38" s="1083"/>
      <c r="H38" s="1083"/>
      <c r="I38" s="1083"/>
      <c r="J38" s="1083"/>
      <c r="K38" s="1083"/>
      <c r="L38" s="1083">
        <v>0</v>
      </c>
    </row>
    <row r="39" spans="1:14" s="1067" customFormat="1">
      <c r="A39" s="1101"/>
      <c r="B39" s="1102" t="s">
        <v>982</v>
      </c>
      <c r="C39" s="1103">
        <v>70</v>
      </c>
      <c r="D39" s="1103">
        <v>29</v>
      </c>
      <c r="E39" s="1104">
        <f>E37+E38+E36</f>
        <v>9451744198</v>
      </c>
      <c r="F39" s="1104"/>
      <c r="G39" s="1104">
        <f>G37+G38+G36</f>
        <v>8577594368</v>
      </c>
      <c r="H39" s="1104">
        <f>H37+H38+H36</f>
        <v>15947120</v>
      </c>
      <c r="I39" s="1104">
        <f>I37+I38+I36</f>
        <v>853858951</v>
      </c>
      <c r="J39" s="1104">
        <f>J37+J38+J36</f>
        <v>4343759</v>
      </c>
      <c r="K39" s="1104"/>
      <c r="L39" s="1104">
        <v>19975602727</v>
      </c>
      <c r="M39" s="1066"/>
      <c r="N39" s="1105"/>
    </row>
    <row r="40" spans="1:14" ht="12" customHeight="1">
      <c r="E40" s="1106"/>
      <c r="F40" s="1106"/>
      <c r="G40" s="1106"/>
      <c r="H40" s="1106"/>
      <c r="I40" s="1106"/>
      <c r="J40" s="1106"/>
      <c r="K40" s="1051"/>
      <c r="L40" s="1107"/>
    </row>
    <row r="41" spans="1:14" ht="12" customHeight="1">
      <c r="E41" s="1106">
        <f>E39-'CDKT TG'!E10</f>
        <v>0</v>
      </c>
      <c r="F41" s="1106"/>
      <c r="G41" s="1106">
        <f>G39-'CDKT TG'!G10</f>
        <v>0</v>
      </c>
      <c r="H41" s="1106">
        <f>H39-'CDKT TG'!H10</f>
        <v>0</v>
      </c>
      <c r="I41" s="1106">
        <f>I39-'CDKT TG'!I10</f>
        <v>0</v>
      </c>
      <c r="J41" s="1106">
        <f>J39-'CDKT TG'!J10</f>
        <v>0</v>
      </c>
      <c r="K41" s="1051"/>
      <c r="L41" s="1107"/>
    </row>
    <row r="42" spans="1:14" ht="14.25" customHeight="1">
      <c r="A42" s="1051"/>
      <c r="D42" s="1108"/>
      <c r="E42" s="1108"/>
      <c r="F42" s="1108"/>
      <c r="G42" s="1108"/>
      <c r="H42" s="1108"/>
      <c r="I42" s="1109"/>
      <c r="J42" s="1259" t="s">
        <v>983</v>
      </c>
      <c r="K42" s="1259"/>
      <c r="L42" s="1259"/>
    </row>
    <row r="43" spans="1:14" s="1111" customFormat="1" ht="14.25">
      <c r="A43" s="1110"/>
      <c r="B43" s="1111" t="s">
        <v>984</v>
      </c>
      <c r="D43" s="1112"/>
      <c r="F43" s="1113" t="s">
        <v>741</v>
      </c>
      <c r="G43" s="1112"/>
      <c r="H43" s="1112"/>
      <c r="I43" s="1112"/>
      <c r="J43" s="1258" t="s">
        <v>1156</v>
      </c>
      <c r="K43" s="1258"/>
      <c r="L43" s="1258"/>
      <c r="M43" s="1114"/>
    </row>
    <row r="44" spans="1:14" s="1121" customFormat="1" ht="12" customHeight="1">
      <c r="A44" s="1115"/>
      <c r="B44" s="1116"/>
      <c r="C44" s="1115"/>
      <c r="D44" s="1115"/>
      <c r="E44" s="1117"/>
      <c r="F44" s="1117"/>
      <c r="G44" s="1118"/>
      <c r="H44" s="1118"/>
      <c r="I44" s="1118"/>
      <c r="J44" s="1118"/>
      <c r="K44" s="1118"/>
      <c r="L44" s="1119"/>
      <c r="M44" s="1120"/>
    </row>
    <row r="45" spans="1:14" s="1121" customFormat="1" ht="12.95" customHeight="1">
      <c r="A45" s="1115"/>
      <c r="B45" s="1115"/>
      <c r="C45" s="1115"/>
      <c r="D45" s="1115"/>
      <c r="E45" s="1122"/>
      <c r="F45" s="1122"/>
      <c r="G45" s="1122"/>
      <c r="H45" s="1122"/>
      <c r="I45" s="1122"/>
      <c r="J45" s="1122"/>
      <c r="K45" s="1122"/>
      <c r="L45" s="1122"/>
      <c r="M45" s="1120"/>
    </row>
    <row r="46" spans="1:14" s="1121" customFormat="1" ht="12.95" customHeight="1">
      <c r="A46" s="1115"/>
      <c r="B46" s="1115"/>
      <c r="C46" s="1115"/>
      <c r="D46" s="1115"/>
      <c r="E46" s="1122"/>
      <c r="F46" s="1122"/>
      <c r="G46" s="1122"/>
      <c r="H46" s="1122"/>
      <c r="I46" s="1122"/>
      <c r="J46" s="1122"/>
      <c r="K46" s="1122"/>
      <c r="L46" s="1119"/>
      <c r="M46" s="1120"/>
    </row>
    <row r="47" spans="1:14" s="1121" customFormat="1" ht="12.95" customHeight="1">
      <c r="A47" s="1115"/>
      <c r="B47" s="1115"/>
      <c r="C47" s="1115"/>
      <c r="D47" s="1115"/>
      <c r="E47" s="1122"/>
      <c r="F47" s="1122"/>
      <c r="G47" s="1122"/>
      <c r="H47" s="1122"/>
      <c r="I47" s="1122"/>
      <c r="J47" s="1118"/>
      <c r="K47" s="1122"/>
      <c r="L47" s="1119"/>
      <c r="M47" s="1120"/>
    </row>
    <row r="48" spans="1:14" s="1121" customFormat="1" ht="12.95" customHeight="1">
      <c r="A48" s="1115"/>
      <c r="B48" s="1115"/>
      <c r="C48" s="1115"/>
      <c r="D48" s="1115"/>
      <c r="E48" s="1122"/>
      <c r="F48" s="1122"/>
      <c r="G48" s="1122"/>
      <c r="H48" s="1122"/>
      <c r="I48" s="1122"/>
      <c r="J48" s="1122"/>
      <c r="K48" s="1122"/>
      <c r="L48" s="1119"/>
      <c r="M48" s="1120"/>
    </row>
    <row r="49" spans="1:13" s="1121" customFormat="1">
      <c r="A49" s="1115"/>
      <c r="B49" s="1116"/>
      <c r="C49" s="1123"/>
      <c r="D49" s="1123"/>
      <c r="E49" s="1123"/>
      <c r="F49" s="1123"/>
      <c r="G49" s="1123"/>
      <c r="H49" s="1123"/>
      <c r="I49" s="1123"/>
      <c r="J49" s="1123"/>
      <c r="K49" s="1123"/>
      <c r="L49" s="1123"/>
      <c r="M49" s="1120"/>
    </row>
    <row r="50" spans="1:13" s="1128" customFormat="1" ht="14.25">
      <c r="A50" s="1124"/>
      <c r="B50" s="1125"/>
      <c r="C50" s="1125"/>
      <c r="D50" s="1125"/>
      <c r="E50" s="1126"/>
      <c r="F50" s="1126"/>
      <c r="G50" s="1126"/>
      <c r="H50" s="1126"/>
      <c r="I50" s="1126"/>
      <c r="J50" s="1126"/>
      <c r="K50" s="1126"/>
      <c r="L50" s="1126"/>
      <c r="M50" s="1127"/>
    </row>
  </sheetData>
  <mergeCells count="5">
    <mergeCell ref="A5:L5"/>
    <mergeCell ref="A6:L6"/>
    <mergeCell ref="A7:L7"/>
    <mergeCell ref="J43:L43"/>
    <mergeCell ref="J42:L42"/>
  </mergeCells>
  <phoneticPr fontId="87" type="noConversion"/>
  <printOptions horizontalCentered="1"/>
  <pageMargins left="0.21" right="0.16" top="0.17" bottom="0.39" header="0.17" footer="0.28999999999999998"/>
  <pageSetup paperSize="9" scale="75" firstPageNumber="10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0"/>
  <sheetViews>
    <sheetView topLeftCell="A270" zoomScale="85" workbookViewId="0">
      <selection activeCell="A6" sqref="A6:G6"/>
    </sheetView>
  </sheetViews>
  <sheetFormatPr defaultColWidth="8" defaultRowHeight="15"/>
  <cols>
    <col min="1" max="1" width="26.625" style="1170" customWidth="1"/>
    <col min="2" max="2" width="16.625" style="1129" customWidth="1"/>
    <col min="3" max="3" width="48.75" style="1129" customWidth="1"/>
    <col min="4" max="4" width="15.75" style="1129" customWidth="1"/>
    <col min="5" max="6" width="15.5" style="1129" customWidth="1"/>
    <col min="7" max="16384" width="8" style="1130"/>
  </cols>
  <sheetData>
    <row r="2" spans="1:6" ht="16.5">
      <c r="A2" s="1260" t="s">
        <v>986</v>
      </c>
      <c r="B2" s="1260"/>
      <c r="C2" s="1260"/>
    </row>
    <row r="4" spans="1:6">
      <c r="A4" s="1131"/>
      <c r="B4" s="1132"/>
      <c r="C4" s="1132"/>
    </row>
    <row r="5" spans="1:6" s="1136" customFormat="1" ht="160.5" customHeight="1">
      <c r="A5" s="1133" t="s">
        <v>987</v>
      </c>
      <c r="B5" s="1133">
        <f>B6+B12+B22</f>
        <v>12343298105</v>
      </c>
      <c r="C5" s="1134" t="s">
        <v>9</v>
      </c>
      <c r="D5" s="1135"/>
      <c r="E5" s="1135"/>
      <c r="F5" s="1135"/>
    </row>
    <row r="6" spans="1:6" s="1142" customFormat="1" ht="15.75">
      <c r="A6" s="1137" t="s">
        <v>988</v>
      </c>
      <c r="B6" s="1138">
        <f>SUM(B7:B11)</f>
        <v>12343298105</v>
      </c>
      <c r="C6" s="1139"/>
      <c r="D6" s="1140"/>
      <c r="E6" s="1141"/>
      <c r="F6" s="1141"/>
    </row>
    <row r="7" spans="1:6" s="1142" customFormat="1" ht="15.75">
      <c r="A7" s="1131" t="s">
        <v>989</v>
      </c>
      <c r="B7" s="1143">
        <v>12343298105</v>
      </c>
      <c r="C7" s="1139"/>
      <c r="D7" s="1140"/>
      <c r="E7" s="1141"/>
      <c r="F7" s="1141"/>
    </row>
    <row r="8" spans="1:6" s="1142" customFormat="1" ht="15.75">
      <c r="A8" s="1131" t="s">
        <v>990</v>
      </c>
      <c r="B8" s="1132"/>
      <c r="C8" s="1139"/>
      <c r="D8" s="1140"/>
      <c r="E8" s="1141"/>
      <c r="F8" s="1141"/>
    </row>
    <row r="9" spans="1:6" s="1142" customFormat="1" ht="15.75">
      <c r="A9" s="1131" t="s">
        <v>991</v>
      </c>
      <c r="B9" s="1132"/>
      <c r="C9" s="1139"/>
      <c r="D9" s="1140"/>
      <c r="E9" s="1141"/>
      <c r="F9" s="1141"/>
    </row>
    <row r="10" spans="1:6" s="1142" customFormat="1" ht="15.75">
      <c r="A10" s="1131" t="s">
        <v>992</v>
      </c>
      <c r="B10" s="1144"/>
      <c r="C10" s="1139"/>
      <c r="D10" s="1145" t="s">
        <v>993</v>
      </c>
      <c r="E10" s="1141">
        <f>B10+B16</f>
        <v>0</v>
      </c>
      <c r="F10" s="1141"/>
    </row>
    <row r="11" spans="1:6" s="1142" customFormat="1" ht="15.75">
      <c r="A11" s="1131"/>
      <c r="B11" s="1144"/>
      <c r="C11" s="1139"/>
      <c r="D11" s="1140"/>
      <c r="E11" s="1141"/>
      <c r="F11" s="1141"/>
    </row>
    <row r="12" spans="1:6" s="1142" customFormat="1" ht="15.75">
      <c r="A12" s="1137" t="s">
        <v>994</v>
      </c>
      <c r="B12" s="1138">
        <f>SUM(B13:B17)</f>
        <v>0</v>
      </c>
      <c r="C12" s="1139"/>
      <c r="D12" s="1140"/>
      <c r="E12" s="1141"/>
      <c r="F12" s="1141"/>
    </row>
    <row r="13" spans="1:6" s="1142" customFormat="1" ht="15.75">
      <c r="A13" s="1131" t="s">
        <v>995</v>
      </c>
      <c r="B13" s="1146"/>
      <c r="C13" s="1139"/>
      <c r="D13" s="1140"/>
      <c r="E13" s="1141"/>
      <c r="F13" s="1141"/>
    </row>
    <row r="14" spans="1:6" s="1142" customFormat="1" ht="15.75">
      <c r="A14" s="1131" t="s">
        <v>996</v>
      </c>
      <c r="B14" s="1132"/>
      <c r="C14" s="1139"/>
      <c r="D14" s="1140"/>
      <c r="E14" s="1147"/>
      <c r="F14" s="1141"/>
    </row>
    <row r="15" spans="1:6" s="1142" customFormat="1" ht="15.75">
      <c r="A15" s="1131" t="s">
        <v>997</v>
      </c>
      <c r="B15" s="1148"/>
      <c r="C15" s="1139"/>
      <c r="D15" s="1140"/>
      <c r="E15" s="1147"/>
      <c r="F15" s="1141"/>
    </row>
    <row r="16" spans="1:6" s="1142" customFormat="1" ht="15.75">
      <c r="A16" s="1131" t="s">
        <v>998</v>
      </c>
      <c r="B16" s="1132"/>
      <c r="C16" s="1139"/>
      <c r="D16" s="1145" t="s">
        <v>993</v>
      </c>
      <c r="E16" s="1141"/>
      <c r="F16" s="1141"/>
    </row>
    <row r="17" spans="1:6" s="1142" customFormat="1" ht="15.75">
      <c r="A17" s="1131"/>
      <c r="B17" s="1132"/>
      <c r="C17" s="1139"/>
      <c r="D17" s="1140"/>
      <c r="E17" s="1141"/>
      <c r="F17" s="1141"/>
    </row>
    <row r="18" spans="1:6" s="1142" customFormat="1" ht="15.75">
      <c r="A18" s="1137" t="s">
        <v>999</v>
      </c>
      <c r="B18" s="1132">
        <v>0</v>
      </c>
      <c r="C18" s="1139"/>
      <c r="D18" s="1140"/>
      <c r="E18" s="1141"/>
      <c r="F18" s="1141"/>
    </row>
    <row r="19" spans="1:6" s="1142" customFormat="1" ht="15.75">
      <c r="A19" s="1137" t="s">
        <v>1000</v>
      </c>
      <c r="B19" s="1132"/>
      <c r="C19" s="1139"/>
      <c r="D19" s="1140"/>
      <c r="E19" s="1141"/>
      <c r="F19" s="1141"/>
    </row>
    <row r="20" spans="1:6" s="1142" customFormat="1" ht="15.75">
      <c r="A20" s="1137" t="s">
        <v>1001</v>
      </c>
      <c r="B20" s="1132"/>
      <c r="C20" s="1139"/>
      <c r="D20" s="1140"/>
      <c r="E20" s="1141"/>
      <c r="F20" s="1141"/>
    </row>
    <row r="21" spans="1:6" s="1142" customFormat="1" ht="15.75">
      <c r="A21" s="1137" t="s">
        <v>1002</v>
      </c>
      <c r="B21" s="1132"/>
      <c r="C21" s="1139"/>
      <c r="D21" s="1140"/>
      <c r="E21" s="1141"/>
      <c r="F21" s="1141"/>
    </row>
    <row r="22" spans="1:6" s="1142" customFormat="1" ht="15.75">
      <c r="A22" s="1131" t="s">
        <v>995</v>
      </c>
      <c r="B22" s="1132">
        <f>SUM(B18:B21)</f>
        <v>0</v>
      </c>
      <c r="C22" s="1139"/>
      <c r="D22" s="1140"/>
      <c r="E22" s="1141"/>
      <c r="F22" s="1141"/>
    </row>
    <row r="23" spans="1:6" s="1142" customFormat="1" ht="15.75">
      <c r="A23" s="1131"/>
      <c r="B23" s="1132"/>
      <c r="C23" s="1139"/>
      <c r="D23" s="1140"/>
      <c r="E23" s="1141"/>
      <c r="F23" s="1141"/>
    </row>
    <row r="24" spans="1:6" s="1142" customFormat="1" ht="15.75">
      <c r="A24" s="1131"/>
      <c r="B24" s="1132"/>
      <c r="C24" s="1139"/>
      <c r="D24" s="1140"/>
      <c r="E24" s="1141"/>
      <c r="F24" s="1141"/>
    </row>
    <row r="25" spans="1:6" s="1150" customFormat="1" ht="114.75" customHeight="1">
      <c r="A25" s="1133" t="s">
        <v>1003</v>
      </c>
      <c r="B25" s="1133">
        <f>- (B30+B36+B41)</f>
        <v>-41421030933</v>
      </c>
      <c r="C25" s="1149" t="s">
        <v>10</v>
      </c>
      <c r="D25" s="1145"/>
      <c r="E25" s="1147"/>
      <c r="F25" s="1147"/>
    </row>
    <row r="26" spans="1:6" s="1142" customFormat="1" ht="15.75">
      <c r="A26" s="1151"/>
      <c r="B26" s="1132"/>
      <c r="C26" s="1139"/>
      <c r="D26" s="1140"/>
      <c r="E26" s="1141"/>
      <c r="F26" s="1141"/>
    </row>
    <row r="27" spans="1:6" s="1142" customFormat="1" ht="15.75">
      <c r="A27" s="1151" t="s">
        <v>1004</v>
      </c>
      <c r="B27" s="1132"/>
      <c r="C27" s="1139"/>
      <c r="D27" s="1152"/>
      <c r="E27" s="1147"/>
      <c r="F27" s="1141"/>
    </row>
    <row r="28" spans="1:6" s="1142" customFormat="1" ht="15.75">
      <c r="A28" s="1151" t="s">
        <v>1005</v>
      </c>
      <c r="B28" s="1132"/>
      <c r="C28" s="1139"/>
      <c r="D28" s="1140"/>
      <c r="E28" s="1141"/>
      <c r="F28" s="1141"/>
    </row>
    <row r="29" spans="1:6" s="1142" customFormat="1" ht="15.75">
      <c r="A29" s="1151" t="s">
        <v>1006</v>
      </c>
      <c r="B29" s="1132">
        <v>41421030933</v>
      </c>
      <c r="C29" s="1139"/>
      <c r="D29" s="1140"/>
      <c r="E29" s="1141"/>
      <c r="F29" s="1141"/>
    </row>
    <row r="30" spans="1:6" s="1142" customFormat="1" ht="15.75">
      <c r="A30" s="1153" t="s">
        <v>1007</v>
      </c>
      <c r="B30" s="1154">
        <f>SUM(B27:B29)</f>
        <v>41421030933</v>
      </c>
      <c r="C30" s="1155"/>
      <c r="D30" s="1152"/>
      <c r="E30" s="1141"/>
      <c r="F30" s="1141"/>
    </row>
    <row r="31" spans="1:6" s="1142" customFormat="1" ht="15.75">
      <c r="A31" s="1151"/>
      <c r="B31" s="1132"/>
      <c r="C31" s="1155"/>
      <c r="D31" s="1152"/>
      <c r="E31" s="1141"/>
      <c r="F31" s="1141"/>
    </row>
    <row r="32" spans="1:6" s="1142" customFormat="1" ht="15.75">
      <c r="A32" s="1151" t="s">
        <v>1004</v>
      </c>
      <c r="B32" s="1146"/>
      <c r="C32" s="1155"/>
      <c r="D32" s="1152"/>
      <c r="E32" s="1147"/>
      <c r="F32" s="1141"/>
    </row>
    <row r="33" spans="1:6" s="1142" customFormat="1" ht="15.75">
      <c r="A33" s="1151" t="s">
        <v>1008</v>
      </c>
      <c r="B33" s="1146"/>
      <c r="C33" s="1155"/>
      <c r="D33" s="1152"/>
      <c r="E33" s="1141"/>
      <c r="F33" s="1141"/>
    </row>
    <row r="34" spans="1:6" s="1142" customFormat="1" ht="15.75">
      <c r="A34" s="1151" t="s">
        <v>1009</v>
      </c>
      <c r="B34" s="1146"/>
      <c r="C34" s="1155"/>
      <c r="D34" s="1152"/>
      <c r="E34" s="1141"/>
      <c r="F34" s="1141"/>
    </row>
    <row r="35" spans="1:6" s="1142" customFormat="1" ht="15.75">
      <c r="A35" s="1151" t="s">
        <v>1010</v>
      </c>
      <c r="B35" s="1132"/>
      <c r="C35" s="1155"/>
      <c r="D35" s="1152"/>
      <c r="E35" s="1141"/>
      <c r="F35" s="1141"/>
    </row>
    <row r="36" spans="1:6" s="1142" customFormat="1" ht="15.75">
      <c r="A36" s="1153" t="s">
        <v>1011</v>
      </c>
      <c r="B36" s="1154">
        <f>SUM(B32:B35)</f>
        <v>0</v>
      </c>
      <c r="C36" s="1155"/>
      <c r="D36" s="1152"/>
      <c r="E36" s="1141"/>
      <c r="F36" s="1141"/>
    </row>
    <row r="37" spans="1:6" s="1142" customFormat="1" ht="15.75">
      <c r="A37" s="1131"/>
      <c r="B37" s="1154"/>
      <c r="C37" s="1155"/>
      <c r="D37" s="1152"/>
      <c r="E37" s="1141"/>
      <c r="F37" s="1141"/>
    </row>
    <row r="38" spans="1:6" s="1142" customFormat="1" ht="15.75">
      <c r="A38" s="1151" t="s">
        <v>1004</v>
      </c>
      <c r="B38" s="1132">
        <v>0</v>
      </c>
      <c r="C38" s="1155"/>
      <c r="D38" s="1152"/>
      <c r="E38" s="1141"/>
      <c r="F38" s="1141"/>
    </row>
    <row r="39" spans="1:6" s="1142" customFormat="1" ht="15.75">
      <c r="A39" s="1151" t="s">
        <v>999</v>
      </c>
      <c r="B39" s="1132"/>
      <c r="C39" s="1155"/>
      <c r="D39" s="1152"/>
      <c r="E39" s="1141"/>
      <c r="F39" s="1141"/>
    </row>
    <row r="40" spans="1:6" s="1142" customFormat="1" ht="15.75">
      <c r="A40" s="1151" t="s">
        <v>1012</v>
      </c>
      <c r="B40" s="1132">
        <v>0</v>
      </c>
      <c r="C40" s="1155"/>
      <c r="D40" s="1152"/>
      <c r="E40" s="1141"/>
      <c r="F40" s="1141"/>
    </row>
    <row r="41" spans="1:6" s="1142" customFormat="1" ht="15.75">
      <c r="A41" s="1131" t="s">
        <v>1013</v>
      </c>
      <c r="B41" s="1138">
        <f>SUM(B38:B40)</f>
        <v>0</v>
      </c>
      <c r="C41" s="1155"/>
      <c r="D41" s="1152"/>
      <c r="E41" s="1141"/>
      <c r="F41" s="1141"/>
    </row>
    <row r="42" spans="1:6" s="1142" customFormat="1" ht="15.75">
      <c r="A42" s="1131"/>
      <c r="B42" s="1138"/>
      <c r="C42" s="1155"/>
      <c r="D42" s="1152"/>
      <c r="E42" s="1141"/>
      <c r="F42" s="1141"/>
    </row>
    <row r="43" spans="1:6" s="1142" customFormat="1" ht="15.75">
      <c r="A43" s="1131"/>
      <c r="B43" s="1132"/>
      <c r="C43" s="1155"/>
      <c r="D43" s="1152"/>
      <c r="E43" s="1141"/>
      <c r="F43" s="1141"/>
    </row>
    <row r="44" spans="1:6" s="1150" customFormat="1" ht="31.5">
      <c r="A44" s="1149" t="s">
        <v>1014</v>
      </c>
      <c r="B44" s="1156">
        <f>-B45</f>
        <v>-1979375611</v>
      </c>
      <c r="C44" s="1149" t="s">
        <v>1015</v>
      </c>
      <c r="D44" s="1157"/>
      <c r="E44" s="1147"/>
      <c r="F44" s="1147"/>
    </row>
    <row r="45" spans="1:6" s="1142" customFormat="1" ht="15.75">
      <c r="A45" s="1151" t="s">
        <v>1016</v>
      </c>
      <c r="B45" s="1138">
        <f>SUM(B46:B47)</f>
        <v>1979375611</v>
      </c>
      <c r="C45" s="1155"/>
      <c r="D45" s="1152"/>
      <c r="E45" s="1141"/>
      <c r="F45" s="1141"/>
    </row>
    <row r="46" spans="1:6" s="1142" customFormat="1" ht="15.75">
      <c r="A46" s="1131" t="s">
        <v>1007</v>
      </c>
      <c r="B46" s="1132">
        <v>1979375611</v>
      </c>
      <c r="C46" s="1155"/>
      <c r="D46" s="1152"/>
      <c r="E46" s="1141"/>
      <c r="F46" s="1141"/>
    </row>
    <row r="47" spans="1:6" s="1142" customFormat="1" ht="15.75">
      <c r="A47" s="1131" t="s">
        <v>1017</v>
      </c>
      <c r="B47" s="1132"/>
      <c r="C47" s="1155"/>
      <c r="D47" s="1152"/>
      <c r="E47" s="1141"/>
      <c r="F47" s="1141"/>
    </row>
    <row r="48" spans="1:6" s="1142" customFormat="1" ht="15.75">
      <c r="A48" s="1131"/>
      <c r="B48" s="1132"/>
      <c r="C48" s="1155"/>
      <c r="D48" s="1152"/>
      <c r="E48" s="1141"/>
      <c r="F48" s="1141"/>
    </row>
    <row r="49" spans="1:6" s="1150" customFormat="1" ht="63">
      <c r="A49" s="1133" t="s">
        <v>1018</v>
      </c>
      <c r="B49" s="1133">
        <f>- (B51+B55+B58+B61+B64)</f>
        <v>-437743557</v>
      </c>
      <c r="C49" s="1133" t="s">
        <v>11</v>
      </c>
      <c r="D49" s="1157"/>
      <c r="E49" s="1147"/>
      <c r="F49" s="1147"/>
    </row>
    <row r="50" spans="1:6" s="1142" customFormat="1" ht="15.75">
      <c r="A50" s="1151" t="s">
        <v>1019</v>
      </c>
      <c r="B50" s="1138">
        <f>SUM(B51:B51)</f>
        <v>0</v>
      </c>
      <c r="C50" s="1155"/>
      <c r="D50" s="1152"/>
      <c r="E50" s="1141"/>
      <c r="F50" s="1141"/>
    </row>
    <row r="51" spans="1:6" s="1142" customFormat="1" ht="15.75">
      <c r="A51" s="1131" t="s">
        <v>1007</v>
      </c>
      <c r="B51" s="1132"/>
      <c r="C51" s="1155"/>
      <c r="D51" s="1152"/>
      <c r="E51" s="1141"/>
      <c r="F51" s="1141"/>
    </row>
    <row r="52" spans="1:6" s="1142" customFormat="1" ht="15.75">
      <c r="A52" s="1131"/>
      <c r="B52" s="1132"/>
      <c r="C52" s="1155"/>
      <c r="D52" s="1152"/>
      <c r="E52" s="1141"/>
      <c r="F52" s="1141"/>
    </row>
    <row r="53" spans="1:6" s="1142" customFormat="1" ht="15.75">
      <c r="A53" s="1151" t="s">
        <v>1020</v>
      </c>
      <c r="B53" s="1132"/>
      <c r="C53" s="1155"/>
      <c r="D53" s="1152"/>
      <c r="E53" s="1141"/>
      <c r="F53" s="1141"/>
    </row>
    <row r="54" spans="1:6" s="1142" customFormat="1" ht="15.75">
      <c r="A54" s="1151" t="s">
        <v>1021</v>
      </c>
      <c r="B54" s="1132">
        <v>437743557</v>
      </c>
      <c r="C54" s="1155"/>
      <c r="D54" s="1152"/>
      <c r="E54" s="1141"/>
      <c r="F54" s="1141"/>
    </row>
    <row r="55" spans="1:6" s="1142" customFormat="1" ht="15.75">
      <c r="A55" s="1131" t="s">
        <v>1011</v>
      </c>
      <c r="B55" s="1138">
        <f>SUM(B53:B54)</f>
        <v>437743557</v>
      </c>
      <c r="C55" s="1155"/>
      <c r="D55" s="1152"/>
      <c r="E55" s="1141"/>
      <c r="F55" s="1141"/>
    </row>
    <row r="56" spans="1:6" s="1142" customFormat="1" ht="15.75">
      <c r="A56" s="1151"/>
      <c r="B56" s="1132"/>
      <c r="C56" s="1155"/>
      <c r="D56" s="1152"/>
      <c r="E56" s="1141"/>
      <c r="F56" s="1141"/>
    </row>
    <row r="57" spans="1:6" s="1142" customFormat="1" ht="15.75">
      <c r="A57" s="1151" t="s">
        <v>1021</v>
      </c>
      <c r="B57" s="1132"/>
      <c r="C57" s="1155"/>
      <c r="D57" s="1152"/>
      <c r="E57" s="1141"/>
      <c r="F57" s="1141"/>
    </row>
    <row r="58" spans="1:6" s="1142" customFormat="1" ht="15.75">
      <c r="A58" s="1131" t="s">
        <v>1022</v>
      </c>
      <c r="B58" s="1138">
        <f>B57</f>
        <v>0</v>
      </c>
      <c r="C58" s="1155"/>
      <c r="D58" s="1152"/>
      <c r="E58" s="1141"/>
      <c r="F58" s="1141"/>
    </row>
    <row r="59" spans="1:6" s="1142" customFormat="1" ht="15.75">
      <c r="A59" s="1151"/>
      <c r="B59" s="1132"/>
      <c r="C59" s="1155"/>
      <c r="D59" s="1152"/>
      <c r="E59" s="1141"/>
      <c r="F59" s="1141"/>
    </row>
    <row r="60" spans="1:6" s="1142" customFormat="1" ht="15.75">
      <c r="A60" s="1151" t="s">
        <v>1021</v>
      </c>
      <c r="B60" s="1132"/>
      <c r="C60" s="1155"/>
      <c r="D60" s="1152"/>
      <c r="E60" s="1141"/>
      <c r="F60" s="1141"/>
    </row>
    <row r="61" spans="1:6" s="1142" customFormat="1" ht="15.75">
      <c r="A61" s="1131" t="s">
        <v>1023</v>
      </c>
      <c r="B61" s="1138">
        <f>B60</f>
        <v>0</v>
      </c>
      <c r="C61" s="1155"/>
      <c r="D61" s="1152"/>
      <c r="E61" s="1141"/>
      <c r="F61" s="1141"/>
    </row>
    <row r="62" spans="1:6" s="1142" customFormat="1" ht="15.75">
      <c r="A62" s="1131"/>
      <c r="B62" s="1132"/>
      <c r="C62" s="1155"/>
      <c r="D62" s="1152"/>
      <c r="E62" s="1141"/>
      <c r="F62" s="1141"/>
    </row>
    <row r="63" spans="1:6" s="1142" customFormat="1" ht="15.75">
      <c r="A63" s="1151" t="s">
        <v>1021</v>
      </c>
      <c r="B63" s="1138">
        <f>SUM(B64:B64)</f>
        <v>0</v>
      </c>
      <c r="C63" s="1155"/>
      <c r="D63" s="1152"/>
      <c r="E63" s="1141"/>
      <c r="F63" s="1141"/>
    </row>
    <row r="64" spans="1:6" s="1142" customFormat="1" ht="15.75">
      <c r="A64" s="1131" t="s">
        <v>1024</v>
      </c>
      <c r="B64" s="1132"/>
      <c r="C64" s="1155"/>
      <c r="D64" s="1152"/>
      <c r="E64" s="1141"/>
      <c r="F64" s="1141"/>
    </row>
    <row r="65" spans="1:6" s="1142" customFormat="1" ht="15.75">
      <c r="A65" s="1131"/>
      <c r="B65" s="1132"/>
      <c r="C65" s="1155"/>
      <c r="D65" s="1152"/>
      <c r="E65" s="1141"/>
      <c r="F65" s="1141"/>
    </row>
    <row r="66" spans="1:6" s="1150" customFormat="1" ht="31.5">
      <c r="A66" s="1149" t="s">
        <v>1025</v>
      </c>
      <c r="B66" s="1156">
        <f>-(B67)</f>
        <v>-300000000</v>
      </c>
      <c r="C66" s="1158"/>
      <c r="D66" s="1157"/>
      <c r="E66" s="1147"/>
      <c r="F66" s="1147"/>
    </row>
    <row r="67" spans="1:6" s="1142" customFormat="1" ht="15.75">
      <c r="A67" s="1151" t="s">
        <v>1026</v>
      </c>
      <c r="B67" s="1138">
        <f>SUM(B68:B70)</f>
        <v>300000000</v>
      </c>
      <c r="C67" s="1155"/>
      <c r="D67" s="1152"/>
      <c r="E67" s="1141"/>
      <c r="F67" s="1141"/>
    </row>
    <row r="68" spans="1:6" s="1142" customFormat="1" ht="15.75">
      <c r="A68" s="1131" t="s">
        <v>1007</v>
      </c>
      <c r="B68" s="1132"/>
      <c r="C68" s="1155"/>
      <c r="D68" s="1152"/>
      <c r="E68" s="1141"/>
      <c r="F68" s="1141"/>
    </row>
    <row r="69" spans="1:6" s="1142" customFormat="1" ht="15.75">
      <c r="A69" s="1131" t="s">
        <v>1011</v>
      </c>
      <c r="B69" s="1132">
        <v>300000000</v>
      </c>
      <c r="C69" s="1155"/>
      <c r="D69" s="1152"/>
      <c r="E69" s="1141"/>
      <c r="F69" s="1141"/>
    </row>
    <row r="70" spans="1:6" s="1142" customFormat="1" ht="15.75">
      <c r="A70" s="1131"/>
      <c r="B70" s="1132"/>
      <c r="C70" s="1155"/>
      <c r="D70" s="1152"/>
      <c r="E70" s="1141"/>
      <c r="F70" s="1141"/>
    </row>
    <row r="71" spans="1:6" s="1150" customFormat="1" ht="163.5" customHeight="1">
      <c r="A71" s="1133" t="s">
        <v>1027</v>
      </c>
      <c r="B71" s="1133">
        <f>B73+B76+B79+B81+B93+B95+B97+B99+B101+B103+B89+B91</f>
        <v>64893030862</v>
      </c>
      <c r="C71" s="1149" t="s">
        <v>12</v>
      </c>
      <c r="D71" s="1157"/>
      <c r="E71" s="1147"/>
      <c r="F71" s="1147"/>
    </row>
    <row r="72" spans="1:6" s="1142" customFormat="1" ht="15.75">
      <c r="A72" s="1151"/>
      <c r="B72" s="1132"/>
      <c r="C72" s="1155"/>
      <c r="D72" s="1152"/>
      <c r="E72" s="1141"/>
      <c r="F72" s="1141"/>
    </row>
    <row r="73" spans="1:6" s="1142" customFormat="1" ht="15.75">
      <c r="A73" s="1151" t="s">
        <v>988</v>
      </c>
      <c r="B73" s="1138">
        <f>B74+B75</f>
        <v>64893030862</v>
      </c>
      <c r="C73" s="1155"/>
      <c r="D73" s="1152"/>
      <c r="E73" s="1141"/>
      <c r="F73" s="1141"/>
    </row>
    <row r="74" spans="1:6" s="1142" customFormat="1" ht="15.75">
      <c r="A74" s="1131" t="s">
        <v>1002</v>
      </c>
      <c r="B74" s="1146">
        <v>64893030862</v>
      </c>
      <c r="C74" s="1155"/>
      <c r="D74" s="1152"/>
      <c r="E74" s="1141"/>
      <c r="F74" s="1141"/>
    </row>
    <row r="75" spans="1:6" s="1142" customFormat="1" ht="15.75">
      <c r="A75" s="1131" t="s">
        <v>1028</v>
      </c>
      <c r="B75" s="1132"/>
      <c r="C75" s="1155" t="s">
        <v>1029</v>
      </c>
      <c r="D75" s="1152"/>
      <c r="E75" s="1141"/>
      <c r="F75" s="1141"/>
    </row>
    <row r="76" spans="1:6" s="1142" customFormat="1" ht="15.75">
      <c r="A76" s="1151" t="s">
        <v>988</v>
      </c>
      <c r="B76" s="1138">
        <f>SUM(B77:B78)</f>
        <v>0</v>
      </c>
      <c r="C76" s="1155"/>
      <c r="D76" s="1152"/>
      <c r="E76" s="1141"/>
      <c r="F76" s="1141"/>
    </row>
    <row r="77" spans="1:6" s="1142" customFormat="1" ht="15.75">
      <c r="A77" s="1131" t="s">
        <v>1030</v>
      </c>
      <c r="B77" s="1132"/>
      <c r="C77" s="1155"/>
      <c r="D77" s="1152"/>
      <c r="E77" s="1141"/>
      <c r="F77" s="1141"/>
    </row>
    <row r="78" spans="1:6" s="1142" customFormat="1" ht="15.75">
      <c r="A78" s="1131" t="s">
        <v>1031</v>
      </c>
      <c r="B78" s="1132"/>
      <c r="C78" s="1155"/>
      <c r="D78" s="1152"/>
      <c r="E78" s="1141"/>
      <c r="F78" s="1141"/>
    </row>
    <row r="79" spans="1:6" s="1142" customFormat="1" ht="15.75">
      <c r="A79" s="1151" t="s">
        <v>988</v>
      </c>
      <c r="B79" s="1138">
        <f>B80</f>
        <v>0</v>
      </c>
      <c r="C79" s="1155"/>
      <c r="D79" s="1152"/>
      <c r="E79" s="1141"/>
      <c r="F79" s="1141"/>
    </row>
    <row r="80" spans="1:6" s="1142" customFormat="1" ht="15.75">
      <c r="A80" s="1131" t="s">
        <v>1032</v>
      </c>
      <c r="B80" s="1159"/>
      <c r="C80" s="1155"/>
      <c r="D80" s="1152"/>
      <c r="E80" s="1141"/>
      <c r="F80" s="1141"/>
    </row>
    <row r="81" spans="1:6" s="1142" customFormat="1" ht="15.75">
      <c r="A81" s="1151" t="s">
        <v>1033</v>
      </c>
      <c r="B81" s="1138">
        <f>SUM(B82:B88)</f>
        <v>0</v>
      </c>
      <c r="C81" s="1155"/>
      <c r="D81" s="1152"/>
      <c r="E81" s="1141"/>
      <c r="F81" s="1141"/>
    </row>
    <row r="82" spans="1:6" s="1142" customFormat="1" ht="15.75">
      <c r="A82" s="1131" t="s">
        <v>1034</v>
      </c>
      <c r="B82" s="1146"/>
      <c r="C82" s="1155"/>
      <c r="D82" s="1152"/>
      <c r="E82" s="1141"/>
      <c r="F82" s="1141"/>
    </row>
    <row r="83" spans="1:6" s="1142" customFormat="1" ht="15.75">
      <c r="A83" s="1131" t="s">
        <v>1035</v>
      </c>
      <c r="B83" s="1146"/>
      <c r="C83" s="1155"/>
      <c r="D83" s="1152"/>
      <c r="E83" s="1141"/>
      <c r="F83" s="1141"/>
    </row>
    <row r="84" spans="1:6" s="1142" customFormat="1" ht="15.75">
      <c r="A84" s="1131" t="s">
        <v>1036</v>
      </c>
      <c r="B84" s="1146"/>
      <c r="C84" s="1155"/>
      <c r="D84" s="1152"/>
      <c r="E84" s="1141"/>
      <c r="F84" s="1141"/>
    </row>
    <row r="85" spans="1:6" s="1142" customFormat="1" ht="15.75">
      <c r="A85" s="1131" t="s">
        <v>1032</v>
      </c>
      <c r="B85" s="1132"/>
      <c r="C85" s="1155"/>
      <c r="D85" s="1152"/>
      <c r="E85" s="1141"/>
      <c r="F85" s="1141"/>
    </row>
    <row r="86" spans="1:6" s="1142" customFormat="1" ht="15.75">
      <c r="A86" s="1131" t="s">
        <v>1037</v>
      </c>
      <c r="B86" s="1132"/>
      <c r="C86" s="1155"/>
      <c r="D86" s="1152"/>
      <c r="E86" s="1141"/>
      <c r="F86" s="1141"/>
    </row>
    <row r="87" spans="1:6" s="1142" customFormat="1" ht="15.75">
      <c r="A87" s="1131" t="s">
        <v>1031</v>
      </c>
      <c r="B87" s="1132"/>
      <c r="C87" s="1155"/>
      <c r="D87" s="1152"/>
      <c r="E87" s="1141"/>
      <c r="F87" s="1141"/>
    </row>
    <row r="88" spans="1:6" s="1142" customFormat="1" ht="15.75">
      <c r="A88" s="1131" t="s">
        <v>1038</v>
      </c>
      <c r="B88" s="1132"/>
      <c r="C88" s="1155"/>
      <c r="D88" s="1152"/>
      <c r="E88" s="1141"/>
      <c r="F88" s="1141"/>
    </row>
    <row r="89" spans="1:6" s="1142" customFormat="1" ht="15.75">
      <c r="A89" s="1151" t="s">
        <v>1039</v>
      </c>
      <c r="B89" s="1138">
        <f>B90</f>
        <v>0</v>
      </c>
      <c r="C89" s="1155"/>
      <c r="D89" s="1152"/>
      <c r="E89" s="1141"/>
      <c r="F89" s="1141"/>
    </row>
    <row r="90" spans="1:6" s="1142" customFormat="1" ht="15.75">
      <c r="A90" s="1131" t="s">
        <v>1040</v>
      </c>
      <c r="B90" s="1132"/>
      <c r="C90" s="1155"/>
      <c r="D90" s="1152"/>
      <c r="E90" s="1141"/>
      <c r="F90" s="1141"/>
    </row>
    <row r="91" spans="1:6" s="1142" customFormat="1" ht="15.75">
      <c r="A91" s="1151" t="s">
        <v>1041</v>
      </c>
      <c r="B91" s="1138">
        <f>B92</f>
        <v>0</v>
      </c>
      <c r="C91" s="1155"/>
      <c r="D91" s="1152"/>
      <c r="E91" s="1141"/>
      <c r="F91" s="1141"/>
    </row>
    <row r="92" spans="1:6" s="1142" customFormat="1" ht="15.75">
      <c r="A92" s="1131" t="s">
        <v>1040</v>
      </c>
      <c r="B92" s="1132"/>
      <c r="C92" s="1155"/>
      <c r="D92" s="1152"/>
      <c r="E92" s="1141"/>
      <c r="F92" s="1141"/>
    </row>
    <row r="93" spans="1:6" s="1142" customFormat="1" ht="15.75">
      <c r="A93" s="1151" t="s">
        <v>1002</v>
      </c>
      <c r="B93" s="1138">
        <f>B94</f>
        <v>0</v>
      </c>
      <c r="C93" s="1155"/>
      <c r="D93" s="1152"/>
      <c r="E93" s="1141"/>
      <c r="F93" s="1141"/>
    </row>
    <row r="94" spans="1:6" s="1142" customFormat="1" ht="15.75">
      <c r="A94" s="1131" t="s">
        <v>1042</v>
      </c>
      <c r="B94" s="1132"/>
      <c r="C94" s="1155"/>
      <c r="D94" s="1152"/>
      <c r="E94" s="1141"/>
      <c r="F94" s="1141"/>
    </row>
    <row r="95" spans="1:6" s="1142" customFormat="1" ht="15.75">
      <c r="A95" s="1151"/>
      <c r="B95" s="1132"/>
      <c r="C95" s="1155"/>
      <c r="D95" s="1152"/>
      <c r="E95" s="1141"/>
      <c r="F95" s="1141"/>
    </row>
    <row r="96" spans="1:6" s="1142" customFormat="1" ht="15.75">
      <c r="A96" s="1131"/>
      <c r="C96" s="1155"/>
      <c r="D96" s="1152"/>
      <c r="E96" s="1141"/>
      <c r="F96" s="1141"/>
    </row>
    <row r="97" spans="1:6" s="1142" customFormat="1" ht="15.75">
      <c r="A97" s="1151" t="s">
        <v>1033</v>
      </c>
      <c r="B97" s="1138">
        <f>B98</f>
        <v>0</v>
      </c>
      <c r="C97" s="1155"/>
      <c r="D97" s="1152"/>
      <c r="E97" s="1141"/>
      <c r="F97" s="1141"/>
    </row>
    <row r="98" spans="1:6" s="1142" customFormat="1" ht="15.75">
      <c r="A98" s="1131" t="s">
        <v>1043</v>
      </c>
      <c r="B98" s="1132"/>
      <c r="C98" s="1155"/>
      <c r="D98" s="1152"/>
      <c r="E98" s="1141"/>
      <c r="F98" s="1141"/>
    </row>
    <row r="99" spans="1:6" s="1142" customFormat="1" ht="15.75">
      <c r="A99" s="1151" t="s">
        <v>1002</v>
      </c>
      <c r="B99" s="1132">
        <f>B100</f>
        <v>0</v>
      </c>
      <c r="C99" s="1155"/>
      <c r="D99" s="1152"/>
      <c r="E99" s="1141"/>
      <c r="F99" s="1141"/>
    </row>
    <row r="100" spans="1:6" s="1142" customFormat="1" ht="15.75">
      <c r="A100" s="1131" t="s">
        <v>1043</v>
      </c>
      <c r="B100" s="1132">
        <v>0</v>
      </c>
      <c r="C100" s="1155"/>
      <c r="D100" s="1152"/>
      <c r="E100" s="1141"/>
      <c r="F100" s="1141"/>
    </row>
    <row r="101" spans="1:6" s="1142" customFormat="1" ht="15.75">
      <c r="A101" s="1151" t="s">
        <v>999</v>
      </c>
      <c r="B101" s="1132">
        <f>B102</f>
        <v>0</v>
      </c>
      <c r="C101" s="1155"/>
      <c r="D101" s="1152"/>
      <c r="E101" s="1141"/>
      <c r="F101" s="1141"/>
    </row>
    <row r="102" spans="1:6" s="1142" customFormat="1" ht="15.75">
      <c r="A102" s="1131" t="s">
        <v>1043</v>
      </c>
      <c r="B102" s="1132">
        <v>0</v>
      </c>
      <c r="C102" s="1155"/>
      <c r="D102" s="1152"/>
      <c r="E102" s="1141"/>
      <c r="F102" s="1141"/>
    </row>
    <row r="103" spans="1:6" s="1142" customFormat="1" ht="15.75">
      <c r="A103" s="1151" t="s">
        <v>1044</v>
      </c>
      <c r="B103" s="1132">
        <f>B104</f>
        <v>0</v>
      </c>
      <c r="C103" s="1155"/>
      <c r="D103" s="1152"/>
      <c r="E103" s="1141"/>
      <c r="F103" s="1141"/>
    </row>
    <row r="104" spans="1:6" s="1142" customFormat="1" ht="15.75">
      <c r="A104" s="1131" t="s">
        <v>1043</v>
      </c>
      <c r="B104" s="1132"/>
      <c r="C104" s="1155"/>
      <c r="D104" s="1152"/>
      <c r="E104" s="1141"/>
      <c r="F104" s="1141"/>
    </row>
    <row r="105" spans="1:6" s="1142" customFormat="1" ht="15.75">
      <c r="A105" s="1131"/>
      <c r="B105" s="1132"/>
      <c r="C105" s="1155"/>
      <c r="D105" s="1152"/>
      <c r="E105" s="1141"/>
      <c r="F105" s="1141"/>
    </row>
    <row r="106" spans="1:6" s="1142" customFormat="1" ht="161.25" customHeight="1">
      <c r="A106" s="1133" t="s">
        <v>1045</v>
      </c>
      <c r="B106" s="1133">
        <f>-(B107+B119+B138+B146+B148+B150+B140+B142+B144+B152)</f>
        <v>-43339515410</v>
      </c>
      <c r="C106" s="1149" t="s">
        <v>13</v>
      </c>
      <c r="D106" s="1152"/>
      <c r="E106" s="1141"/>
      <c r="F106" s="1141"/>
    </row>
    <row r="107" spans="1:6" s="1142" customFormat="1" ht="15.75">
      <c r="A107" s="1151" t="s">
        <v>1007</v>
      </c>
      <c r="B107" s="1160">
        <f>SUM(B108:B118)</f>
        <v>43339515410</v>
      </c>
      <c r="C107" s="1155"/>
      <c r="D107" s="1152"/>
      <c r="E107" s="1141"/>
      <c r="F107" s="1141"/>
    </row>
    <row r="108" spans="1:6" s="1142" customFormat="1" ht="15.75">
      <c r="A108" s="1131" t="s">
        <v>1046</v>
      </c>
      <c r="B108" s="1146">
        <v>43339515410</v>
      </c>
      <c r="C108" s="1155"/>
      <c r="D108" s="1152"/>
      <c r="E108" s="1141"/>
      <c r="F108" s="1141"/>
    </row>
    <row r="109" spans="1:6" s="1142" customFormat="1" ht="15.75">
      <c r="A109" s="1131" t="s">
        <v>1047</v>
      </c>
      <c r="B109" s="1146"/>
      <c r="C109" s="1161"/>
      <c r="D109" s="1152"/>
      <c r="E109" s="1141"/>
      <c r="F109" s="1141"/>
    </row>
    <row r="110" spans="1:6" s="1142" customFormat="1" ht="15.75">
      <c r="A110" s="1131" t="s">
        <v>1048</v>
      </c>
      <c r="B110" s="1146"/>
      <c r="C110" s="1155"/>
      <c r="D110" s="1152"/>
      <c r="E110" s="1141"/>
      <c r="F110" s="1141"/>
    </row>
    <row r="111" spans="1:6" s="1142" customFormat="1" ht="15.75">
      <c r="A111" s="1131" t="s">
        <v>1049</v>
      </c>
      <c r="B111" s="1146"/>
      <c r="C111" s="1155"/>
      <c r="D111" s="1152"/>
      <c r="E111" s="1141"/>
      <c r="F111" s="1141"/>
    </row>
    <row r="112" spans="1:6" s="1142" customFormat="1" ht="15.75">
      <c r="A112" s="1131" t="s">
        <v>1012</v>
      </c>
      <c r="B112" s="1146"/>
      <c r="C112" s="1155"/>
      <c r="D112" s="1152" t="s">
        <v>1050</v>
      </c>
      <c r="E112" s="1147">
        <f>B112+B117+B123+B135+B136</f>
        <v>0</v>
      </c>
      <c r="F112" s="1141"/>
    </row>
    <row r="113" spans="1:6" s="1142" customFormat="1" ht="15.75">
      <c r="A113" s="1131" t="s">
        <v>1051</v>
      </c>
      <c r="B113" s="1146"/>
      <c r="C113" s="1155"/>
      <c r="D113" s="1152"/>
      <c r="E113" s="1147"/>
      <c r="F113" s="1141"/>
    </row>
    <row r="114" spans="1:6" s="1142" customFormat="1" ht="15.75">
      <c r="A114" s="1131" t="s">
        <v>1052</v>
      </c>
      <c r="B114" s="1146"/>
      <c r="C114" s="1155"/>
      <c r="D114" s="1152"/>
      <c r="E114" s="1141"/>
      <c r="F114" s="1141"/>
    </row>
    <row r="115" spans="1:6" s="1142" customFormat="1" ht="15.75">
      <c r="A115" s="1131" t="s">
        <v>1053</v>
      </c>
      <c r="B115" s="1146"/>
      <c r="C115" s="1155"/>
      <c r="D115" s="1152"/>
      <c r="E115" s="1141"/>
      <c r="F115" s="1141"/>
    </row>
    <row r="116" spans="1:6" s="1142" customFormat="1" ht="15.75">
      <c r="A116" s="1131" t="s">
        <v>1044</v>
      </c>
      <c r="B116" s="1146"/>
      <c r="C116" s="1155"/>
      <c r="D116" s="1152"/>
      <c r="E116" s="1141"/>
      <c r="F116" s="1141"/>
    </row>
    <row r="117" spans="1:6" s="1142" customFormat="1" ht="15.75">
      <c r="A117" s="1131" t="s">
        <v>1033</v>
      </c>
      <c r="B117" s="1146"/>
      <c r="C117" s="1155"/>
      <c r="D117" s="1152" t="s">
        <v>1050</v>
      </c>
      <c r="E117" s="1147"/>
      <c r="F117" s="1141"/>
    </row>
    <row r="118" spans="1:6" s="1142" customFormat="1" ht="15.75">
      <c r="A118" s="1131" t="s">
        <v>1054</v>
      </c>
      <c r="B118" s="1146"/>
      <c r="C118" s="1155"/>
      <c r="D118" s="1152"/>
      <c r="E118" s="1141"/>
      <c r="F118" s="1141"/>
    </row>
    <row r="119" spans="1:6" s="1142" customFormat="1" ht="15.75">
      <c r="A119" s="1151" t="s">
        <v>1011</v>
      </c>
      <c r="B119" s="1160">
        <f>SUM(B120:B137)</f>
        <v>0</v>
      </c>
      <c r="C119" s="1155"/>
      <c r="D119" s="1152"/>
      <c r="E119" s="1141"/>
      <c r="F119" s="1141"/>
    </row>
    <row r="120" spans="1:6" s="1142" customFormat="1" ht="15.75">
      <c r="A120" s="1131" t="s">
        <v>1055</v>
      </c>
      <c r="B120" s="1146"/>
      <c r="C120" s="1155"/>
      <c r="D120" s="1152"/>
      <c r="E120" s="1141"/>
      <c r="F120" s="1141"/>
    </row>
    <row r="121" spans="1:6" s="1142" customFormat="1" ht="15.75">
      <c r="A121" s="1131" t="s">
        <v>1056</v>
      </c>
      <c r="B121" s="1146"/>
      <c r="C121" s="1155"/>
      <c r="D121" s="1152"/>
      <c r="E121" s="1141"/>
      <c r="F121" s="1141"/>
    </row>
    <row r="122" spans="1:6" s="1142" customFormat="1" ht="15.75">
      <c r="A122" s="1131" t="s">
        <v>1002</v>
      </c>
      <c r="B122" s="1146"/>
      <c r="C122" s="1155"/>
      <c r="D122" s="1146"/>
      <c r="E122" s="1141"/>
      <c r="F122" s="1141"/>
    </row>
    <row r="123" spans="1:6" s="1142" customFormat="1" ht="15.75">
      <c r="A123" s="1131" t="s">
        <v>1012</v>
      </c>
      <c r="B123" s="1146"/>
      <c r="C123" s="1155"/>
      <c r="D123" s="1152" t="s">
        <v>1050</v>
      </c>
      <c r="E123" s="1147"/>
      <c r="F123" s="1141"/>
    </row>
    <row r="124" spans="1:6" s="1142" customFormat="1" ht="15.75">
      <c r="A124" s="1131" t="s">
        <v>1057</v>
      </c>
      <c r="B124" s="1146"/>
      <c r="C124" s="1155"/>
      <c r="D124" s="1152"/>
      <c r="E124" s="1147"/>
      <c r="F124" s="1141"/>
    </row>
    <row r="125" spans="1:6" s="1142" customFormat="1" ht="15.75">
      <c r="A125" s="1131" t="s">
        <v>999</v>
      </c>
      <c r="B125" s="1146"/>
      <c r="C125" s="1155"/>
      <c r="D125" s="1152"/>
      <c r="E125" s="1141"/>
      <c r="F125" s="1141"/>
    </row>
    <row r="126" spans="1:6" s="1142" customFormat="1" ht="15.75">
      <c r="A126" s="1131" t="s">
        <v>1058</v>
      </c>
      <c r="B126" s="1146"/>
      <c r="C126" s="1155"/>
      <c r="D126" s="1152"/>
      <c r="E126" s="1141"/>
      <c r="F126" s="1141"/>
    </row>
    <row r="127" spans="1:6" s="1142" customFormat="1" ht="15.75">
      <c r="A127" s="1131" t="s">
        <v>1059</v>
      </c>
      <c r="B127" s="1146"/>
      <c r="C127" s="1155"/>
      <c r="D127" s="1152"/>
      <c r="E127" s="1141"/>
      <c r="F127" s="1141"/>
    </row>
    <row r="128" spans="1:6" s="1142" customFormat="1" ht="15.75">
      <c r="A128" s="1131" t="s">
        <v>1060</v>
      </c>
      <c r="B128" s="1146"/>
      <c r="C128" s="1155"/>
      <c r="D128" s="1152"/>
      <c r="E128" s="1141"/>
      <c r="F128" s="1141"/>
    </row>
    <row r="129" spans="1:6" s="1142" customFormat="1" ht="15.75">
      <c r="A129" s="1131" t="s">
        <v>1041</v>
      </c>
      <c r="B129" s="1146"/>
      <c r="C129" s="1155"/>
      <c r="D129" s="1152"/>
      <c r="E129" s="1141"/>
      <c r="F129" s="1141"/>
    </row>
    <row r="130" spans="1:6" s="1142" customFormat="1" ht="15.75">
      <c r="A130" s="1131" t="s">
        <v>1053</v>
      </c>
      <c r="B130" s="1146"/>
      <c r="C130" s="1155"/>
      <c r="D130" s="1152"/>
      <c r="E130" s="1141"/>
      <c r="F130" s="1141"/>
    </row>
    <row r="131" spans="1:6" s="1142" customFormat="1" ht="15.75">
      <c r="A131" s="1131" t="s">
        <v>1061</v>
      </c>
      <c r="B131" s="1146"/>
      <c r="C131" s="1155"/>
      <c r="D131" s="1152"/>
      <c r="E131" s="1141"/>
      <c r="F131" s="1141"/>
    </row>
    <row r="132" spans="1:6" s="1142" customFormat="1" ht="15.75">
      <c r="A132" s="1131" t="s">
        <v>1062</v>
      </c>
      <c r="B132" s="1146"/>
      <c r="C132" s="1155" t="s">
        <v>1063</v>
      </c>
      <c r="D132" s="1152"/>
      <c r="E132" s="1141"/>
      <c r="F132" s="1141"/>
    </row>
    <row r="133" spans="1:6" s="1142" customFormat="1" ht="15.75">
      <c r="A133" s="1131" t="s">
        <v>1064</v>
      </c>
      <c r="B133" s="1146"/>
      <c r="C133" s="1155"/>
      <c r="D133" s="1152"/>
      <c r="E133" s="1141"/>
      <c r="F133" s="1141"/>
    </row>
    <row r="134" spans="1:6" s="1142" customFormat="1" ht="15.75">
      <c r="A134" s="1131" t="s">
        <v>1052</v>
      </c>
      <c r="B134" s="1146"/>
      <c r="C134" s="1155"/>
      <c r="D134" s="1152"/>
      <c r="E134" s="1141"/>
      <c r="F134" s="1141"/>
    </row>
    <row r="135" spans="1:6" s="1142" customFormat="1" ht="15.75">
      <c r="A135" s="1131" t="s">
        <v>988</v>
      </c>
      <c r="B135" s="1146"/>
      <c r="C135" s="1155"/>
      <c r="D135" s="1152" t="s">
        <v>1050</v>
      </c>
      <c r="E135" s="1141"/>
      <c r="F135" s="1141"/>
    </row>
    <row r="136" spans="1:6" s="1142" customFormat="1" ht="15.75">
      <c r="A136" s="1131" t="s">
        <v>1033</v>
      </c>
      <c r="B136" s="1146"/>
      <c r="C136" s="1155"/>
      <c r="D136" s="1152" t="s">
        <v>1050</v>
      </c>
      <c r="E136" s="1162"/>
      <c r="F136" s="1141"/>
    </row>
    <row r="137" spans="1:6" s="1142" customFormat="1" ht="15.75">
      <c r="A137" s="1131"/>
      <c r="B137" s="1146"/>
      <c r="C137" s="1155"/>
      <c r="D137" s="1152"/>
      <c r="E137" s="1141"/>
      <c r="F137" s="1141"/>
    </row>
    <row r="138" spans="1:6" s="1142" customFormat="1" ht="15.75">
      <c r="A138" s="1151" t="s">
        <v>1065</v>
      </c>
      <c r="B138" s="1132">
        <f>SUM(B139:B139)</f>
        <v>0</v>
      </c>
      <c r="C138" s="1155"/>
      <c r="D138" s="1152"/>
      <c r="E138" s="1141"/>
      <c r="F138" s="1141"/>
    </row>
    <row r="139" spans="1:6" s="1142" customFormat="1" ht="15.75">
      <c r="A139" s="1131" t="s">
        <v>1052</v>
      </c>
      <c r="B139" s="1132"/>
      <c r="C139" s="1155"/>
      <c r="D139" s="1152"/>
      <c r="E139" s="1141"/>
      <c r="F139" s="1141"/>
    </row>
    <row r="140" spans="1:6" s="1142" customFormat="1" ht="15.75">
      <c r="A140" s="1151" t="s">
        <v>1066</v>
      </c>
      <c r="B140" s="1132">
        <f>SUM(B141:B141)</f>
        <v>0</v>
      </c>
      <c r="C140" s="1155"/>
      <c r="D140" s="1152"/>
      <c r="E140" s="1141"/>
      <c r="F140" s="1141"/>
    </row>
    <row r="141" spans="1:6" s="1142" customFormat="1" ht="15.75">
      <c r="A141" s="1131" t="s">
        <v>1052</v>
      </c>
      <c r="B141" s="1132">
        <v>0</v>
      </c>
      <c r="C141" s="1155"/>
      <c r="D141" s="1152"/>
      <c r="E141" s="1141"/>
      <c r="F141" s="1141"/>
    </row>
    <row r="142" spans="1:6" s="1142" customFormat="1" ht="15.75">
      <c r="A142" s="1151" t="s">
        <v>1067</v>
      </c>
      <c r="B142" s="1132">
        <f>SUM(B143:B143)</f>
        <v>0</v>
      </c>
      <c r="C142" s="1155"/>
      <c r="D142" s="1152"/>
      <c r="E142" s="1141"/>
      <c r="F142" s="1141"/>
    </row>
    <row r="143" spans="1:6" s="1142" customFormat="1" ht="15.75">
      <c r="A143" s="1131" t="s">
        <v>1052</v>
      </c>
      <c r="B143" s="1132">
        <v>0</v>
      </c>
      <c r="C143" s="1155"/>
      <c r="D143" s="1152"/>
      <c r="E143" s="1141"/>
      <c r="F143" s="1141"/>
    </row>
    <row r="144" spans="1:6" s="1142" customFormat="1" ht="15.75">
      <c r="A144" s="1151" t="s">
        <v>1068</v>
      </c>
      <c r="B144" s="1132">
        <f>SUM(B145:B145)</f>
        <v>0</v>
      </c>
      <c r="C144" s="1155"/>
      <c r="D144" s="1152"/>
      <c r="E144" s="1141"/>
      <c r="F144" s="1141"/>
    </row>
    <row r="145" spans="1:6" s="1142" customFormat="1" ht="15.75">
      <c r="A145" s="1131" t="s">
        <v>1052</v>
      </c>
      <c r="B145" s="1132">
        <v>0</v>
      </c>
      <c r="C145" s="1155"/>
      <c r="D145" s="1152"/>
      <c r="E145" s="1141"/>
      <c r="F145" s="1141"/>
    </row>
    <row r="146" spans="1:6" s="1142" customFormat="1" ht="15.75">
      <c r="A146" s="1151" t="s">
        <v>1065</v>
      </c>
      <c r="B146" s="1132">
        <f>SUM(B147:B147)</f>
        <v>0</v>
      </c>
      <c r="C146" s="1155"/>
      <c r="D146" s="1152"/>
      <c r="E146" s="1141"/>
      <c r="F146" s="1141"/>
    </row>
    <row r="147" spans="1:6" s="1142" customFormat="1" ht="15.75">
      <c r="A147" s="1131" t="s">
        <v>1069</v>
      </c>
      <c r="B147" s="1132"/>
      <c r="C147" s="1155"/>
      <c r="D147" s="1152"/>
      <c r="E147" s="1141"/>
      <c r="F147" s="1141"/>
    </row>
    <row r="148" spans="1:6" s="1142" customFormat="1" ht="15.75">
      <c r="A148" s="1151" t="s">
        <v>1070</v>
      </c>
      <c r="B148" s="1132"/>
      <c r="C148" s="1155"/>
      <c r="D148" s="1152"/>
      <c r="E148" s="1141"/>
      <c r="F148" s="1141"/>
    </row>
    <row r="149" spans="1:6" s="1142" customFormat="1" ht="15.75">
      <c r="A149" s="1131" t="s">
        <v>1069</v>
      </c>
      <c r="B149" s="1132"/>
      <c r="C149" s="1155"/>
      <c r="D149" s="1152"/>
      <c r="E149" s="1161"/>
      <c r="F149" s="1161"/>
    </row>
    <row r="150" spans="1:6" s="1142" customFormat="1" ht="15.75">
      <c r="A150" s="1151" t="s">
        <v>1022</v>
      </c>
      <c r="B150" s="1132">
        <f>SUM(B151:B151)</f>
        <v>0</v>
      </c>
      <c r="C150" s="1155"/>
      <c r="D150" s="1152"/>
      <c r="E150" s="1141"/>
      <c r="F150" s="1141"/>
    </row>
    <row r="151" spans="1:6" s="1142" customFormat="1" ht="15.75">
      <c r="A151" s="1131" t="s">
        <v>1069</v>
      </c>
      <c r="B151" s="1132">
        <v>0</v>
      </c>
      <c r="C151" s="1155"/>
      <c r="D151" s="1152"/>
      <c r="E151" s="1141"/>
      <c r="F151" s="1141"/>
    </row>
    <row r="152" spans="1:6" s="1142" customFormat="1" ht="15.75">
      <c r="A152" s="1151" t="s">
        <v>1071</v>
      </c>
      <c r="B152" s="1132">
        <f>SUM(B153:B153)</f>
        <v>0</v>
      </c>
      <c r="C152" s="1155"/>
      <c r="D152" s="1152"/>
      <c r="E152" s="1141"/>
      <c r="F152" s="1141"/>
    </row>
    <row r="153" spans="1:6" s="1142" customFormat="1" ht="15.75">
      <c r="A153" s="1131" t="s">
        <v>1072</v>
      </c>
      <c r="B153" s="1132">
        <v>0</v>
      </c>
      <c r="C153" s="1155"/>
      <c r="D153" s="1152"/>
      <c r="E153" s="1141"/>
      <c r="F153" s="1141"/>
    </row>
    <row r="154" spans="1:6" s="1142" customFormat="1" ht="15.75">
      <c r="A154" s="1131"/>
      <c r="B154" s="1132"/>
      <c r="C154" s="1155"/>
      <c r="D154" s="1152"/>
      <c r="E154" s="1141"/>
      <c r="F154" s="1141"/>
    </row>
    <row r="155" spans="1:6" s="1142" customFormat="1" ht="104.25" customHeight="1">
      <c r="A155" s="1133" t="s">
        <v>1073</v>
      </c>
      <c r="B155" s="1163">
        <f>-(B157+B162+B167+B171+B174)</f>
        <v>0</v>
      </c>
      <c r="C155" s="1133" t="s">
        <v>1074</v>
      </c>
      <c r="D155" s="1152"/>
      <c r="E155" s="1141"/>
      <c r="F155" s="1141"/>
    </row>
    <row r="156" spans="1:6" s="1142" customFormat="1" ht="15.75">
      <c r="A156" s="1131"/>
      <c r="B156" s="1132"/>
      <c r="C156" s="1155"/>
      <c r="D156" s="1152"/>
      <c r="E156" s="1141"/>
      <c r="F156" s="1141"/>
    </row>
    <row r="157" spans="1:6" s="1142" customFormat="1" ht="15.75">
      <c r="A157" s="1151" t="s">
        <v>1007</v>
      </c>
      <c r="B157" s="1138">
        <f>SUM(B158:B161)</f>
        <v>0</v>
      </c>
      <c r="C157" s="1155"/>
      <c r="D157" s="1152"/>
      <c r="E157" s="1141"/>
      <c r="F157" s="1141"/>
    </row>
    <row r="158" spans="1:6" s="1142" customFormat="1" ht="15.75">
      <c r="A158" s="1131" t="s">
        <v>1075</v>
      </c>
      <c r="B158" s="1132"/>
      <c r="C158" s="1155"/>
      <c r="D158" s="1152"/>
      <c r="E158" s="1141"/>
      <c r="F158" s="1141"/>
    </row>
    <row r="159" spans="1:6" s="1142" customFormat="1" ht="15.75">
      <c r="A159" s="1131" t="s">
        <v>1076</v>
      </c>
      <c r="B159" s="1132"/>
      <c r="C159" s="1155"/>
      <c r="D159" s="1152"/>
      <c r="E159" s="1141"/>
      <c r="F159" s="1141"/>
    </row>
    <row r="160" spans="1:6" s="1142" customFormat="1" ht="15.75">
      <c r="A160" s="1131" t="s">
        <v>1077</v>
      </c>
      <c r="B160" s="1146"/>
      <c r="C160" s="1155"/>
      <c r="D160" s="1152"/>
      <c r="E160" s="1141"/>
      <c r="F160" s="1141"/>
    </row>
    <row r="161" spans="1:6" s="1142" customFormat="1" ht="15.75">
      <c r="A161" s="1131"/>
      <c r="B161" s="1132"/>
      <c r="C161" s="1155"/>
      <c r="D161" s="1152"/>
      <c r="E161" s="1141"/>
      <c r="F161" s="1141"/>
    </row>
    <row r="162" spans="1:6" s="1142" customFormat="1" ht="15.75">
      <c r="A162" s="1151" t="s">
        <v>1011</v>
      </c>
      <c r="B162" s="1160">
        <f>SUM(B163:B166)</f>
        <v>0</v>
      </c>
      <c r="C162" s="1155"/>
      <c r="D162" s="1152"/>
      <c r="E162" s="1141"/>
      <c r="F162" s="1141"/>
    </row>
    <row r="163" spans="1:6" s="1142" customFormat="1" ht="15.75">
      <c r="A163" s="1131" t="s">
        <v>1075</v>
      </c>
      <c r="B163" s="1132"/>
      <c r="C163" s="1155"/>
      <c r="D163" s="1152"/>
      <c r="E163" s="1141"/>
      <c r="F163" s="1141"/>
    </row>
    <row r="164" spans="1:6" s="1142" customFormat="1" ht="15.75">
      <c r="A164" s="1131" t="s">
        <v>1076</v>
      </c>
      <c r="B164" s="1146"/>
      <c r="C164" s="1155" t="s">
        <v>1078</v>
      </c>
      <c r="D164" s="1152"/>
      <c r="E164" s="1141"/>
      <c r="F164" s="1141"/>
    </row>
    <row r="165" spans="1:6" s="1142" customFormat="1" ht="15.75">
      <c r="A165" s="1131" t="s">
        <v>1077</v>
      </c>
      <c r="B165" s="1132"/>
      <c r="C165" s="1155"/>
      <c r="D165" s="1152"/>
      <c r="E165" s="1141"/>
      <c r="F165" s="1141"/>
    </row>
    <row r="166" spans="1:6" s="1142" customFormat="1" ht="15.75">
      <c r="A166" s="1131"/>
      <c r="B166" s="1164"/>
      <c r="C166" s="1155"/>
      <c r="D166" s="1152"/>
      <c r="E166" s="1141"/>
      <c r="F166" s="1141"/>
    </row>
    <row r="167" spans="1:6" s="1142" customFormat="1" ht="15.75">
      <c r="A167" s="1151" t="s">
        <v>1079</v>
      </c>
      <c r="B167" s="1132">
        <f>SUM(B168:B169)</f>
        <v>0</v>
      </c>
      <c r="C167" s="1155"/>
      <c r="D167" s="1152"/>
      <c r="E167" s="1141"/>
      <c r="F167" s="1141"/>
    </row>
    <row r="168" spans="1:6" s="1142" customFormat="1" ht="15.75">
      <c r="A168" s="1131" t="s">
        <v>1075</v>
      </c>
      <c r="B168" s="1132"/>
      <c r="C168" s="1155"/>
      <c r="D168" s="1152"/>
      <c r="E168" s="1141"/>
      <c r="F168" s="1141"/>
    </row>
    <row r="169" spans="1:6" s="1142" customFormat="1" ht="15.75">
      <c r="A169" s="1131" t="s">
        <v>1076</v>
      </c>
      <c r="B169" s="1132"/>
      <c r="C169" s="1155"/>
      <c r="D169" s="1152"/>
      <c r="E169" s="1141"/>
      <c r="F169" s="1141"/>
    </row>
    <row r="170" spans="1:6" s="1142" customFormat="1" ht="15.75">
      <c r="A170" s="1131"/>
      <c r="B170" s="1132"/>
      <c r="C170" s="1155"/>
      <c r="D170" s="1152"/>
      <c r="E170" s="1141"/>
      <c r="F170" s="1141"/>
    </row>
    <row r="171" spans="1:6" s="1142" customFormat="1" ht="15.75">
      <c r="A171" s="1151" t="s">
        <v>1080</v>
      </c>
      <c r="B171" s="1132">
        <f>B172</f>
        <v>0</v>
      </c>
      <c r="C171" s="1155"/>
      <c r="D171" s="1165"/>
      <c r="E171" s="1141"/>
      <c r="F171" s="1141"/>
    </row>
    <row r="172" spans="1:6" s="1142" customFormat="1" ht="15.75">
      <c r="A172" s="1131" t="s">
        <v>1075</v>
      </c>
      <c r="B172" s="1132">
        <v>0</v>
      </c>
      <c r="C172" s="1155"/>
      <c r="D172" s="1152"/>
      <c r="E172" s="1141"/>
      <c r="F172" s="1141"/>
    </row>
    <row r="173" spans="1:6" s="1142" customFormat="1" ht="15.75">
      <c r="A173" s="1131"/>
      <c r="B173" s="1132"/>
      <c r="C173" s="1155"/>
      <c r="D173" s="1152"/>
      <c r="E173" s="1141"/>
      <c r="F173" s="1141"/>
    </row>
    <row r="174" spans="1:6" s="1142" customFormat="1" ht="15.75">
      <c r="A174" s="1151" t="s">
        <v>1081</v>
      </c>
      <c r="B174" s="1146">
        <f>SUM(B175:B176)</f>
        <v>0</v>
      </c>
      <c r="C174" s="1155"/>
      <c r="D174" s="1152"/>
      <c r="E174" s="1141"/>
      <c r="F174" s="1141"/>
    </row>
    <row r="175" spans="1:6" s="1142" customFormat="1" ht="15.75">
      <c r="A175" s="1131" t="s">
        <v>1077</v>
      </c>
      <c r="B175" s="1146"/>
      <c r="C175" s="1155"/>
      <c r="D175" s="1152"/>
      <c r="E175" s="1141"/>
      <c r="F175" s="1141"/>
    </row>
    <row r="176" spans="1:6" s="1142" customFormat="1" ht="15.75">
      <c r="A176" s="1164"/>
      <c r="B176" s="1164"/>
      <c r="C176" s="1155"/>
      <c r="D176" s="1152"/>
      <c r="E176" s="1141"/>
      <c r="F176" s="1141"/>
    </row>
    <row r="177" spans="1:6" s="1142" customFormat="1" ht="15.75">
      <c r="A177" s="1164"/>
      <c r="B177" s="1164"/>
      <c r="C177" s="1155"/>
      <c r="D177" s="1152"/>
      <c r="E177" s="1141"/>
      <c r="F177" s="1141"/>
    </row>
    <row r="178" spans="1:6" s="1142" customFormat="1" ht="63">
      <c r="A178" s="1133" t="s">
        <v>1082</v>
      </c>
      <c r="B178" s="1163">
        <f>B180-B182</f>
        <v>0</v>
      </c>
      <c r="C178" s="1149" t="s">
        <v>1083</v>
      </c>
      <c r="D178" s="1152"/>
      <c r="E178" s="1141"/>
      <c r="F178" s="1141"/>
    </row>
    <row r="179" spans="1:6" s="1142" customFormat="1" ht="15.75">
      <c r="A179" s="1131"/>
      <c r="B179" s="1132"/>
      <c r="C179" s="1155"/>
      <c r="D179" s="1152"/>
      <c r="E179" s="1141"/>
      <c r="F179" s="1141"/>
    </row>
    <row r="180" spans="1:6" s="1142" customFormat="1" ht="15.75">
      <c r="A180" s="1151" t="s">
        <v>988</v>
      </c>
      <c r="B180" s="1132">
        <f>B181</f>
        <v>0</v>
      </c>
      <c r="C180" s="1155"/>
      <c r="D180" s="1152"/>
      <c r="E180" s="1141"/>
      <c r="F180" s="1141"/>
    </row>
    <row r="181" spans="1:6" s="1142" customFormat="1" ht="15.75">
      <c r="A181" s="1131" t="s">
        <v>1032</v>
      </c>
      <c r="B181" s="1132">
        <v>0</v>
      </c>
      <c r="C181" s="1155"/>
      <c r="D181" s="1152"/>
      <c r="E181" s="1141"/>
      <c r="F181" s="1141"/>
    </row>
    <row r="182" spans="1:6" s="1142" customFormat="1" ht="15.75">
      <c r="A182" s="1151" t="s">
        <v>1084</v>
      </c>
      <c r="B182" s="1132">
        <f>B183</f>
        <v>0</v>
      </c>
      <c r="C182" s="1155"/>
      <c r="D182" s="1152"/>
      <c r="E182" s="1141"/>
      <c r="F182" s="1141"/>
    </row>
    <row r="183" spans="1:6" s="1142" customFormat="1" ht="15.75">
      <c r="A183" s="1131" t="s">
        <v>1075</v>
      </c>
      <c r="B183" s="1132">
        <v>0</v>
      </c>
      <c r="C183" s="1155"/>
      <c r="D183" s="1152"/>
      <c r="E183" s="1141"/>
      <c r="F183" s="1141"/>
    </row>
    <row r="184" spans="1:6" s="1142" customFormat="1" ht="15.75">
      <c r="A184" s="1131"/>
      <c r="B184" s="1132"/>
      <c r="C184" s="1155"/>
      <c r="D184" s="1152"/>
      <c r="E184" s="1141"/>
      <c r="F184" s="1141"/>
    </row>
    <row r="185" spans="1:6" s="1142" customFormat="1" ht="96.75" customHeight="1">
      <c r="A185" s="1133" t="s">
        <v>1085</v>
      </c>
      <c r="B185" s="1163">
        <f>-B187</f>
        <v>0</v>
      </c>
      <c r="C185" s="1149" t="s">
        <v>14</v>
      </c>
      <c r="D185" s="1152"/>
      <c r="E185" s="1141"/>
      <c r="F185" s="1141"/>
    </row>
    <row r="186" spans="1:6" s="1142" customFormat="1" ht="15.75">
      <c r="A186" s="1131"/>
      <c r="B186" s="1132"/>
      <c r="C186" s="1155"/>
      <c r="D186" s="1152"/>
      <c r="E186" s="1141"/>
      <c r="F186" s="1141"/>
    </row>
    <row r="187" spans="1:6" s="1142" customFormat="1" ht="15.75">
      <c r="A187" s="1151" t="s">
        <v>1086</v>
      </c>
      <c r="B187" s="1146">
        <f>SUM(B188:B189)</f>
        <v>0</v>
      </c>
      <c r="C187" s="1155"/>
      <c r="D187" s="1152"/>
      <c r="E187" s="1141"/>
      <c r="F187" s="1141"/>
    </row>
    <row r="188" spans="1:6" s="1142" customFormat="1" ht="15.75">
      <c r="A188" s="1131" t="s">
        <v>1039</v>
      </c>
      <c r="B188" s="1132"/>
      <c r="C188" s="1155"/>
      <c r="D188" s="1152"/>
      <c r="E188" s="1141"/>
      <c r="F188" s="1141"/>
    </row>
    <row r="189" spans="1:6" s="1142" customFormat="1" ht="15.75">
      <c r="A189" s="1131" t="s">
        <v>1077</v>
      </c>
      <c r="B189" s="1146"/>
      <c r="C189" s="1155"/>
      <c r="D189" s="1152"/>
      <c r="E189" s="1141"/>
      <c r="F189" s="1141"/>
    </row>
    <row r="190" spans="1:6" s="1142" customFormat="1" ht="15.75">
      <c r="A190" s="1131" t="s">
        <v>1087</v>
      </c>
      <c r="B190" s="1132"/>
      <c r="C190" s="1155"/>
      <c r="D190" s="1152"/>
      <c r="E190" s="1141"/>
      <c r="F190" s="1141"/>
    </row>
    <row r="191" spans="1:6" s="1142" customFormat="1" ht="78.75">
      <c r="A191" s="1133" t="s">
        <v>1088</v>
      </c>
      <c r="B191" s="1133">
        <f>B193</f>
        <v>0</v>
      </c>
      <c r="C191" s="1149" t="s">
        <v>15</v>
      </c>
      <c r="D191" s="1152"/>
      <c r="E191" s="1141"/>
      <c r="F191" s="1141"/>
    </row>
    <row r="192" spans="1:6" s="1142" customFormat="1" ht="15.75">
      <c r="A192" s="1131"/>
      <c r="B192" s="1132"/>
      <c r="C192" s="1155"/>
      <c r="D192" s="1152"/>
      <c r="E192" s="1141"/>
      <c r="F192" s="1141"/>
    </row>
    <row r="193" spans="1:6" s="1142" customFormat="1" ht="15.75">
      <c r="A193" s="1151" t="s">
        <v>994</v>
      </c>
      <c r="B193" s="1132">
        <f>SUM(B194:B196)</f>
        <v>0</v>
      </c>
      <c r="C193" s="1155"/>
      <c r="D193" s="1152"/>
      <c r="E193" s="1141"/>
      <c r="F193" s="1141"/>
    </row>
    <row r="194" spans="1:6" s="1142" customFormat="1" ht="15.75">
      <c r="A194" s="1131" t="s">
        <v>1089</v>
      </c>
      <c r="B194" s="1132"/>
      <c r="C194" s="1155"/>
      <c r="D194" s="1152"/>
      <c r="E194" s="1141"/>
      <c r="F194" s="1141"/>
    </row>
    <row r="195" spans="1:6" s="1142" customFormat="1" ht="15.75">
      <c r="A195" s="1131" t="s">
        <v>1090</v>
      </c>
      <c r="B195" s="1132"/>
      <c r="C195" s="1155"/>
      <c r="D195" s="1152"/>
      <c r="E195" s="1141"/>
      <c r="F195" s="1141"/>
    </row>
    <row r="196" spans="1:6" s="1142" customFormat="1" ht="15.75">
      <c r="A196" s="1131" t="s">
        <v>1091</v>
      </c>
      <c r="B196" s="1132"/>
      <c r="C196" s="1155"/>
      <c r="D196" s="1152"/>
      <c r="E196" s="1141"/>
      <c r="F196" s="1141"/>
    </row>
    <row r="197" spans="1:6" s="1142" customFormat="1" ht="78.75">
      <c r="A197" s="1133" t="s">
        <v>1092</v>
      </c>
      <c r="B197" s="1163">
        <f>- (B198+B201)</f>
        <v>0</v>
      </c>
      <c r="C197" s="1149" t="s">
        <v>16</v>
      </c>
      <c r="D197" s="1152"/>
      <c r="E197" s="1141"/>
      <c r="F197" s="1141"/>
    </row>
    <row r="198" spans="1:6" s="1142" customFormat="1" ht="15.75">
      <c r="A198" s="1151" t="s">
        <v>1093</v>
      </c>
      <c r="B198" s="1146">
        <f>B199</f>
        <v>0</v>
      </c>
      <c r="C198" s="1155"/>
      <c r="D198" s="1152"/>
      <c r="E198" s="1141"/>
      <c r="F198" s="1141"/>
    </row>
    <row r="199" spans="1:6" s="1142" customFormat="1" ht="15.75">
      <c r="A199" s="1131" t="s">
        <v>1094</v>
      </c>
      <c r="B199" s="1146"/>
      <c r="C199" s="1155"/>
      <c r="D199" s="1152"/>
      <c r="E199" s="1141"/>
      <c r="F199" s="1141"/>
    </row>
    <row r="200" spans="1:6" s="1142" customFormat="1" ht="15.75">
      <c r="A200" s="1131"/>
      <c r="B200" s="1132"/>
      <c r="C200" s="1155"/>
      <c r="D200" s="1152"/>
      <c r="E200" s="1141"/>
      <c r="F200" s="1141"/>
    </row>
    <row r="201" spans="1:6" s="1142" customFormat="1" ht="15.75">
      <c r="A201" s="1151" t="s">
        <v>1095</v>
      </c>
      <c r="B201" s="1160">
        <f>SUM(B202:B204)</f>
        <v>0</v>
      </c>
      <c r="C201" s="1155"/>
      <c r="D201" s="1152"/>
      <c r="E201" s="1141"/>
      <c r="F201" s="1141"/>
    </row>
    <row r="202" spans="1:6" s="1142" customFormat="1" ht="15.75">
      <c r="A202" s="1131" t="s">
        <v>1096</v>
      </c>
      <c r="B202" s="1146"/>
      <c r="C202" s="1155"/>
      <c r="D202" s="1152"/>
      <c r="E202" s="1141"/>
      <c r="F202" s="1141"/>
    </row>
    <row r="203" spans="1:6" s="1142" customFormat="1" ht="15.75">
      <c r="A203" s="1131" t="s">
        <v>1097</v>
      </c>
      <c r="B203" s="1146"/>
      <c r="C203" s="1155"/>
      <c r="D203" s="1152"/>
      <c r="E203" s="1141"/>
      <c r="F203" s="1141"/>
    </row>
    <row r="204" spans="1:6" s="1142" customFormat="1" ht="15.75">
      <c r="A204" s="1131" t="s">
        <v>1098</v>
      </c>
      <c r="B204" s="1146"/>
      <c r="C204" s="1155"/>
      <c r="D204" s="1152"/>
      <c r="E204" s="1141"/>
      <c r="F204" s="1141"/>
    </row>
    <row r="205" spans="1:6" s="1142" customFormat="1" ht="15.75">
      <c r="A205" s="1131"/>
      <c r="B205" s="1132"/>
      <c r="C205" s="1155"/>
      <c r="D205" s="1152"/>
      <c r="E205" s="1141"/>
      <c r="F205" s="1141"/>
    </row>
    <row r="206" spans="1:6" s="1142" customFormat="1" ht="63">
      <c r="A206" s="1133" t="s">
        <v>1099</v>
      </c>
      <c r="B206" s="1133">
        <f>B208</f>
        <v>0</v>
      </c>
      <c r="C206" s="1133" t="s">
        <v>1100</v>
      </c>
      <c r="D206" s="1152"/>
      <c r="E206" s="1141"/>
      <c r="F206" s="1141"/>
    </row>
    <row r="207" spans="1:6" s="1142" customFormat="1" ht="15.75">
      <c r="A207" s="1131"/>
      <c r="B207" s="1132"/>
      <c r="C207" s="1155"/>
      <c r="D207" s="1152"/>
      <c r="E207" s="1141"/>
      <c r="F207" s="1141"/>
    </row>
    <row r="208" spans="1:6" s="1142" customFormat="1" ht="15.75">
      <c r="A208" s="1151" t="s">
        <v>994</v>
      </c>
      <c r="B208" s="1160">
        <f>SUM(B209:B211)</f>
        <v>0</v>
      </c>
      <c r="C208" s="1155"/>
      <c r="D208" s="1152"/>
      <c r="E208" s="1141"/>
      <c r="F208" s="1141"/>
    </row>
    <row r="209" spans="1:6" s="1142" customFormat="1" ht="15.75">
      <c r="A209" s="1131" t="s">
        <v>1101</v>
      </c>
      <c r="B209" s="1132"/>
      <c r="C209" s="1155"/>
      <c r="D209" s="1152"/>
      <c r="E209" s="1141"/>
      <c r="F209" s="1141"/>
    </row>
    <row r="210" spans="1:6" s="1142" customFormat="1" ht="15.75">
      <c r="A210" s="1131" t="s">
        <v>1102</v>
      </c>
      <c r="B210" s="1132"/>
      <c r="C210" s="1155"/>
      <c r="D210" s="1152"/>
      <c r="E210" s="1141"/>
      <c r="F210" s="1141"/>
    </row>
    <row r="211" spans="1:6" s="1142" customFormat="1" ht="15.75">
      <c r="A211" s="1131" t="s">
        <v>1090</v>
      </c>
      <c r="B211" s="1146"/>
      <c r="C211" s="1155"/>
      <c r="D211" s="1152"/>
      <c r="E211" s="1141"/>
      <c r="F211" s="1141"/>
    </row>
    <row r="212" spans="1:6" s="1142" customFormat="1" ht="99" customHeight="1">
      <c r="A212" s="1133" t="s">
        <v>1103</v>
      </c>
      <c r="B212" s="1133">
        <f>B221+B223+B225+B227+B229+B231+B233+B235+B237+B239+B241+B243</f>
        <v>125386168</v>
      </c>
      <c r="C212" s="1133" t="s">
        <v>1106</v>
      </c>
      <c r="D212" s="1152"/>
      <c r="E212" s="1141"/>
      <c r="F212" s="1141"/>
    </row>
    <row r="213" spans="1:6" s="1142" customFormat="1" ht="15.75">
      <c r="A213" s="1131"/>
      <c r="B213" s="1132"/>
      <c r="C213" s="1155"/>
      <c r="D213" s="1152"/>
      <c r="E213" s="1141"/>
      <c r="F213" s="1141"/>
    </row>
    <row r="214" spans="1:6" s="1142" customFormat="1" ht="15.75" hidden="1">
      <c r="A214" s="1151" t="s">
        <v>988</v>
      </c>
      <c r="B214" s="1132"/>
      <c r="C214" s="1155"/>
      <c r="D214" s="1152"/>
      <c r="E214" s="1141"/>
      <c r="F214" s="1141"/>
    </row>
    <row r="215" spans="1:6" s="1142" customFormat="1" ht="15.75" hidden="1">
      <c r="A215" s="1131" t="s">
        <v>1107</v>
      </c>
      <c r="B215" s="1132"/>
      <c r="C215" s="1155"/>
      <c r="D215" s="1152"/>
      <c r="E215" s="1141"/>
      <c r="F215" s="1141"/>
    </row>
    <row r="216" spans="1:6" s="1142" customFormat="1" ht="15.75" hidden="1">
      <c r="A216" s="1131" t="s">
        <v>1108</v>
      </c>
      <c r="B216" s="1132"/>
      <c r="C216" s="1155"/>
      <c r="D216" s="1152"/>
      <c r="E216" s="1141"/>
      <c r="F216" s="1141"/>
    </row>
    <row r="217" spans="1:6" s="1142" customFormat="1" ht="15.75" hidden="1">
      <c r="A217" s="1131" t="s">
        <v>1101</v>
      </c>
      <c r="B217" s="1132"/>
      <c r="C217" s="1155"/>
      <c r="D217" s="1152"/>
      <c r="E217" s="1141"/>
      <c r="F217" s="1141"/>
    </row>
    <row r="218" spans="1:6" s="1142" customFormat="1" ht="15.75" hidden="1">
      <c r="A218" s="1131" t="s">
        <v>1089</v>
      </c>
      <c r="B218" s="1132"/>
      <c r="C218" s="1155"/>
      <c r="D218" s="1152"/>
      <c r="E218" s="1141"/>
      <c r="F218" s="1141"/>
    </row>
    <row r="219" spans="1:6" s="1142" customFormat="1" ht="15.75" hidden="1">
      <c r="A219" s="1131" t="s">
        <v>1090</v>
      </c>
      <c r="B219" s="1132"/>
      <c r="C219" s="1155"/>
      <c r="D219" s="1152"/>
      <c r="E219" s="1141"/>
      <c r="F219" s="1141"/>
    </row>
    <row r="220" spans="1:6" s="1142" customFormat="1" ht="15.75">
      <c r="A220" s="1151" t="s">
        <v>994</v>
      </c>
      <c r="B220" s="1146">
        <f>B221</f>
        <v>125386168</v>
      </c>
      <c r="C220" s="1132"/>
      <c r="D220" s="1152"/>
      <c r="E220" s="1141"/>
      <c r="F220" s="1141"/>
    </row>
    <row r="221" spans="1:6" s="1142" customFormat="1" ht="15.75">
      <c r="A221" s="1131" t="s">
        <v>1109</v>
      </c>
      <c r="B221" s="1146">
        <v>125386168</v>
      </c>
      <c r="C221" s="1132"/>
      <c r="D221" s="1152"/>
      <c r="E221" s="1141"/>
      <c r="F221" s="1141"/>
    </row>
    <row r="222" spans="1:6" s="1142" customFormat="1" ht="15.75">
      <c r="A222" s="1151" t="s">
        <v>1002</v>
      </c>
      <c r="B222" s="1132">
        <f>B223</f>
        <v>0</v>
      </c>
      <c r="C222" s="1132"/>
      <c r="D222" s="1152"/>
      <c r="E222" s="1141"/>
      <c r="F222" s="1141"/>
    </row>
    <row r="223" spans="1:6" s="1142" customFormat="1" ht="15.75">
      <c r="A223" s="1131" t="s">
        <v>1109</v>
      </c>
      <c r="B223" s="1132"/>
      <c r="C223" s="1132"/>
      <c r="D223" s="1152"/>
      <c r="E223" s="1141"/>
      <c r="F223" s="1141"/>
    </row>
    <row r="224" spans="1:6" s="1142" customFormat="1" ht="15.75">
      <c r="A224" s="1151" t="s">
        <v>1110</v>
      </c>
      <c r="B224" s="1132">
        <f>B225</f>
        <v>0</v>
      </c>
      <c r="C224" s="1132"/>
      <c r="D224" s="1152"/>
      <c r="E224" s="1141"/>
      <c r="F224" s="1141"/>
    </row>
    <row r="225" spans="1:6" s="1142" customFormat="1" ht="15.75">
      <c r="A225" s="1131" t="s">
        <v>1109</v>
      </c>
      <c r="B225" s="1132"/>
      <c r="C225" s="1132"/>
      <c r="D225" s="1152"/>
      <c r="E225" s="1141"/>
      <c r="F225" s="1141"/>
    </row>
    <row r="226" spans="1:6" s="1142" customFormat="1" ht="15.75">
      <c r="A226" s="1151" t="s">
        <v>1111</v>
      </c>
      <c r="B226" s="1132">
        <f>B227</f>
        <v>0</v>
      </c>
      <c r="C226" s="1132"/>
      <c r="D226" s="1152"/>
      <c r="E226" s="1141"/>
      <c r="F226" s="1141"/>
    </row>
    <row r="227" spans="1:6" s="1142" customFormat="1" ht="15.75">
      <c r="A227" s="1131" t="s">
        <v>1109</v>
      </c>
      <c r="B227" s="1132">
        <v>0</v>
      </c>
      <c r="C227" s="1132"/>
      <c r="D227" s="1152"/>
      <c r="E227" s="1141"/>
      <c r="F227" s="1141"/>
    </row>
    <row r="228" spans="1:6" s="1142" customFormat="1" ht="15.75">
      <c r="A228" s="1151" t="s">
        <v>1053</v>
      </c>
      <c r="B228" s="1132">
        <f>B229</f>
        <v>0</v>
      </c>
      <c r="C228" s="1132"/>
      <c r="D228" s="1152"/>
      <c r="E228" s="1141"/>
      <c r="F228" s="1141"/>
    </row>
    <row r="229" spans="1:6" s="1142" customFormat="1" ht="15.75">
      <c r="A229" s="1131" t="s">
        <v>1109</v>
      </c>
      <c r="B229" s="1132"/>
      <c r="C229" s="1132"/>
      <c r="D229" s="1152"/>
      <c r="E229" s="1141"/>
      <c r="F229" s="1141"/>
    </row>
    <row r="230" spans="1:6" s="1142" customFormat="1" ht="15.75">
      <c r="A230" s="1151" t="s">
        <v>1033</v>
      </c>
      <c r="B230" s="1146">
        <f>B231</f>
        <v>0</v>
      </c>
      <c r="C230" s="1132"/>
      <c r="D230" s="1152"/>
      <c r="E230" s="1141"/>
      <c r="F230" s="1141"/>
    </row>
    <row r="231" spans="1:6" s="1142" customFormat="1" ht="15.75">
      <c r="A231" s="1131" t="s">
        <v>1112</v>
      </c>
      <c r="B231" s="1146"/>
      <c r="C231" s="1132"/>
      <c r="D231" s="1152"/>
      <c r="E231" s="1141"/>
      <c r="F231" s="1141"/>
    </row>
    <row r="232" spans="1:6" s="1142" customFormat="1" ht="15.75">
      <c r="A232" s="1151" t="s">
        <v>988</v>
      </c>
      <c r="B232" s="1132">
        <f>B233</f>
        <v>0</v>
      </c>
      <c r="C232" s="1132"/>
      <c r="D232" s="1152"/>
      <c r="E232" s="1141"/>
      <c r="F232" s="1141"/>
    </row>
    <row r="233" spans="1:6" s="1142" customFormat="1" ht="15.75">
      <c r="A233" s="1131" t="s">
        <v>1112</v>
      </c>
      <c r="B233" s="1132"/>
      <c r="C233" s="1132"/>
      <c r="D233" s="1152"/>
      <c r="E233" s="1141"/>
      <c r="F233" s="1141"/>
    </row>
    <row r="234" spans="1:6" s="1142" customFormat="1" ht="15.75">
      <c r="A234" s="1151" t="s">
        <v>1012</v>
      </c>
      <c r="B234" s="1132">
        <f>B235</f>
        <v>0</v>
      </c>
      <c r="C234" s="1132"/>
      <c r="D234" s="1152"/>
      <c r="E234" s="1141"/>
      <c r="F234" s="1141"/>
    </row>
    <row r="235" spans="1:6" s="1142" customFormat="1" ht="15.75">
      <c r="A235" s="1131" t="s">
        <v>1112</v>
      </c>
      <c r="B235" s="1132"/>
      <c r="C235" s="1132"/>
      <c r="D235" s="1152"/>
      <c r="E235" s="1141"/>
      <c r="F235" s="1141"/>
    </row>
    <row r="236" spans="1:6" s="1142" customFormat="1" ht="15.75">
      <c r="A236" s="1151" t="s">
        <v>1002</v>
      </c>
      <c r="B236" s="1132">
        <f>B237</f>
        <v>0</v>
      </c>
      <c r="C236" s="1132"/>
      <c r="D236" s="1152"/>
      <c r="E236" s="1141"/>
      <c r="F236" s="1141"/>
    </row>
    <row r="237" spans="1:6" s="1142" customFormat="1" ht="15.75">
      <c r="A237" s="1131" t="s">
        <v>1112</v>
      </c>
      <c r="B237" s="1132"/>
      <c r="C237" s="1132"/>
      <c r="D237" s="1152"/>
      <c r="E237" s="1141"/>
      <c r="F237" s="1141"/>
    </row>
    <row r="238" spans="1:6" s="1142" customFormat="1" ht="15.75">
      <c r="A238" s="1151" t="s">
        <v>1004</v>
      </c>
      <c r="B238" s="1132">
        <f>B239</f>
        <v>0</v>
      </c>
      <c r="C238" s="1132"/>
      <c r="D238" s="1152"/>
      <c r="E238" s="1141"/>
      <c r="F238" s="1141"/>
    </row>
    <row r="239" spans="1:6" s="1142" customFormat="1" ht="15.75">
      <c r="A239" s="1131" t="s">
        <v>1112</v>
      </c>
      <c r="B239" s="1132"/>
      <c r="C239" s="1132"/>
      <c r="D239" s="1152"/>
      <c r="E239" s="1141"/>
      <c r="F239" s="1141"/>
    </row>
    <row r="240" spans="1:6" s="1142" customFormat="1" ht="15.75">
      <c r="A240" s="1151" t="s">
        <v>999</v>
      </c>
      <c r="B240" s="1132">
        <f>B241</f>
        <v>0</v>
      </c>
      <c r="C240" s="1132"/>
      <c r="D240" s="1152"/>
      <c r="E240" s="1141"/>
      <c r="F240" s="1141"/>
    </row>
    <row r="241" spans="1:6" s="1142" customFormat="1" ht="15.75">
      <c r="A241" s="1131" t="s">
        <v>1112</v>
      </c>
      <c r="B241" s="1132"/>
      <c r="C241" s="1132"/>
      <c r="D241" s="1152"/>
      <c r="E241" s="1141"/>
      <c r="F241" s="1141"/>
    </row>
    <row r="242" spans="1:6" s="1142" customFormat="1" ht="15.75">
      <c r="A242" s="1151" t="s">
        <v>1110</v>
      </c>
      <c r="B242" s="1132">
        <f>B243</f>
        <v>0</v>
      </c>
      <c r="C242" s="1132"/>
      <c r="D242" s="1152"/>
      <c r="E242" s="1141"/>
      <c r="F242" s="1141"/>
    </row>
    <row r="243" spans="1:6" s="1142" customFormat="1" ht="15.75">
      <c r="A243" s="1131" t="s">
        <v>1112</v>
      </c>
      <c r="B243" s="1132"/>
      <c r="C243" s="1132"/>
      <c r="D243" s="1152"/>
      <c r="E243" s="1141"/>
      <c r="F243" s="1141"/>
    </row>
    <row r="244" spans="1:6" s="1142" customFormat="1" ht="15.75" hidden="1">
      <c r="A244" s="1131"/>
      <c r="B244" s="1132"/>
      <c r="C244" s="1132"/>
      <c r="D244" s="1152"/>
      <c r="E244" s="1141"/>
      <c r="F244" s="1141"/>
    </row>
    <row r="245" spans="1:6" s="1142" customFormat="1" ht="15.75" hidden="1">
      <c r="A245" s="1131"/>
      <c r="B245" s="1132"/>
      <c r="C245" s="1132"/>
      <c r="D245" s="1152"/>
      <c r="E245" s="1141"/>
      <c r="F245" s="1141"/>
    </row>
    <row r="246" spans="1:6" s="1142" customFormat="1" ht="15.75">
      <c r="A246" s="1131"/>
      <c r="B246" s="1132"/>
      <c r="C246" s="1132"/>
      <c r="D246" s="1152"/>
      <c r="E246" s="1141"/>
      <c r="F246" s="1141"/>
    </row>
    <row r="247" spans="1:6" s="1142" customFormat="1" ht="78.75">
      <c r="A247" s="1133" t="s">
        <v>1113</v>
      </c>
      <c r="B247" s="1133">
        <f>B248</f>
        <v>0</v>
      </c>
      <c r="C247" s="1133" t="s">
        <v>1114</v>
      </c>
      <c r="D247" s="1152"/>
      <c r="E247" s="1141"/>
      <c r="F247" s="1141"/>
    </row>
    <row r="248" spans="1:6" s="1142" customFormat="1" ht="15.75">
      <c r="A248" s="1132" t="s">
        <v>1115</v>
      </c>
      <c r="B248" s="1138">
        <f>SUM(B249:B250)</f>
        <v>0</v>
      </c>
      <c r="C248" s="1132"/>
      <c r="D248" s="1152"/>
      <c r="E248" s="1141"/>
      <c r="F248" s="1141"/>
    </row>
    <row r="249" spans="1:6" s="1142" customFormat="1" ht="15.75">
      <c r="A249" s="1131" t="s">
        <v>1116</v>
      </c>
      <c r="B249" s="1132"/>
      <c r="C249" s="1132"/>
      <c r="D249" s="1152"/>
      <c r="E249" s="1141"/>
      <c r="F249" s="1141"/>
    </row>
    <row r="250" spans="1:6" s="1142" customFormat="1" ht="15.75">
      <c r="A250" s="1131" t="s">
        <v>1117</v>
      </c>
      <c r="B250" s="1132"/>
      <c r="C250" s="1132"/>
      <c r="D250" s="1152"/>
      <c r="E250" s="1141"/>
      <c r="F250" s="1141"/>
    </row>
    <row r="251" spans="1:6" s="1142" customFormat="1" ht="15.75">
      <c r="A251" s="1131"/>
      <c r="B251" s="1132"/>
      <c r="C251" s="1132"/>
      <c r="D251" s="1152"/>
      <c r="E251" s="1141"/>
      <c r="F251" s="1141"/>
    </row>
    <row r="252" spans="1:6" s="1142" customFormat="1" ht="63">
      <c r="A252" s="1133" t="s">
        <v>1118</v>
      </c>
      <c r="B252" s="1163">
        <f>-B253</f>
        <v>0</v>
      </c>
      <c r="C252" s="1133"/>
      <c r="D252" s="1152"/>
      <c r="E252" s="1141"/>
      <c r="F252" s="1141"/>
    </row>
    <row r="253" spans="1:6" s="1142" customFormat="1" ht="15.75">
      <c r="A253" s="1132" t="s">
        <v>1119</v>
      </c>
      <c r="B253" s="1138">
        <f>SUM(B254:B255)</f>
        <v>0</v>
      </c>
      <c r="C253" s="1132"/>
      <c r="D253" s="1152"/>
      <c r="E253" s="1141"/>
      <c r="F253" s="1141"/>
    </row>
    <row r="254" spans="1:6" s="1142" customFormat="1" ht="15.75">
      <c r="A254" s="1131" t="s">
        <v>1116</v>
      </c>
      <c r="B254" s="1132"/>
      <c r="C254" s="1132"/>
      <c r="D254" s="1152"/>
      <c r="E254" s="1141"/>
      <c r="F254" s="1141"/>
    </row>
    <row r="255" spans="1:6" s="1142" customFormat="1" ht="15.75">
      <c r="A255" s="1131" t="s">
        <v>1120</v>
      </c>
      <c r="B255" s="1132"/>
      <c r="C255" s="1132"/>
      <c r="D255" s="1152"/>
      <c r="E255" s="1141"/>
      <c r="F255" s="1141"/>
    </row>
    <row r="256" spans="1:6" s="1142" customFormat="1" ht="15.75">
      <c r="A256" s="1131"/>
      <c r="B256" s="1132"/>
      <c r="C256" s="1132"/>
      <c r="D256" s="1152"/>
      <c r="E256" s="1141"/>
      <c r="F256" s="1141"/>
    </row>
    <row r="257" spans="1:6" s="1142" customFormat="1" ht="15.75">
      <c r="A257" s="1131"/>
      <c r="B257" s="1132"/>
      <c r="C257" s="1132"/>
      <c r="D257" s="1152"/>
      <c r="E257" s="1141"/>
      <c r="F257" s="1141"/>
    </row>
    <row r="258" spans="1:6" s="1142" customFormat="1" ht="15.75">
      <c r="A258" s="1131"/>
      <c r="B258" s="1132"/>
      <c r="C258" s="1132"/>
      <c r="D258" s="1152"/>
      <c r="E258" s="1141"/>
      <c r="F258" s="1141"/>
    </row>
    <row r="259" spans="1:6" s="1142" customFormat="1" ht="78.75">
      <c r="A259" s="1133" t="s">
        <v>1121</v>
      </c>
      <c r="B259" s="1133">
        <f>B260+B264+B270+B272+B274</f>
        <v>120000000</v>
      </c>
      <c r="C259" s="1133" t="s">
        <v>1122</v>
      </c>
      <c r="D259" s="1152"/>
      <c r="E259" s="1141"/>
      <c r="F259" s="1141"/>
    </row>
    <row r="260" spans="1:6" s="1142" customFormat="1" ht="15.75">
      <c r="A260" s="1132" t="s">
        <v>1123</v>
      </c>
      <c r="B260" s="1138">
        <f>SUM(B261:B262)</f>
        <v>120000000</v>
      </c>
      <c r="C260" s="1132"/>
      <c r="D260" s="1152"/>
      <c r="E260" s="1141"/>
      <c r="F260" s="1141"/>
    </row>
    <row r="261" spans="1:6" s="1142" customFormat="1" ht="15.75">
      <c r="A261" s="1131" t="s">
        <v>1124</v>
      </c>
      <c r="B261" s="1132">
        <v>120000000</v>
      </c>
      <c r="C261" s="1132"/>
      <c r="D261" s="1152"/>
      <c r="E261" s="1141"/>
      <c r="F261" s="1141"/>
    </row>
    <row r="262" spans="1:6" s="1142" customFormat="1" ht="15.75">
      <c r="A262" s="1131" t="s">
        <v>1125</v>
      </c>
      <c r="B262" s="1132"/>
      <c r="C262" s="1132"/>
      <c r="D262" s="1152"/>
      <c r="E262" s="1141"/>
      <c r="F262" s="1141"/>
    </row>
    <row r="263" spans="1:6" s="1142" customFormat="1" ht="15.75">
      <c r="A263" s="1131"/>
      <c r="B263" s="1132"/>
      <c r="C263" s="1132"/>
      <c r="D263" s="1152"/>
      <c r="E263" s="1141"/>
      <c r="F263" s="1141"/>
    </row>
    <row r="264" spans="1:6" s="1142" customFormat="1" ht="15.75">
      <c r="A264" s="1132" t="s">
        <v>994</v>
      </c>
      <c r="B264" s="1160">
        <f>SUM(B265:B268)</f>
        <v>0</v>
      </c>
      <c r="C264" s="1132"/>
      <c r="D264" s="1152"/>
      <c r="E264" s="1141"/>
      <c r="F264" s="1141"/>
    </row>
    <row r="265" spans="1:6" s="1142" customFormat="1" ht="15.75">
      <c r="A265" s="1131" t="s">
        <v>1124</v>
      </c>
      <c r="B265" s="1132"/>
      <c r="C265" s="1132"/>
      <c r="D265" s="1152"/>
      <c r="E265" s="1141"/>
      <c r="F265" s="1141"/>
    </row>
    <row r="266" spans="1:6" s="1142" customFormat="1" ht="15.75">
      <c r="A266" s="1131" t="s">
        <v>1125</v>
      </c>
      <c r="B266" s="1146"/>
      <c r="C266" s="1132"/>
      <c r="D266" s="1152"/>
      <c r="E266" s="1141"/>
      <c r="F266" s="1141"/>
    </row>
    <row r="267" spans="1:6" s="1142" customFormat="1" ht="15.75">
      <c r="A267" s="1131" t="s">
        <v>1126</v>
      </c>
      <c r="B267" s="1132"/>
      <c r="C267" s="1132"/>
      <c r="D267" s="1152"/>
      <c r="E267" s="1141"/>
      <c r="F267" s="1141"/>
    </row>
    <row r="268" spans="1:6" s="1142" customFormat="1" ht="15.75">
      <c r="A268" s="1131" t="s">
        <v>1127</v>
      </c>
      <c r="B268" s="1146"/>
      <c r="C268" s="1132"/>
      <c r="D268" s="1152"/>
      <c r="E268" s="1141"/>
      <c r="F268" s="1141"/>
    </row>
    <row r="269" spans="1:6" s="1142" customFormat="1" ht="15.75">
      <c r="A269" s="1131"/>
      <c r="B269" s="1132"/>
      <c r="C269" s="1132"/>
      <c r="D269" s="1152"/>
      <c r="E269" s="1141"/>
      <c r="F269" s="1141"/>
    </row>
    <row r="270" spans="1:6" s="1142" customFormat="1" ht="15.75">
      <c r="A270" s="1132" t="s">
        <v>1004</v>
      </c>
      <c r="B270" s="1138">
        <f>B271</f>
        <v>0</v>
      </c>
      <c r="C270" s="1132"/>
      <c r="D270" s="1152"/>
      <c r="E270" s="1141"/>
      <c r="F270" s="1141"/>
    </row>
    <row r="271" spans="1:6" s="1142" customFormat="1" ht="15.75">
      <c r="A271" s="1131" t="s">
        <v>1124</v>
      </c>
      <c r="B271" s="1132"/>
      <c r="C271" s="1132"/>
      <c r="D271" s="1152"/>
      <c r="E271" s="1141"/>
      <c r="F271" s="1141"/>
    </row>
    <row r="272" spans="1:6" s="1142" customFormat="1" ht="15.75">
      <c r="A272" s="1132" t="s">
        <v>999</v>
      </c>
      <c r="B272" s="1166">
        <f>B273</f>
        <v>0</v>
      </c>
      <c r="C272" s="1132"/>
      <c r="D272" s="1152"/>
      <c r="E272" s="1141"/>
      <c r="F272" s="1141"/>
    </row>
    <row r="273" spans="1:6" s="1142" customFormat="1" ht="15.75">
      <c r="A273" s="1131" t="s">
        <v>1124</v>
      </c>
      <c r="B273" s="1146">
        <v>0</v>
      </c>
      <c r="C273" s="1132"/>
      <c r="D273" s="1152"/>
      <c r="E273" s="1141"/>
      <c r="F273" s="1141"/>
    </row>
    <row r="274" spans="1:6" s="1142" customFormat="1" ht="15.75">
      <c r="A274" s="1132" t="s">
        <v>1012</v>
      </c>
      <c r="B274" s="1166">
        <f>B275</f>
        <v>0</v>
      </c>
      <c r="C274" s="1132"/>
      <c r="D274" s="1152"/>
      <c r="E274" s="1141"/>
      <c r="F274" s="1141"/>
    </row>
    <row r="275" spans="1:6" s="1142" customFormat="1" ht="15.75">
      <c r="A275" s="1131" t="s">
        <v>1124</v>
      </c>
      <c r="B275" s="1146"/>
      <c r="C275" s="1132"/>
      <c r="D275" s="1152"/>
      <c r="E275" s="1141"/>
      <c r="F275" s="1141"/>
    </row>
    <row r="276" spans="1:6" s="1142" customFormat="1" ht="15.75" hidden="1">
      <c r="A276" s="1131"/>
      <c r="B276" s="1132"/>
      <c r="C276" s="1132"/>
      <c r="D276" s="1152"/>
      <c r="E276" s="1141"/>
      <c r="F276" s="1141"/>
    </row>
    <row r="277" spans="1:6" s="1142" customFormat="1" ht="15.75">
      <c r="A277" s="1131"/>
      <c r="B277" s="1132"/>
      <c r="C277" s="1155"/>
      <c r="D277" s="1152"/>
      <c r="E277" s="1141"/>
      <c r="F277" s="1141"/>
    </row>
    <row r="278" spans="1:6" s="1168" customFormat="1" ht="82.5" customHeight="1">
      <c r="A278" s="1133" t="s">
        <v>1128</v>
      </c>
      <c r="B278" s="1163">
        <f>- (B279+B287+B289)</f>
        <v>-6003691069</v>
      </c>
      <c r="C278" s="1133" t="s">
        <v>0</v>
      </c>
      <c r="D278" s="1167"/>
      <c r="E278" s="1167"/>
      <c r="F278" s="1167"/>
    </row>
    <row r="279" spans="1:6" ht="15.75">
      <c r="A279" s="1132" t="s">
        <v>1</v>
      </c>
      <c r="B279" s="1160">
        <f>SUM(B280:B282)</f>
        <v>6003691069</v>
      </c>
      <c r="C279" s="1132"/>
    </row>
    <row r="280" spans="1:6">
      <c r="A280" s="1131" t="s">
        <v>1116</v>
      </c>
      <c r="B280" s="1146"/>
      <c r="C280" s="1132"/>
    </row>
    <row r="281" spans="1:6">
      <c r="A281" s="1131" t="s">
        <v>2</v>
      </c>
      <c r="B281" s="1146">
        <v>6003691069</v>
      </c>
      <c r="C281" s="1132"/>
    </row>
    <row r="282" spans="1:6">
      <c r="A282" s="1131" t="s">
        <v>3</v>
      </c>
      <c r="B282" s="1132"/>
      <c r="C282" s="1132"/>
    </row>
    <row r="283" spans="1:6">
      <c r="A283" s="1131"/>
      <c r="B283" s="1132"/>
      <c r="C283" s="1132"/>
    </row>
    <row r="284" spans="1:6" ht="15.75">
      <c r="A284" s="1151" t="s">
        <v>4</v>
      </c>
      <c r="B284" s="1160">
        <f>SUM(B285:B287)</f>
        <v>0</v>
      </c>
      <c r="C284" s="1132"/>
    </row>
    <row r="285" spans="1:6">
      <c r="A285" s="1131" t="s">
        <v>3</v>
      </c>
      <c r="B285" s="1146"/>
      <c r="C285" s="1132"/>
    </row>
    <row r="286" spans="1:6">
      <c r="A286" s="1131" t="s">
        <v>5</v>
      </c>
      <c r="B286" s="1146"/>
      <c r="C286" s="1132"/>
    </row>
    <row r="287" spans="1:6">
      <c r="A287" s="1131" t="s">
        <v>6</v>
      </c>
      <c r="B287" s="1146">
        <v>0</v>
      </c>
      <c r="C287" s="1132"/>
    </row>
    <row r="288" spans="1:6">
      <c r="A288" s="1131"/>
      <c r="B288" s="1132"/>
      <c r="C288" s="1132"/>
    </row>
    <row r="289" spans="1:3" ht="15.75">
      <c r="A289" s="1151" t="s">
        <v>7</v>
      </c>
      <c r="B289" s="1160">
        <f>SUM(B290:B291)</f>
        <v>0</v>
      </c>
      <c r="C289" s="1132"/>
    </row>
    <row r="290" spans="1:3">
      <c r="A290" s="1131" t="s">
        <v>3</v>
      </c>
      <c r="B290" s="1132"/>
      <c r="C290" s="1132"/>
    </row>
    <row r="291" spans="1:3">
      <c r="A291" s="1131" t="s">
        <v>8</v>
      </c>
      <c r="B291" s="1146"/>
      <c r="C291" s="1132"/>
    </row>
    <row r="292" spans="1:3">
      <c r="A292" s="1131"/>
      <c r="B292" s="1132"/>
      <c r="C292" s="1132"/>
    </row>
    <row r="293" spans="1:3">
      <c r="A293" s="1131"/>
      <c r="B293" s="1132"/>
      <c r="C293" s="1132"/>
    </row>
    <row r="629" spans="1:6" s="1142" customFormat="1" ht="15.75">
      <c r="A629" s="1169"/>
      <c r="B629" s="1141"/>
      <c r="C629" s="1141"/>
      <c r="D629" s="1141"/>
      <c r="E629" s="1141"/>
      <c r="F629" s="1141"/>
    </row>
    <row r="630" spans="1:6" s="1142" customFormat="1" ht="15.75">
      <c r="A630" s="1169"/>
      <c r="B630" s="1141"/>
      <c r="C630" s="1141"/>
      <c r="D630" s="1141"/>
      <c r="E630" s="1141"/>
      <c r="F630" s="1141"/>
    </row>
  </sheetData>
  <mergeCells count="1">
    <mergeCell ref="A2:C2"/>
  </mergeCells>
  <phoneticPr fontId="14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H48"/>
  <sheetViews>
    <sheetView topLeftCell="A8" workbookViewId="0">
      <selection activeCell="A6" sqref="A6:G6"/>
    </sheetView>
  </sheetViews>
  <sheetFormatPr defaultRowHeight="15"/>
  <cols>
    <col min="1" max="1" width="50" customWidth="1"/>
    <col min="2" max="2" width="5.625" customWidth="1"/>
    <col min="3" max="3" width="6.25" customWidth="1"/>
    <col min="4" max="4" width="15.875" customWidth="1"/>
    <col min="5" max="5" width="16.125" customWidth="1"/>
    <col min="6" max="6" width="9.75" style="74" customWidth="1"/>
    <col min="7" max="7" width="17.625" customWidth="1"/>
    <col min="9" max="9" width="9.875" bestFit="1" customWidth="1"/>
  </cols>
  <sheetData>
    <row r="1" spans="1:7" ht="24.75" customHeight="1">
      <c r="A1" s="81"/>
      <c r="D1" s="1261" t="s">
        <v>69</v>
      </c>
      <c r="E1" s="1261"/>
    </row>
    <row r="2" spans="1:7" ht="12" customHeight="1">
      <c r="A2" s="81"/>
      <c r="D2" s="1262" t="s">
        <v>67</v>
      </c>
      <c r="E2" s="1262"/>
    </row>
    <row r="3" spans="1:7" ht="12" customHeight="1">
      <c r="D3" s="1262" t="s">
        <v>68</v>
      </c>
      <c r="E3" s="1262"/>
    </row>
    <row r="4" spans="1:7" ht="11.25" customHeight="1">
      <c r="D4" s="1171"/>
    </row>
    <row r="5" spans="1:7" ht="20.25">
      <c r="A5" s="1264" t="s">
        <v>17</v>
      </c>
      <c r="B5" s="1264"/>
      <c r="C5" s="1264"/>
      <c r="D5" s="1264"/>
      <c r="E5" s="1264"/>
    </row>
    <row r="6" spans="1:7" s="23" customFormat="1" ht="15.75">
      <c r="A6" s="1263" t="s">
        <v>949</v>
      </c>
      <c r="B6" s="1263"/>
      <c r="C6" s="1263"/>
      <c r="D6" s="1263"/>
      <c r="E6" s="1263"/>
      <c r="F6" s="248"/>
    </row>
    <row r="7" spans="1:7" ht="15.75">
      <c r="A7" s="1265" t="s">
        <v>1160</v>
      </c>
      <c r="B7" s="1265"/>
      <c r="C7" s="1265"/>
      <c r="D7" s="1265"/>
      <c r="E7" s="1265"/>
    </row>
    <row r="8" spans="1:7" ht="11.25" customHeight="1">
      <c r="A8" s="1172"/>
      <c r="B8" s="1172"/>
      <c r="C8" s="1172"/>
      <c r="D8" s="1172"/>
      <c r="E8" s="1173" t="s">
        <v>18</v>
      </c>
    </row>
    <row r="9" spans="1:7" ht="28.5" customHeight="1">
      <c r="A9" s="1046" t="s">
        <v>768</v>
      </c>
      <c r="B9" s="1174" t="s">
        <v>461</v>
      </c>
      <c r="C9" s="1175" t="s">
        <v>19</v>
      </c>
      <c r="D9" s="1209" t="s">
        <v>695</v>
      </c>
      <c r="E9" s="1209" t="s">
        <v>696</v>
      </c>
    </row>
    <row r="10" spans="1:7" s="1178" customFormat="1" ht="11.25" customHeight="1">
      <c r="A10" s="1176">
        <v>1</v>
      </c>
      <c r="B10" s="1176">
        <v>2</v>
      </c>
      <c r="C10" s="1176">
        <v>3</v>
      </c>
      <c r="D10" s="1176">
        <v>4</v>
      </c>
      <c r="E10" s="1176">
        <v>5</v>
      </c>
      <c r="F10" s="1177"/>
    </row>
    <row r="11" spans="1:7" s="1183" customFormat="1" ht="17.25" customHeight="1">
      <c r="A11" s="1179" t="s">
        <v>20</v>
      </c>
      <c r="B11" s="1180"/>
      <c r="C11" s="1180"/>
      <c r="D11" s="1181"/>
      <c r="E11" s="1181"/>
      <c r="F11" s="1182"/>
    </row>
    <row r="12" spans="1:7" s="1183" customFormat="1" ht="17.25" customHeight="1">
      <c r="A12" s="1184" t="s">
        <v>21</v>
      </c>
      <c r="B12" s="1185" t="s">
        <v>647</v>
      </c>
      <c r="C12" s="1185"/>
      <c r="D12" s="1186">
        <f>'LCTT TG'!E11</f>
        <v>130764571370</v>
      </c>
      <c r="E12" s="1186">
        <f>'LCTT TG'!L11</f>
        <v>172622258332</v>
      </c>
      <c r="F12" s="1182"/>
      <c r="G12" s="1187">
        <f>49932961240+35715104632</f>
        <v>85648065872</v>
      </c>
    </row>
    <row r="13" spans="1:7" s="1183" customFormat="1" ht="17.25" customHeight="1">
      <c r="A13" s="1184" t="s">
        <v>22</v>
      </c>
      <c r="B13" s="1185" t="s">
        <v>648</v>
      </c>
      <c r="C13" s="1185"/>
      <c r="D13" s="1186">
        <f>'LCTT TG'!E12</f>
        <v>-316296001494</v>
      </c>
      <c r="E13" s="1186">
        <f>'LCTT TG'!L12</f>
        <v>-96935989292</v>
      </c>
      <c r="F13" s="1182"/>
      <c r="G13" s="1187"/>
    </row>
    <row r="14" spans="1:7" s="1183" customFormat="1" ht="17.25" customHeight="1">
      <c r="A14" s="1184" t="s">
        <v>23</v>
      </c>
      <c r="B14" s="1185" t="s">
        <v>24</v>
      </c>
      <c r="C14" s="1185"/>
      <c r="D14" s="1186">
        <f>'LCTT TG'!E13</f>
        <v>-6708314861</v>
      </c>
      <c r="E14" s="1186">
        <f>'LCTT TG'!L13</f>
        <v>-6673276355</v>
      </c>
      <c r="F14" s="1188"/>
      <c r="G14" s="1187"/>
    </row>
    <row r="15" spans="1:7" s="1183" customFormat="1" ht="17.25" customHeight="1">
      <c r="A15" s="1184" t="s">
        <v>25</v>
      </c>
      <c r="B15" s="1185" t="s">
        <v>26</v>
      </c>
      <c r="C15" s="1185"/>
      <c r="D15" s="1186">
        <f>'LCTT TG'!E14</f>
        <v>-4648947912</v>
      </c>
      <c r="E15" s="1186">
        <f>'LCTT TG'!L14</f>
        <v>-4678559672</v>
      </c>
      <c r="F15" s="1182"/>
      <c r="G15" s="1187"/>
    </row>
    <row r="16" spans="1:7" s="1183" customFormat="1" ht="17.25" customHeight="1">
      <c r="A16" s="1184" t="s">
        <v>27</v>
      </c>
      <c r="B16" s="1185" t="s">
        <v>28</v>
      </c>
      <c r="C16" s="1185"/>
      <c r="D16" s="1186">
        <f>'LCTT TG'!E15</f>
        <v>-3400000000</v>
      </c>
      <c r="E16" s="1186">
        <f>'LCTT TG'!L15</f>
        <v>-2640000000</v>
      </c>
      <c r="F16" s="1144"/>
      <c r="G16" s="1187"/>
    </row>
    <row r="17" spans="1:7" s="1183" customFormat="1" ht="17.25" customHeight="1">
      <c r="A17" s="1184" t="s">
        <v>29</v>
      </c>
      <c r="B17" s="1185" t="s">
        <v>30</v>
      </c>
      <c r="C17" s="1185"/>
      <c r="D17" s="1186">
        <f>'LCTT TG'!E16</f>
        <v>225539502368</v>
      </c>
      <c r="E17" s="1186">
        <f>'LCTT TG'!L16</f>
        <v>70905006335</v>
      </c>
      <c r="F17" s="1182"/>
      <c r="G17" s="1187">
        <f>D17+D12+D30</f>
        <v>356304073738</v>
      </c>
    </row>
    <row r="18" spans="1:7" s="1183" customFormat="1" ht="17.25" customHeight="1">
      <c r="A18" s="1184" t="s">
        <v>31</v>
      </c>
      <c r="B18" s="1185" t="s">
        <v>32</v>
      </c>
      <c r="C18" s="1185"/>
      <c r="D18" s="1186">
        <f>'LCTT TG'!E17</f>
        <v>-102070798845</v>
      </c>
      <c r="E18" s="1186">
        <f>'LCTT TG'!L17</f>
        <v>-48499970484</v>
      </c>
      <c r="F18" s="1182"/>
      <c r="G18" s="1187"/>
    </row>
    <row r="19" spans="1:7" s="314" customFormat="1" ht="17.25" customHeight="1">
      <c r="A19" s="1189" t="s">
        <v>33</v>
      </c>
      <c r="B19" s="1190">
        <v>20</v>
      </c>
      <c r="C19" s="1190"/>
      <c r="D19" s="1191">
        <f>SUM(D12:D18)</f>
        <v>-76819989374</v>
      </c>
      <c r="E19" s="1191">
        <f>SUM(E12:E18)</f>
        <v>84099468864</v>
      </c>
      <c r="F19" s="1192"/>
      <c r="G19" s="1193"/>
    </row>
    <row r="20" spans="1:7" s="1183" customFormat="1" ht="17.25" customHeight="1">
      <c r="A20" s="1194" t="s">
        <v>34</v>
      </c>
      <c r="B20" s="1185"/>
      <c r="C20" s="1185"/>
      <c r="D20" s="1186"/>
      <c r="E20" s="1186"/>
      <c r="F20" s="1182"/>
      <c r="G20" s="1187"/>
    </row>
    <row r="21" spans="1:7" s="1183" customFormat="1" ht="17.25" customHeight="1">
      <c r="A21" s="1195" t="s">
        <v>35</v>
      </c>
      <c r="B21" s="1185">
        <v>21</v>
      </c>
      <c r="C21" s="1185"/>
      <c r="D21" s="1186">
        <f>'LCTT TG'!E20</f>
        <v>0</v>
      </c>
      <c r="E21" s="1186">
        <f>'LCTT TG'!L20</f>
        <v>0</v>
      </c>
      <c r="F21" s="1182"/>
      <c r="G21" s="1187"/>
    </row>
    <row r="22" spans="1:7" s="1183" customFormat="1" ht="17.25" customHeight="1">
      <c r="A22" s="1195" t="s">
        <v>36</v>
      </c>
      <c r="B22" s="1185" t="s">
        <v>37</v>
      </c>
      <c r="C22" s="1185"/>
      <c r="D22" s="1186">
        <f>'LCTT TG'!E21</f>
        <v>200000</v>
      </c>
      <c r="E22" s="1186">
        <f>'LCTT TG'!L21</f>
        <v>0</v>
      </c>
      <c r="F22" s="1182"/>
      <c r="G22" s="1187"/>
    </row>
    <row r="23" spans="1:7" s="1183" customFormat="1" ht="17.25" customHeight="1">
      <c r="A23" s="1195" t="s">
        <v>38</v>
      </c>
      <c r="B23" s="1185">
        <v>23</v>
      </c>
      <c r="C23" s="1185"/>
      <c r="D23" s="1186">
        <f>'LCTT TG'!E22</f>
        <v>0</v>
      </c>
      <c r="E23" s="1186">
        <f>'LCTT TG'!L22</f>
        <v>0</v>
      </c>
      <c r="F23" s="1182"/>
      <c r="G23" s="1187"/>
    </row>
    <row r="24" spans="1:7" s="1183" customFormat="1" ht="17.25" customHeight="1">
      <c r="A24" s="1195" t="s">
        <v>39</v>
      </c>
      <c r="B24" s="1185" t="s">
        <v>40</v>
      </c>
      <c r="C24" s="1185"/>
      <c r="D24" s="1186">
        <f>'LCTT TG'!E23</f>
        <v>0</v>
      </c>
      <c r="E24" s="1186">
        <f>'LCTT TG'!L23</f>
        <v>0</v>
      </c>
      <c r="F24" s="1182"/>
      <c r="G24" s="1187"/>
    </row>
    <row r="25" spans="1:7" s="1183" customFormat="1" ht="17.25" customHeight="1">
      <c r="A25" s="1195" t="s">
        <v>41</v>
      </c>
      <c r="B25" s="1185" t="s">
        <v>42</v>
      </c>
      <c r="C25" s="1185"/>
      <c r="D25" s="1186">
        <f>'LCTT TG'!E24</f>
        <v>0</v>
      </c>
      <c r="E25" s="1186">
        <f>'LCTT TG'!L24</f>
        <v>0</v>
      </c>
      <c r="F25" s="1182"/>
      <c r="G25" s="1187"/>
    </row>
    <row r="26" spans="1:7" s="1183" customFormat="1" ht="17.25" customHeight="1">
      <c r="A26" s="1195" t="s">
        <v>43</v>
      </c>
      <c r="B26" s="1185" t="s">
        <v>44</v>
      </c>
      <c r="C26" s="1185"/>
      <c r="D26" s="1186">
        <f>'LCTT TG'!E25</f>
        <v>0</v>
      </c>
      <c r="E26" s="1186">
        <f>'LCTT TG'!L25</f>
        <v>0</v>
      </c>
      <c r="F26" s="1182"/>
      <c r="G26" s="1187"/>
    </row>
    <row r="27" spans="1:7" s="313" customFormat="1" ht="17.25" customHeight="1">
      <c r="A27" s="1195" t="s">
        <v>45</v>
      </c>
      <c r="B27" s="1185" t="s">
        <v>46</v>
      </c>
      <c r="C27" s="1185"/>
      <c r="D27" s="1186">
        <f>'LCTT TG'!E26</f>
        <v>424983397</v>
      </c>
      <c r="E27" s="1186">
        <f>'LCTT TG'!L26</f>
        <v>252713327</v>
      </c>
      <c r="F27" s="1196"/>
      <c r="G27" s="1188"/>
    </row>
    <row r="28" spans="1:7" s="314" customFormat="1" ht="17.25" customHeight="1">
      <c r="A28" s="1189" t="s">
        <v>971</v>
      </c>
      <c r="B28" s="1190">
        <v>30</v>
      </c>
      <c r="C28" s="1190"/>
      <c r="D28" s="1191">
        <f>SUM(D21:D27)</f>
        <v>425183397</v>
      </c>
      <c r="E28" s="1191">
        <f>SUM(E21:E27)</f>
        <v>252713327</v>
      </c>
      <c r="F28" s="1192"/>
      <c r="G28" s="1193"/>
    </row>
    <row r="29" spans="1:7" s="313" customFormat="1" ht="17.25" customHeight="1">
      <c r="A29" s="1194" t="s">
        <v>47</v>
      </c>
      <c r="B29" s="1185"/>
      <c r="C29" s="1185"/>
      <c r="D29" s="1186"/>
      <c r="E29" s="1186"/>
      <c r="F29" s="1196"/>
      <c r="G29" s="1188"/>
    </row>
    <row r="30" spans="1:7" s="313" customFormat="1" ht="17.25" customHeight="1">
      <c r="A30" s="1195" t="s">
        <v>48</v>
      </c>
      <c r="B30" s="1185">
        <v>31</v>
      </c>
      <c r="C30" s="1185"/>
      <c r="D30" s="1197">
        <f>'LCTT TG'!E29</f>
        <v>0</v>
      </c>
      <c r="E30" s="1186">
        <f>'LCTT TG'!L29</f>
        <v>0</v>
      </c>
      <c r="F30" s="1196"/>
      <c r="G30" s="1198"/>
    </row>
    <row r="31" spans="1:7" s="313" customFormat="1" ht="17.25" customHeight="1">
      <c r="A31" s="1195" t="s">
        <v>49</v>
      </c>
      <c r="B31" s="1185"/>
      <c r="C31" s="1185"/>
      <c r="D31" s="1197"/>
      <c r="E31" s="1186"/>
      <c r="F31" s="1196"/>
      <c r="G31" s="1188"/>
    </row>
    <row r="32" spans="1:7" s="313" customFormat="1" ht="17.25" customHeight="1">
      <c r="A32" s="1195" t="s">
        <v>50</v>
      </c>
      <c r="B32" s="1185">
        <v>32</v>
      </c>
      <c r="C32" s="1185"/>
      <c r="D32" s="1197">
        <f>'LCTT TG'!E30</f>
        <v>0</v>
      </c>
      <c r="E32" s="1186">
        <f>'LCTT TG'!L30</f>
        <v>0</v>
      </c>
      <c r="F32" s="1196"/>
      <c r="G32" s="1188"/>
    </row>
    <row r="33" spans="1:8" s="313" customFormat="1" ht="17.25" customHeight="1">
      <c r="A33" s="1195" t="s">
        <v>65</v>
      </c>
      <c r="B33" s="1185">
        <v>33</v>
      </c>
      <c r="C33" s="1185"/>
      <c r="D33" s="1197">
        <f>'LCTT TG'!E31</f>
        <v>72816718856</v>
      </c>
      <c r="E33" s="1186">
        <f>'LCTT TG'!L31</f>
        <v>0</v>
      </c>
      <c r="F33" s="1196"/>
      <c r="G33" s="1188"/>
    </row>
    <row r="34" spans="1:8" s="313" customFormat="1" ht="17.25" customHeight="1">
      <c r="A34" s="1195" t="s">
        <v>51</v>
      </c>
      <c r="B34" s="1185">
        <v>34</v>
      </c>
      <c r="C34" s="1185"/>
      <c r="D34" s="1197">
        <f>'LCTT TG'!E32</f>
        <v>-21025316197</v>
      </c>
      <c r="E34" s="1186">
        <f>'LCTT TG'!L32</f>
        <v>-70732407522</v>
      </c>
      <c r="F34" s="1196"/>
      <c r="G34" s="1198"/>
    </row>
    <row r="35" spans="1:8" s="313" customFormat="1" ht="17.25" customHeight="1">
      <c r="A35" s="1195" t="s">
        <v>52</v>
      </c>
      <c r="B35" s="1185">
        <v>35</v>
      </c>
      <c r="C35" s="1185"/>
      <c r="D35" s="1197">
        <f>'LCTT TG'!E33</f>
        <v>0</v>
      </c>
      <c r="E35" s="1186">
        <f>'LCTT TG'!L33</f>
        <v>0</v>
      </c>
      <c r="F35" s="1196"/>
      <c r="G35" s="1188"/>
    </row>
    <row r="36" spans="1:8" s="313" customFormat="1" ht="17.25" customHeight="1">
      <c r="A36" s="1195" t="s">
        <v>53</v>
      </c>
      <c r="B36" s="1185">
        <v>36</v>
      </c>
      <c r="C36" s="1185"/>
      <c r="D36" s="1197">
        <f>'LCTT TG'!E34</f>
        <v>0</v>
      </c>
      <c r="E36" s="1186">
        <f>'LCTT TG'!L34</f>
        <v>0</v>
      </c>
      <c r="F36" s="1196"/>
      <c r="G36" s="1188"/>
    </row>
    <row r="37" spans="1:8" s="314" customFormat="1" ht="17.25" customHeight="1">
      <c r="A37" s="1189" t="s">
        <v>54</v>
      </c>
      <c r="B37" s="1190">
        <v>40</v>
      </c>
      <c r="C37" s="1190"/>
      <c r="D37" s="1191">
        <f>SUM(D30:D36)</f>
        <v>51791402659</v>
      </c>
      <c r="E37" s="1191">
        <f>SUM(E30:E36)</f>
        <v>-70732407522</v>
      </c>
      <c r="F37" s="1192"/>
      <c r="G37" s="1193"/>
    </row>
    <row r="38" spans="1:8" s="314" customFormat="1" ht="17.25" customHeight="1">
      <c r="A38" s="1189" t="s">
        <v>57</v>
      </c>
      <c r="B38" s="1190">
        <v>50</v>
      </c>
      <c r="C38" s="1190"/>
      <c r="D38" s="1191">
        <f>D19+D28+D37</f>
        <v>-24603403318</v>
      </c>
      <c r="E38" s="1191">
        <f>E19+E28+E37</f>
        <v>13619774669</v>
      </c>
      <c r="F38" s="1192"/>
      <c r="G38" s="1193"/>
    </row>
    <row r="39" spans="1:8" s="314" customFormat="1" ht="17.25" customHeight="1">
      <c r="A39" s="1189" t="s">
        <v>981</v>
      </c>
      <c r="B39" s="1190">
        <v>60</v>
      </c>
      <c r="C39" s="1190" t="s">
        <v>492</v>
      </c>
      <c r="D39" s="1199">
        <f>'LCTT TG'!E37</f>
        <v>34055147516</v>
      </c>
      <c r="E39" s="1191">
        <f>'LCTT TG'!L37</f>
        <v>6355828058</v>
      </c>
      <c r="F39" s="1192"/>
      <c r="G39" s="1200"/>
    </row>
    <row r="40" spans="1:8" s="313" customFormat="1" ht="17.25" customHeight="1">
      <c r="A40" s="1201" t="s">
        <v>66</v>
      </c>
      <c r="B40" s="1185" t="s">
        <v>58</v>
      </c>
      <c r="C40" s="1185"/>
      <c r="D40" s="1197">
        <f>'LCTT TG'!E38</f>
        <v>0</v>
      </c>
      <c r="E40" s="1186">
        <f>'LCTT TG'!L38</f>
        <v>0</v>
      </c>
      <c r="F40" s="1196"/>
      <c r="G40" s="1198"/>
    </row>
    <row r="41" spans="1:8" s="314" customFormat="1" ht="17.25" customHeight="1">
      <c r="A41" s="1202" t="s">
        <v>59</v>
      </c>
      <c r="B41" s="1203">
        <v>70</v>
      </c>
      <c r="C41" s="1203" t="s">
        <v>492</v>
      </c>
      <c r="D41" s="1204">
        <f>D38+D39</f>
        <v>9451744198</v>
      </c>
      <c r="E41" s="1204">
        <f>E38+E39</f>
        <v>19975602727</v>
      </c>
      <c r="F41" s="1192"/>
      <c r="G41" s="1193">
        <v>-45047945642</v>
      </c>
      <c r="H41" s="1205"/>
    </row>
    <row r="42" spans="1:8" ht="15.75">
      <c r="B42" s="1266" t="s">
        <v>1159</v>
      </c>
      <c r="C42" s="1266"/>
      <c r="D42" s="1266"/>
      <c r="E42" s="1266"/>
    </row>
    <row r="43" spans="1:8" s="81" customFormat="1" ht="15.75" customHeight="1">
      <c r="A43" s="1206" t="s">
        <v>61</v>
      </c>
      <c r="B43" s="1245" t="s">
        <v>684</v>
      </c>
      <c r="C43" s="1245"/>
      <c r="D43" s="1245"/>
      <c r="E43" s="1245"/>
      <c r="F43" s="572"/>
    </row>
    <row r="44" spans="1:8">
      <c r="B44" s="1207"/>
      <c r="C44" s="1207"/>
    </row>
    <row r="45" spans="1:8">
      <c r="B45" s="1207"/>
      <c r="C45" s="1207"/>
    </row>
    <row r="46" spans="1:8">
      <c r="B46" s="1207"/>
      <c r="C46" s="1207"/>
    </row>
    <row r="48" spans="1:8" ht="16.5">
      <c r="A48" s="332" t="s">
        <v>62</v>
      </c>
    </row>
  </sheetData>
  <mergeCells count="8">
    <mergeCell ref="D1:E1"/>
    <mergeCell ref="D2:E2"/>
    <mergeCell ref="D3:E3"/>
    <mergeCell ref="B43:E43"/>
    <mergeCell ref="A6:E6"/>
    <mergeCell ref="A5:E5"/>
    <mergeCell ref="A7:E7"/>
    <mergeCell ref="B42:E42"/>
  </mergeCells>
  <phoneticPr fontId="0" type="noConversion"/>
  <pageMargins left="0.35" right="0.28999999999999998" top="0.23" bottom="0.2" header="0.26" footer="0.2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H48"/>
  <sheetViews>
    <sheetView topLeftCell="A10" workbookViewId="0">
      <selection activeCell="D25" sqref="D25"/>
    </sheetView>
  </sheetViews>
  <sheetFormatPr defaultRowHeight="15"/>
  <cols>
    <col min="1" max="1" width="49.125" customWidth="1"/>
    <col min="2" max="2" width="5.625" customWidth="1"/>
    <col min="3" max="3" width="6.25" customWidth="1"/>
    <col min="4" max="4" width="15.5" customWidth="1"/>
    <col min="5" max="5" width="15.625" customWidth="1"/>
    <col min="6" max="6" width="9.75" style="74" customWidth="1"/>
    <col min="7" max="7" width="17.625" customWidth="1"/>
    <col min="9" max="9" width="9.875" bestFit="1" customWidth="1"/>
  </cols>
  <sheetData>
    <row r="1" spans="1:7" ht="15.75">
      <c r="A1" s="81"/>
      <c r="D1" s="1261" t="s">
        <v>69</v>
      </c>
      <c r="E1" s="1261"/>
    </row>
    <row r="2" spans="1:7" ht="12" customHeight="1">
      <c r="A2" s="81"/>
      <c r="D2" s="1262" t="s">
        <v>67</v>
      </c>
      <c r="E2" s="1262"/>
    </row>
    <row r="3" spans="1:7" ht="12" customHeight="1">
      <c r="D3" s="1262" t="s">
        <v>68</v>
      </c>
      <c r="E3" s="1262"/>
    </row>
    <row r="4" spans="1:7" ht="11.25" customHeight="1">
      <c r="D4" s="1171"/>
    </row>
    <row r="5" spans="1:7" ht="20.25">
      <c r="A5" s="1264" t="s">
        <v>17</v>
      </c>
      <c r="B5" s="1264"/>
      <c r="C5" s="1264"/>
      <c r="D5" s="1264"/>
      <c r="E5" s="1264"/>
    </row>
    <row r="6" spans="1:7" s="23" customFormat="1" ht="15.75">
      <c r="A6" s="1263" t="s">
        <v>949</v>
      </c>
      <c r="B6" s="1263"/>
      <c r="C6" s="1263"/>
      <c r="D6" s="1263"/>
      <c r="E6" s="1263"/>
      <c r="F6" s="248"/>
    </row>
    <row r="7" spans="1:7" ht="15.75">
      <c r="A7" s="1265" t="s">
        <v>1160</v>
      </c>
      <c r="B7" s="1265"/>
      <c r="C7" s="1265"/>
      <c r="D7" s="1265"/>
      <c r="E7" s="1265"/>
    </row>
    <row r="8" spans="1:7" ht="11.25" customHeight="1">
      <c r="A8" s="1172"/>
      <c r="B8" s="1172"/>
      <c r="C8" s="1172"/>
      <c r="D8" s="1172"/>
      <c r="E8" s="1173" t="s">
        <v>18</v>
      </c>
    </row>
    <row r="9" spans="1:7" ht="28.5" customHeight="1">
      <c r="A9" s="57" t="s">
        <v>768</v>
      </c>
      <c r="B9" s="1208" t="s">
        <v>461</v>
      </c>
      <c r="C9" s="1175" t="s">
        <v>19</v>
      </c>
      <c r="D9" s="1209" t="s">
        <v>63</v>
      </c>
      <c r="E9" s="1209" t="s">
        <v>64</v>
      </c>
    </row>
    <row r="10" spans="1:7" s="1178" customFormat="1" ht="11.25" customHeight="1">
      <c r="A10" s="1176">
        <v>1</v>
      </c>
      <c r="B10" s="1176">
        <v>2</v>
      </c>
      <c r="C10" s="1176">
        <v>3</v>
      </c>
      <c r="D10" s="1176">
        <v>4</v>
      </c>
      <c r="E10" s="1176">
        <v>5</v>
      </c>
      <c r="F10" s="1177"/>
    </row>
    <row r="11" spans="1:7" s="1183" customFormat="1" ht="17.25" customHeight="1">
      <c r="A11" s="1179" t="s">
        <v>20</v>
      </c>
      <c r="B11" s="1180"/>
      <c r="C11" s="1180"/>
      <c r="D11" s="1181"/>
      <c r="E11" s="1181"/>
      <c r="F11" s="1182"/>
    </row>
    <row r="12" spans="1:7" s="1183" customFormat="1" ht="17.25" customHeight="1">
      <c r="A12" s="1184" t="s">
        <v>21</v>
      </c>
      <c r="B12" s="1185" t="s">
        <v>647</v>
      </c>
      <c r="C12" s="1185"/>
      <c r="D12" s="1186">
        <f>'LCTT TG'!E11</f>
        <v>130764571370</v>
      </c>
      <c r="E12" s="1186">
        <f>'LCTT TG'!L11</f>
        <v>172622258332</v>
      </c>
      <c r="F12" s="1182"/>
      <c r="G12" s="1187"/>
    </row>
    <row r="13" spans="1:7" s="1183" customFormat="1" ht="17.25" customHeight="1">
      <c r="A13" s="1184" t="s">
        <v>22</v>
      </c>
      <c r="B13" s="1185" t="s">
        <v>648</v>
      </c>
      <c r="C13" s="1185"/>
      <c r="D13" s="1186">
        <f>'LCTT TG'!E12</f>
        <v>-316296001494</v>
      </c>
      <c r="E13" s="1186">
        <f>'LCTT TG'!L12</f>
        <v>-96935989292</v>
      </c>
      <c r="F13" s="1182"/>
      <c r="G13" s="1187"/>
    </row>
    <row r="14" spans="1:7" s="1183" customFormat="1" ht="17.25" customHeight="1">
      <c r="A14" s="1184" t="s">
        <v>23</v>
      </c>
      <c r="B14" s="1185" t="s">
        <v>24</v>
      </c>
      <c r="C14" s="1185"/>
      <c r="D14" s="1186">
        <f>'LCTT TG'!E13</f>
        <v>-6708314861</v>
      </c>
      <c r="E14" s="1186">
        <f>'LCTT TG'!L13</f>
        <v>-6673276355</v>
      </c>
      <c r="F14" s="1188"/>
      <c r="G14" s="1187"/>
    </row>
    <row r="15" spans="1:7" s="1183" customFormat="1" ht="17.25" customHeight="1">
      <c r="A15" s="1184" t="s">
        <v>25</v>
      </c>
      <c r="B15" s="1185" t="s">
        <v>26</v>
      </c>
      <c r="C15" s="1185"/>
      <c r="D15" s="1186">
        <f>'LCTT TG'!E14</f>
        <v>-4648947912</v>
      </c>
      <c r="E15" s="1186">
        <f>'LCTT TG'!L14</f>
        <v>-4678559672</v>
      </c>
      <c r="F15" s="1182"/>
      <c r="G15" s="1187"/>
    </row>
    <row r="16" spans="1:7" s="1183" customFormat="1" ht="17.25" customHeight="1">
      <c r="A16" s="1184" t="s">
        <v>27</v>
      </c>
      <c r="B16" s="1185" t="s">
        <v>28</v>
      </c>
      <c r="C16" s="1185"/>
      <c r="D16" s="1186">
        <f>'LCTT TG'!E15</f>
        <v>-3400000000</v>
      </c>
      <c r="E16" s="1186">
        <f>'LCTT TG'!L15</f>
        <v>-2640000000</v>
      </c>
      <c r="F16" s="1144"/>
      <c r="G16" s="1187"/>
    </row>
    <row r="17" spans="1:7" s="1183" customFormat="1" ht="17.25" customHeight="1">
      <c r="A17" s="1184" t="s">
        <v>29</v>
      </c>
      <c r="B17" s="1185" t="s">
        <v>30</v>
      </c>
      <c r="C17" s="1185"/>
      <c r="D17" s="1186">
        <f>'LCTT TG'!E16</f>
        <v>225539502368</v>
      </c>
      <c r="E17" s="1186">
        <f>'LCTT TG'!L16</f>
        <v>70905006335</v>
      </c>
      <c r="F17" s="1182"/>
      <c r="G17" s="1187"/>
    </row>
    <row r="18" spans="1:7" s="1183" customFormat="1" ht="17.25" customHeight="1">
      <c r="A18" s="1184" t="s">
        <v>31</v>
      </c>
      <c r="B18" s="1185" t="s">
        <v>32</v>
      </c>
      <c r="C18" s="1185"/>
      <c r="D18" s="1186">
        <f>'LCTT TG'!E17</f>
        <v>-102070798845</v>
      </c>
      <c r="E18" s="1186">
        <f>'LCTT TG'!L17</f>
        <v>-48499970484</v>
      </c>
      <c r="F18" s="1182"/>
      <c r="G18" s="1187"/>
    </row>
    <row r="19" spans="1:7" s="314" customFormat="1" ht="17.25" customHeight="1">
      <c r="A19" s="1189" t="s">
        <v>33</v>
      </c>
      <c r="B19" s="1190">
        <v>20</v>
      </c>
      <c r="C19" s="1190"/>
      <c r="D19" s="1191">
        <f>SUM(D12:D18)</f>
        <v>-76819989374</v>
      </c>
      <c r="E19" s="1191">
        <f>SUM(E12:E18)</f>
        <v>84099468864</v>
      </c>
      <c r="F19" s="1192"/>
      <c r="G19" s="1193"/>
    </row>
    <row r="20" spans="1:7" s="1183" customFormat="1" ht="17.25" customHeight="1">
      <c r="A20" s="1194" t="s">
        <v>34</v>
      </c>
      <c r="B20" s="1185"/>
      <c r="C20" s="1185"/>
      <c r="D20" s="1186"/>
      <c r="E20" s="1186"/>
      <c r="F20" s="1182"/>
      <c r="G20" s="1187"/>
    </row>
    <row r="21" spans="1:7" s="1183" customFormat="1" ht="17.25" customHeight="1">
      <c r="A21" s="1195" t="s">
        <v>35</v>
      </c>
      <c r="B21" s="1185">
        <v>21</v>
      </c>
      <c r="C21" s="1185"/>
      <c r="D21" s="1186">
        <f>'LCTT TG'!E20</f>
        <v>0</v>
      </c>
      <c r="E21" s="1186">
        <f>'LCTT TG'!L20</f>
        <v>0</v>
      </c>
      <c r="F21" s="1182"/>
      <c r="G21" s="1187"/>
    </row>
    <row r="22" spans="1:7" s="1183" customFormat="1" ht="17.25" customHeight="1">
      <c r="A22" s="1195" t="s">
        <v>36</v>
      </c>
      <c r="B22" s="1185" t="s">
        <v>37</v>
      </c>
      <c r="C22" s="1185"/>
      <c r="D22" s="1186">
        <f>'LCTT TG'!E21</f>
        <v>200000</v>
      </c>
      <c r="E22" s="1186">
        <f>'LCTT TG'!L21</f>
        <v>0</v>
      </c>
      <c r="F22" s="1182"/>
      <c r="G22" s="1187"/>
    </row>
    <row r="23" spans="1:7" s="1183" customFormat="1" ht="17.25" customHeight="1">
      <c r="A23" s="1195" t="s">
        <v>38</v>
      </c>
      <c r="B23" s="1185">
        <v>23</v>
      </c>
      <c r="C23" s="1185"/>
      <c r="D23" s="1186">
        <f>'LCTT TG'!E22</f>
        <v>0</v>
      </c>
      <c r="E23" s="1186">
        <f>'LCTT TG'!L22</f>
        <v>0</v>
      </c>
      <c r="F23" s="1182"/>
      <c r="G23" s="1187"/>
    </row>
    <row r="24" spans="1:7" s="1183" customFormat="1" ht="17.25" customHeight="1">
      <c r="A24" s="1195" t="s">
        <v>39</v>
      </c>
      <c r="B24" s="1185" t="s">
        <v>40</v>
      </c>
      <c r="C24" s="1185"/>
      <c r="D24" s="1186">
        <f>'LCTT TG'!E23</f>
        <v>0</v>
      </c>
      <c r="E24" s="1186">
        <f>'LCTT TG'!L23</f>
        <v>0</v>
      </c>
      <c r="F24" s="1182"/>
      <c r="G24" s="1187"/>
    </row>
    <row r="25" spans="1:7" s="1183" customFormat="1" ht="17.25" customHeight="1">
      <c r="A25" s="1195" t="s">
        <v>41</v>
      </c>
      <c r="B25" s="1185" t="s">
        <v>42</v>
      </c>
      <c r="C25" s="1185"/>
      <c r="D25" s="1186">
        <f>'LCTT TG'!E24</f>
        <v>0</v>
      </c>
      <c r="E25" s="1186">
        <f>'LCTT TG'!L24</f>
        <v>0</v>
      </c>
      <c r="F25" s="1182"/>
      <c r="G25" s="1187"/>
    </row>
    <row r="26" spans="1:7" s="1183" customFormat="1" ht="17.25" customHeight="1">
      <c r="A26" s="1195" t="s">
        <v>43</v>
      </c>
      <c r="B26" s="1185" t="s">
        <v>44</v>
      </c>
      <c r="C26" s="1185"/>
      <c r="D26" s="1186">
        <f>'LCTT TG'!E25</f>
        <v>0</v>
      </c>
      <c r="E26" s="1186">
        <f>'LCTT TG'!L25</f>
        <v>0</v>
      </c>
      <c r="F26" s="1182"/>
      <c r="G26" s="1187"/>
    </row>
    <row r="27" spans="1:7" s="313" customFormat="1" ht="17.25" customHeight="1">
      <c r="A27" s="1195" t="s">
        <v>45</v>
      </c>
      <c r="B27" s="1185" t="s">
        <v>46</v>
      </c>
      <c r="C27" s="1185"/>
      <c r="D27" s="1186">
        <f>'LCTT TG'!E26</f>
        <v>424983397</v>
      </c>
      <c r="E27" s="1186">
        <f>'LCTT TG'!L26</f>
        <v>252713327</v>
      </c>
      <c r="F27" s="1196"/>
      <c r="G27" s="1188"/>
    </row>
    <row r="28" spans="1:7" s="314" customFormat="1" ht="17.25" customHeight="1">
      <c r="A28" s="1189" t="s">
        <v>971</v>
      </c>
      <c r="B28" s="1190">
        <v>30</v>
      </c>
      <c r="C28" s="1190"/>
      <c r="D28" s="1191">
        <f>SUM(D21:D27)</f>
        <v>425183397</v>
      </c>
      <c r="E28" s="1191">
        <f>SUM(E21:E27)</f>
        <v>252713327</v>
      </c>
      <c r="F28" s="1192"/>
      <c r="G28" s="1193"/>
    </row>
    <row r="29" spans="1:7" s="313" customFormat="1" ht="17.25" customHeight="1">
      <c r="A29" s="1194" t="s">
        <v>47</v>
      </c>
      <c r="B29" s="1185"/>
      <c r="C29" s="1185"/>
      <c r="D29" s="1186"/>
      <c r="E29" s="1186"/>
      <c r="F29" s="1196"/>
      <c r="G29" s="1188"/>
    </row>
    <row r="30" spans="1:7" s="313" customFormat="1" ht="17.25" customHeight="1">
      <c r="A30" s="1195" t="s">
        <v>48</v>
      </c>
      <c r="B30" s="1185">
        <v>31</v>
      </c>
      <c r="C30" s="1185"/>
      <c r="D30" s="1197">
        <f>'LCTT TG'!E29</f>
        <v>0</v>
      </c>
      <c r="E30" s="1186">
        <f>'LCTT TG'!L29</f>
        <v>0</v>
      </c>
      <c r="F30" s="1196"/>
      <c r="G30" s="1198"/>
    </row>
    <row r="31" spans="1:7" s="313" customFormat="1" ht="17.25" customHeight="1">
      <c r="A31" s="1195" t="s">
        <v>49</v>
      </c>
      <c r="B31" s="1185"/>
      <c r="C31" s="1185"/>
      <c r="D31" s="1197"/>
      <c r="E31" s="1186"/>
      <c r="F31" s="1196"/>
      <c r="G31" s="1188"/>
    </row>
    <row r="32" spans="1:7" s="313" customFormat="1" ht="17.25" customHeight="1">
      <c r="A32" s="1195" t="s">
        <v>50</v>
      </c>
      <c r="B32" s="1185">
        <v>32</v>
      </c>
      <c r="C32" s="1185"/>
      <c r="D32" s="1197">
        <f>'LCTT TG'!E30</f>
        <v>0</v>
      </c>
      <c r="E32" s="1186">
        <f>'LCTT TG'!L30</f>
        <v>0</v>
      </c>
      <c r="F32" s="1196"/>
      <c r="G32" s="1188"/>
    </row>
    <row r="33" spans="1:8" s="313" customFormat="1" ht="17.25" customHeight="1">
      <c r="A33" s="1195" t="s">
        <v>65</v>
      </c>
      <c r="B33" s="1185">
        <v>33</v>
      </c>
      <c r="C33" s="1185"/>
      <c r="D33" s="1197">
        <f>'LCTT TG'!E31</f>
        <v>72816718856</v>
      </c>
      <c r="E33" s="1186">
        <f>'LCTT TG'!L31</f>
        <v>0</v>
      </c>
      <c r="F33" s="1196"/>
      <c r="G33" s="1188"/>
    </row>
    <row r="34" spans="1:8" s="313" customFormat="1" ht="17.25" customHeight="1">
      <c r="A34" s="1195" t="s">
        <v>51</v>
      </c>
      <c r="B34" s="1185">
        <v>34</v>
      </c>
      <c r="C34" s="1185"/>
      <c r="D34" s="1197">
        <f>'LCTT TG'!E32</f>
        <v>-21025316197</v>
      </c>
      <c r="E34" s="1186">
        <f>'LCTT TG'!L32</f>
        <v>-70732407522</v>
      </c>
      <c r="F34" s="1196"/>
      <c r="G34" s="1198"/>
    </row>
    <row r="35" spans="1:8" s="313" customFormat="1" ht="17.25" customHeight="1">
      <c r="A35" s="1195" t="s">
        <v>52</v>
      </c>
      <c r="B35" s="1185">
        <v>35</v>
      </c>
      <c r="C35" s="1185"/>
      <c r="D35" s="1197">
        <f>'LCTT TG'!E33</f>
        <v>0</v>
      </c>
      <c r="E35" s="1186">
        <f>'LCTT TG'!L33</f>
        <v>0</v>
      </c>
      <c r="F35" s="1196"/>
      <c r="G35" s="1188"/>
    </row>
    <row r="36" spans="1:8" s="313" customFormat="1" ht="17.25" customHeight="1">
      <c r="A36" s="1195" t="s">
        <v>53</v>
      </c>
      <c r="B36" s="1185">
        <v>36</v>
      </c>
      <c r="C36" s="1185"/>
      <c r="D36" s="1197">
        <f>'LCTT TG'!E34</f>
        <v>0</v>
      </c>
      <c r="E36" s="1186">
        <f>'LCTT TG'!L34</f>
        <v>0</v>
      </c>
      <c r="F36" s="1196"/>
      <c r="G36" s="1188"/>
    </row>
    <row r="37" spans="1:8" s="314" customFormat="1" ht="17.25" customHeight="1">
      <c r="A37" s="1189" t="s">
        <v>54</v>
      </c>
      <c r="B37" s="1190">
        <v>40</v>
      </c>
      <c r="C37" s="1190"/>
      <c r="D37" s="1191">
        <f>SUM(D30:D36)</f>
        <v>51791402659</v>
      </c>
      <c r="E37" s="1191">
        <f>SUM(E30:E36)</f>
        <v>-70732407522</v>
      </c>
      <c r="F37" s="1192"/>
      <c r="G37" s="1193"/>
    </row>
    <row r="38" spans="1:8" s="314" customFormat="1" ht="17.25" customHeight="1">
      <c r="A38" s="1189" t="s">
        <v>57</v>
      </c>
      <c r="B38" s="1190">
        <v>50</v>
      </c>
      <c r="C38" s="1190"/>
      <c r="D38" s="1191">
        <f>D19+D28+D37</f>
        <v>-24603403318</v>
      </c>
      <c r="E38" s="1191">
        <f>E19+E28+E37</f>
        <v>13619774669</v>
      </c>
      <c r="F38" s="1192"/>
      <c r="G38" s="1193"/>
    </row>
    <row r="39" spans="1:8" s="314" customFormat="1" ht="17.25" customHeight="1">
      <c r="A39" s="1189" t="s">
        <v>981</v>
      </c>
      <c r="B39" s="1190">
        <v>60</v>
      </c>
      <c r="C39" s="1190"/>
      <c r="D39" s="1199">
        <f>'LCTT TG'!E37</f>
        <v>34055147516</v>
      </c>
      <c r="E39" s="1191">
        <f>'LCTT TG'!L37</f>
        <v>6355828058</v>
      </c>
      <c r="F39" s="1192"/>
      <c r="G39" s="1200"/>
    </row>
    <row r="40" spans="1:8" s="313" customFormat="1" ht="17.25" customHeight="1">
      <c r="A40" s="1201" t="s">
        <v>985</v>
      </c>
      <c r="B40" s="1185" t="s">
        <v>58</v>
      </c>
      <c r="C40" s="1185"/>
      <c r="D40" s="1197">
        <f>'LCTT TG'!E38</f>
        <v>0</v>
      </c>
      <c r="E40" s="1186">
        <f>'LCTT TG'!L38</f>
        <v>0</v>
      </c>
      <c r="F40" s="1196"/>
      <c r="G40" s="1198"/>
    </row>
    <row r="41" spans="1:8" s="314" customFormat="1" ht="17.25" customHeight="1">
      <c r="A41" s="1202" t="s">
        <v>59</v>
      </c>
      <c r="B41" s="1203">
        <v>70</v>
      </c>
      <c r="C41" s="1203" t="s">
        <v>60</v>
      </c>
      <c r="D41" s="1204">
        <f>D38+D39</f>
        <v>9451744198</v>
      </c>
      <c r="E41" s="1204">
        <f>E38+E39</f>
        <v>19975602727</v>
      </c>
      <c r="F41" s="1192"/>
      <c r="G41" s="1193"/>
      <c r="H41" s="1205"/>
    </row>
    <row r="42" spans="1:8" ht="15.75">
      <c r="B42" s="1266" t="s">
        <v>1159</v>
      </c>
      <c r="C42" s="1266"/>
      <c r="D42" s="1266"/>
      <c r="E42" s="1266"/>
    </row>
    <row r="43" spans="1:8" s="81" customFormat="1" ht="15.75" customHeight="1">
      <c r="A43" s="1206" t="s">
        <v>61</v>
      </c>
      <c r="B43" s="1245" t="s">
        <v>684</v>
      </c>
      <c r="C43" s="1245"/>
      <c r="D43" s="1245"/>
      <c r="E43" s="1245"/>
      <c r="F43" s="572"/>
    </row>
    <row r="44" spans="1:8">
      <c r="B44" s="1207"/>
      <c r="C44" s="1207"/>
    </row>
    <row r="45" spans="1:8">
      <c r="B45" s="1207"/>
      <c r="C45" s="1207"/>
    </row>
    <row r="46" spans="1:8">
      <c r="B46" s="1207"/>
      <c r="C46" s="1207"/>
    </row>
    <row r="48" spans="1:8" ht="16.5">
      <c r="A48" s="332" t="s">
        <v>62</v>
      </c>
    </row>
  </sheetData>
  <mergeCells count="8">
    <mergeCell ref="D1:E1"/>
    <mergeCell ref="D2:E2"/>
    <mergeCell ref="D3:E3"/>
    <mergeCell ref="B43:E43"/>
    <mergeCell ref="A6:E6"/>
    <mergeCell ref="A5:E5"/>
    <mergeCell ref="A7:E7"/>
    <mergeCell ref="B42:E42"/>
  </mergeCells>
  <phoneticPr fontId="0" type="noConversion"/>
  <pageMargins left="0.48" right="0.28999999999999998" top="0.23" bottom="0.2" header="0.26" footer="0.2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autoPageBreaks="0"/>
  </sheetPr>
  <dimension ref="A4:AG41"/>
  <sheetViews>
    <sheetView showGridLines="0" topLeftCell="A9" workbookViewId="0">
      <pane xSplit="2" ySplit="1" topLeftCell="C19" activePane="bottomRight" state="frozen"/>
      <selection activeCell="A6" sqref="A6:G6"/>
      <selection pane="topRight" activeCell="A6" sqref="A6:G6"/>
      <selection pane="bottomLeft" activeCell="A6" sqref="A6:G6"/>
      <selection pane="bottomRight" activeCell="A6" sqref="A6:G6"/>
    </sheetView>
  </sheetViews>
  <sheetFormatPr defaultRowHeight="15"/>
  <cols>
    <col min="1" max="1" width="47.375" style="585" customWidth="1"/>
    <col min="2" max="2" width="5.25" style="585" customWidth="1"/>
    <col min="3" max="3" width="5.625" style="585" customWidth="1"/>
    <col min="4" max="4" width="14.25" style="585" customWidth="1"/>
    <col min="5" max="5" width="12.75" style="585" customWidth="1"/>
    <col min="6" max="6" width="14.625" style="585" customWidth="1"/>
    <col min="7" max="7" width="12.625" style="585" customWidth="1"/>
    <col min="8" max="8" width="12.75" style="585" customWidth="1"/>
    <col min="9" max="9" width="12.875" style="585" customWidth="1"/>
    <col min="10" max="10" width="11.875" style="585" customWidth="1"/>
    <col min="11" max="11" width="14.125" style="585" customWidth="1"/>
    <col min="12" max="14" width="15.875" style="585" customWidth="1"/>
    <col min="15" max="29" width="9" style="585"/>
    <col min="30" max="30" width="9.25" style="585" bestFit="1" customWidth="1"/>
    <col min="31" max="31" width="9" style="585"/>
    <col min="32" max="33" width="9.25" style="585" bestFit="1" customWidth="1"/>
    <col min="34" max="16384" width="9" style="585"/>
  </cols>
  <sheetData>
    <row r="4" spans="1:11" ht="6.75" customHeight="1"/>
    <row r="5" spans="1:11" s="715" customFormat="1" ht="26.25" customHeight="1">
      <c r="A5" s="713" t="s">
        <v>308</v>
      </c>
      <c r="B5" s="714"/>
      <c r="C5" s="714"/>
      <c r="D5" s="714"/>
      <c r="E5" s="714"/>
      <c r="F5" s="714"/>
      <c r="G5" s="714"/>
      <c r="H5" s="714"/>
      <c r="I5" s="714"/>
      <c r="J5" s="714"/>
      <c r="K5" s="714"/>
    </row>
    <row r="6" spans="1:11" s="717" customFormat="1" ht="18">
      <c r="A6" s="716" t="s">
        <v>352</v>
      </c>
      <c r="B6" s="716"/>
      <c r="C6" s="716"/>
      <c r="D6" s="716"/>
      <c r="E6" s="716"/>
      <c r="F6" s="716"/>
      <c r="G6" s="716"/>
      <c r="H6" s="716"/>
      <c r="I6" s="716"/>
      <c r="J6" s="716"/>
      <c r="K6" s="716"/>
    </row>
    <row r="7" spans="1:11" s="715" customFormat="1" ht="15.75">
      <c r="A7" s="718" t="s">
        <v>651</v>
      </c>
      <c r="B7" s="714"/>
      <c r="C7" s="714"/>
      <c r="D7" s="714"/>
      <c r="E7" s="714"/>
      <c r="F7" s="714"/>
      <c r="G7" s="714"/>
      <c r="H7" s="714"/>
      <c r="I7" s="714"/>
      <c r="J7" s="714"/>
      <c r="K7" s="714"/>
    </row>
    <row r="8" spans="1:11" s="719" customFormat="1" ht="12.75">
      <c r="E8" s="720"/>
      <c r="F8" s="720"/>
      <c r="G8" s="720"/>
      <c r="H8" s="720"/>
      <c r="I8" s="720" t="s">
        <v>652</v>
      </c>
      <c r="J8" s="720"/>
    </row>
    <row r="9" spans="1:11" s="723" customFormat="1" ht="33" customHeight="1">
      <c r="A9" s="721" t="s">
        <v>768</v>
      </c>
      <c r="B9" s="722" t="s">
        <v>461</v>
      </c>
      <c r="C9" s="721" t="s">
        <v>462</v>
      </c>
      <c r="D9" s="722" t="s">
        <v>667</v>
      </c>
      <c r="E9" s="661" t="s">
        <v>434</v>
      </c>
      <c r="F9" s="988" t="s">
        <v>444</v>
      </c>
      <c r="G9" s="721" t="s">
        <v>454</v>
      </c>
      <c r="H9" s="722" t="s">
        <v>455</v>
      </c>
      <c r="I9" s="1210" t="s">
        <v>689</v>
      </c>
      <c r="J9" s="721"/>
      <c r="K9" s="947" t="s">
        <v>646</v>
      </c>
    </row>
    <row r="10" spans="1:11" s="728" customFormat="1" ht="20.25" customHeight="1">
      <c r="A10" s="724" t="s">
        <v>937</v>
      </c>
      <c r="B10" s="725" t="s">
        <v>647</v>
      </c>
      <c r="C10" s="725"/>
      <c r="D10" s="724">
        <f>SUM(E10:J10)</f>
        <v>37379204144</v>
      </c>
      <c r="E10" s="724"/>
      <c r="F10" s="726">
        <v>37379204144</v>
      </c>
      <c r="G10" s="726"/>
      <c r="H10" s="724"/>
      <c r="I10" s="727"/>
      <c r="J10" s="727"/>
      <c r="K10" s="582">
        <v>35527769840</v>
      </c>
    </row>
    <row r="11" spans="1:11" s="728" customFormat="1" ht="20.25" customHeight="1">
      <c r="A11" s="724" t="s">
        <v>678</v>
      </c>
      <c r="B11" s="725" t="s">
        <v>648</v>
      </c>
      <c r="C11" s="725"/>
      <c r="D11" s="724">
        <f>SUM(D12:D15)</f>
        <v>18775027277</v>
      </c>
      <c r="E11" s="724">
        <f t="shared" ref="E11:J11" si="0">SUM(E12:E15)</f>
        <v>0</v>
      </c>
      <c r="F11" s="724">
        <f t="shared" si="0"/>
        <v>18775027277</v>
      </c>
      <c r="G11" s="724">
        <f t="shared" si="0"/>
        <v>0</v>
      </c>
      <c r="H11" s="724">
        <f t="shared" si="0"/>
        <v>0</v>
      </c>
      <c r="I11" s="724">
        <f t="shared" si="0"/>
        <v>0</v>
      </c>
      <c r="J11" s="724">
        <f t="shared" si="0"/>
        <v>0</v>
      </c>
      <c r="K11" s="724">
        <v>0</v>
      </c>
    </row>
    <row r="12" spans="1:11" s="732" customFormat="1" ht="20.25" customHeight="1">
      <c r="A12" s="729" t="s">
        <v>445</v>
      </c>
      <c r="B12" s="730">
        <v>4</v>
      </c>
      <c r="C12" s="730"/>
      <c r="D12" s="644">
        <f t="shared" ref="D12:D30" si="1">SUM(E12:J12)</f>
        <v>0</v>
      </c>
      <c r="E12" s="729"/>
      <c r="F12" s="729"/>
      <c r="G12" s="644"/>
      <c r="H12" s="729"/>
      <c r="I12" s="731"/>
      <c r="J12" s="731"/>
      <c r="K12" s="724">
        <v>0</v>
      </c>
    </row>
    <row r="13" spans="1:11" s="732" customFormat="1" ht="20.25" customHeight="1">
      <c r="A13" s="729" t="s">
        <v>446</v>
      </c>
      <c r="B13" s="730">
        <v>5</v>
      </c>
      <c r="C13" s="730"/>
      <c r="D13" s="644">
        <f t="shared" si="1"/>
        <v>0</v>
      </c>
      <c r="E13" s="644"/>
      <c r="F13" s="644"/>
      <c r="G13" s="644"/>
      <c r="H13" s="644"/>
      <c r="I13" s="731"/>
      <c r="J13" s="731"/>
      <c r="K13" s="644">
        <v>0</v>
      </c>
    </row>
    <row r="14" spans="1:11" s="732" customFormat="1" ht="20.25" customHeight="1">
      <c r="A14" s="729" t="s">
        <v>447</v>
      </c>
      <c r="B14" s="730">
        <v>6</v>
      </c>
      <c r="C14" s="730"/>
      <c r="D14" s="644">
        <f t="shared" si="1"/>
        <v>18775027277</v>
      </c>
      <c r="E14" s="729"/>
      <c r="F14" s="729">
        <v>18775027277</v>
      </c>
      <c r="G14" s="644"/>
      <c r="H14" s="729"/>
      <c r="I14" s="731"/>
      <c r="J14" s="731"/>
      <c r="K14" s="724">
        <v>0</v>
      </c>
    </row>
    <row r="15" spans="1:11" s="732" customFormat="1" ht="20.25" customHeight="1">
      <c r="A15" s="729" t="s">
        <v>448</v>
      </c>
      <c r="B15" s="730">
        <v>7</v>
      </c>
      <c r="C15" s="730"/>
      <c r="D15" s="644">
        <f t="shared" si="1"/>
        <v>0</v>
      </c>
      <c r="E15" s="729"/>
      <c r="F15" s="729"/>
      <c r="G15" s="644"/>
      <c r="H15" s="729"/>
      <c r="I15" s="731"/>
      <c r="J15" s="731"/>
      <c r="K15" s="724">
        <v>0</v>
      </c>
    </row>
    <row r="16" spans="1:11" s="728" customFormat="1" ht="20.25" customHeight="1">
      <c r="A16" s="724" t="s">
        <v>653</v>
      </c>
      <c r="B16" s="725">
        <v>10</v>
      </c>
      <c r="C16" s="725"/>
      <c r="D16" s="724">
        <f>D10-D11</f>
        <v>18604176867</v>
      </c>
      <c r="E16" s="724">
        <f t="shared" ref="E16:J16" si="2">E10-E11</f>
        <v>0</v>
      </c>
      <c r="F16" s="724">
        <f t="shared" si="2"/>
        <v>18604176867</v>
      </c>
      <c r="G16" s="724">
        <f t="shared" si="2"/>
        <v>0</v>
      </c>
      <c r="H16" s="724">
        <f t="shared" si="2"/>
        <v>0</v>
      </c>
      <c r="I16" s="724">
        <f t="shared" si="2"/>
        <v>0</v>
      </c>
      <c r="J16" s="724">
        <f t="shared" si="2"/>
        <v>0</v>
      </c>
      <c r="K16" s="724">
        <v>35527769840</v>
      </c>
    </row>
    <row r="17" spans="1:33" s="728" customFormat="1" ht="20.25" customHeight="1">
      <c r="A17" s="724" t="s">
        <v>654</v>
      </c>
      <c r="B17" s="725">
        <v>11</v>
      </c>
      <c r="C17" s="725"/>
      <c r="D17" s="724">
        <f t="shared" si="1"/>
        <v>6629347641</v>
      </c>
      <c r="E17" s="724"/>
      <c r="F17" s="724">
        <v>6629347641</v>
      </c>
      <c r="G17" s="726"/>
      <c r="H17" s="726"/>
      <c r="I17" s="726"/>
      <c r="J17" s="727"/>
      <c r="K17" s="724">
        <v>16990619827</v>
      </c>
    </row>
    <row r="18" spans="1:33" s="728" customFormat="1" ht="20.25" customHeight="1">
      <c r="A18" s="733" t="s">
        <v>655</v>
      </c>
      <c r="B18" s="725">
        <v>20</v>
      </c>
      <c r="C18" s="725"/>
      <c r="D18" s="724">
        <f>D16-D17</f>
        <v>11974829226</v>
      </c>
      <c r="E18" s="724">
        <f t="shared" ref="E18:J18" si="3">E16-E17</f>
        <v>0</v>
      </c>
      <c r="F18" s="724">
        <f t="shared" si="3"/>
        <v>11974829226</v>
      </c>
      <c r="G18" s="724">
        <f t="shared" si="3"/>
        <v>0</v>
      </c>
      <c r="H18" s="724">
        <f t="shared" si="3"/>
        <v>0</v>
      </c>
      <c r="I18" s="724">
        <f t="shared" si="3"/>
        <v>0</v>
      </c>
      <c r="J18" s="724">
        <f t="shared" si="3"/>
        <v>0</v>
      </c>
      <c r="K18" s="724">
        <v>18537150013</v>
      </c>
    </row>
    <row r="19" spans="1:33" s="728" customFormat="1" ht="20.25" customHeight="1">
      <c r="A19" s="724" t="s">
        <v>669</v>
      </c>
      <c r="B19" s="725">
        <v>21</v>
      </c>
      <c r="C19" s="725"/>
      <c r="D19" s="724">
        <f t="shared" si="1"/>
        <v>424983397</v>
      </c>
      <c r="E19" s="724"/>
      <c r="F19" s="724">
        <v>424434723</v>
      </c>
      <c r="G19" s="726"/>
      <c r="H19" s="724"/>
      <c r="I19" s="724">
        <v>548674</v>
      </c>
      <c r="J19" s="727"/>
      <c r="K19" s="582">
        <v>256591906</v>
      </c>
    </row>
    <row r="20" spans="1:33" s="728" customFormat="1" ht="20.25" customHeight="1">
      <c r="A20" s="724" t="s">
        <v>670</v>
      </c>
      <c r="B20" s="725">
        <v>22</v>
      </c>
      <c r="C20" s="725"/>
      <c r="D20" s="724">
        <f t="shared" si="1"/>
        <v>1504737913</v>
      </c>
      <c r="E20" s="726"/>
      <c r="F20" s="726">
        <f>1976680039-471942126</f>
        <v>1504737913</v>
      </c>
      <c r="G20" s="726"/>
      <c r="H20" s="726"/>
      <c r="I20" s="726"/>
      <c r="J20" s="727"/>
      <c r="K20" s="582">
        <v>7904610440</v>
      </c>
    </row>
    <row r="21" spans="1:33" s="735" customFormat="1" ht="20.25" customHeight="1">
      <c r="A21" s="644" t="s">
        <v>671</v>
      </c>
      <c r="B21" s="734">
        <v>23</v>
      </c>
      <c r="C21" s="734"/>
      <c r="D21" s="644">
        <f t="shared" si="1"/>
        <v>1504637913</v>
      </c>
      <c r="E21" s="644"/>
      <c r="F21" s="644">
        <f>3373190024-1868552111</f>
        <v>1504637913</v>
      </c>
      <c r="G21" s="644"/>
      <c r="H21" s="644"/>
      <c r="I21" s="644"/>
      <c r="J21" s="731"/>
      <c r="K21" s="584">
        <v>7904586440</v>
      </c>
    </row>
    <row r="22" spans="1:33" s="728" customFormat="1" ht="20.25" customHeight="1">
      <c r="A22" s="724" t="s">
        <v>672</v>
      </c>
      <c r="B22" s="725">
        <v>25</v>
      </c>
      <c r="C22" s="725"/>
      <c r="D22" s="724">
        <f t="shared" si="1"/>
        <v>157408011</v>
      </c>
      <c r="E22" s="724"/>
      <c r="F22" s="724">
        <v>157408011</v>
      </c>
      <c r="G22" s="726"/>
      <c r="H22" s="724"/>
      <c r="I22" s="724"/>
      <c r="J22" s="727"/>
      <c r="K22" s="724">
        <v>0</v>
      </c>
    </row>
    <row r="23" spans="1:33" s="728" customFormat="1" ht="20.25" customHeight="1">
      <c r="A23" s="724" t="s">
        <v>674</v>
      </c>
      <c r="B23" s="725">
        <v>26</v>
      </c>
      <c r="C23" s="725"/>
      <c r="D23" s="724">
        <f t="shared" si="1"/>
        <v>7898738664</v>
      </c>
      <c r="E23" s="724"/>
      <c r="F23" s="724">
        <f>8971476561-F20</f>
        <v>7466738648</v>
      </c>
      <c r="G23" s="726"/>
      <c r="H23" s="726"/>
      <c r="I23" s="726">
        <v>432000016</v>
      </c>
      <c r="J23" s="727"/>
      <c r="K23" s="724">
        <v>8095141306</v>
      </c>
    </row>
    <row r="24" spans="1:33" s="728" customFormat="1" ht="20.25" customHeight="1">
      <c r="A24" s="724" t="s">
        <v>945</v>
      </c>
      <c r="B24" s="725">
        <v>30</v>
      </c>
      <c r="C24" s="725"/>
      <c r="D24" s="724">
        <f>D18+(D19-D20)-(D22+D23)</f>
        <v>2838928035</v>
      </c>
      <c r="E24" s="724">
        <f t="shared" ref="E24:J24" si="4">E18+(E19-E20)-(E22+E23)</f>
        <v>0</v>
      </c>
      <c r="F24" s="724">
        <f t="shared" si="4"/>
        <v>3270379377</v>
      </c>
      <c r="G24" s="724">
        <f t="shared" si="4"/>
        <v>0</v>
      </c>
      <c r="H24" s="724">
        <f t="shared" si="4"/>
        <v>0</v>
      </c>
      <c r="I24" s="724">
        <f t="shared" si="4"/>
        <v>-431451342</v>
      </c>
      <c r="J24" s="724">
        <f t="shared" si="4"/>
        <v>0</v>
      </c>
      <c r="K24" s="724">
        <v>2793990173</v>
      </c>
      <c r="L24" s="736"/>
    </row>
    <row r="25" spans="1:33" s="728" customFormat="1" ht="20.25" customHeight="1">
      <c r="A25" s="724" t="s">
        <v>675</v>
      </c>
      <c r="B25" s="725">
        <v>31</v>
      </c>
      <c r="C25" s="725"/>
      <c r="D25" s="724">
        <f t="shared" si="1"/>
        <v>13291522</v>
      </c>
      <c r="E25" s="724"/>
      <c r="F25" s="724">
        <v>13291522</v>
      </c>
      <c r="G25" s="726"/>
      <c r="H25" s="724"/>
      <c r="I25" s="724"/>
      <c r="J25" s="727"/>
      <c r="K25" s="724">
        <v>40959145</v>
      </c>
    </row>
    <row r="26" spans="1:33" s="728" customFormat="1" ht="20.25" customHeight="1">
      <c r="A26" s="724" t="s">
        <v>676</v>
      </c>
      <c r="B26" s="725">
        <v>32</v>
      </c>
      <c r="C26" s="725"/>
      <c r="D26" s="724">
        <f t="shared" si="1"/>
        <v>750000</v>
      </c>
      <c r="E26" s="724"/>
      <c r="F26" s="724">
        <v>750000</v>
      </c>
      <c r="G26" s="726"/>
      <c r="H26" s="724"/>
      <c r="I26" s="724"/>
      <c r="J26" s="727"/>
      <c r="K26" s="724">
        <v>8456666</v>
      </c>
    </row>
    <row r="27" spans="1:33" s="728" customFormat="1" ht="20.25" customHeight="1">
      <c r="A27" s="724" t="s">
        <v>677</v>
      </c>
      <c r="B27" s="725">
        <v>40</v>
      </c>
      <c r="C27" s="725"/>
      <c r="D27" s="724">
        <f>D25-D26</f>
        <v>12541522</v>
      </c>
      <c r="E27" s="724">
        <f t="shared" ref="E27:J27" si="5">E25-E26</f>
        <v>0</v>
      </c>
      <c r="F27" s="724">
        <f t="shared" si="5"/>
        <v>12541522</v>
      </c>
      <c r="G27" s="724">
        <f t="shared" si="5"/>
        <v>0</v>
      </c>
      <c r="H27" s="724">
        <f t="shared" si="5"/>
        <v>0</v>
      </c>
      <c r="I27" s="724">
        <f t="shared" si="5"/>
        <v>0</v>
      </c>
      <c r="J27" s="724">
        <f t="shared" si="5"/>
        <v>0</v>
      </c>
      <c r="K27" s="724">
        <v>32502479</v>
      </c>
    </row>
    <row r="28" spans="1:33" s="728" customFormat="1" ht="20.25" customHeight="1">
      <c r="A28" s="724" t="s">
        <v>946</v>
      </c>
      <c r="B28" s="725">
        <v>50</v>
      </c>
      <c r="C28" s="725"/>
      <c r="D28" s="724">
        <f>D24+D27</f>
        <v>2851469557</v>
      </c>
      <c r="E28" s="724">
        <f t="shared" ref="E28:J28" si="6">E24+E27</f>
        <v>0</v>
      </c>
      <c r="F28" s="724">
        <f t="shared" si="6"/>
        <v>3282920899</v>
      </c>
      <c r="G28" s="724">
        <f t="shared" si="6"/>
        <v>0</v>
      </c>
      <c r="H28" s="724">
        <f t="shared" si="6"/>
        <v>0</v>
      </c>
      <c r="I28" s="724">
        <f t="shared" si="6"/>
        <v>-431451342</v>
      </c>
      <c r="J28" s="724">
        <f t="shared" si="6"/>
        <v>0</v>
      </c>
      <c r="K28" s="724">
        <v>2826492652</v>
      </c>
    </row>
    <row r="29" spans="1:33" s="728" customFormat="1" ht="20.25" customHeight="1">
      <c r="A29" s="724" t="s">
        <v>939</v>
      </c>
      <c r="B29" s="725">
        <v>51</v>
      </c>
      <c r="C29" s="725"/>
      <c r="D29" s="737">
        <f t="shared" si="1"/>
        <v>0</v>
      </c>
      <c r="E29" s="726"/>
      <c r="F29" s="724"/>
      <c r="G29" s="726"/>
      <c r="H29" s="724"/>
      <c r="I29" s="724"/>
      <c r="J29" s="724"/>
      <c r="K29" s="724">
        <v>0</v>
      </c>
      <c r="AD29" s="728">
        <f>SUM(AD26:AD27)</f>
        <v>0</v>
      </c>
      <c r="AF29" s="728">
        <f>SUM(AF26:AF27)</f>
        <v>0</v>
      </c>
      <c r="AG29" s="728">
        <f>SUM(AG26:AG27)</f>
        <v>0</v>
      </c>
    </row>
    <row r="30" spans="1:33" s="728" customFormat="1" ht="20.25" customHeight="1">
      <c r="A30" s="724" t="s">
        <v>940</v>
      </c>
      <c r="B30" s="725">
        <v>52</v>
      </c>
      <c r="C30" s="725"/>
      <c r="D30" s="724">
        <f t="shared" si="1"/>
        <v>0</v>
      </c>
      <c r="E30" s="724"/>
      <c r="F30" s="724"/>
      <c r="G30" s="644"/>
      <c r="H30" s="724"/>
      <c r="I30" s="724"/>
      <c r="J30" s="727"/>
      <c r="K30" s="582"/>
    </row>
    <row r="31" spans="1:33" s="739" customFormat="1" ht="20.25" customHeight="1">
      <c r="A31" s="726" t="s">
        <v>941</v>
      </c>
      <c r="B31" s="738">
        <v>60</v>
      </c>
      <c r="C31" s="738"/>
      <c r="D31" s="724">
        <f>D28-D29-D30</f>
        <v>2851469557</v>
      </c>
      <c r="E31" s="724">
        <f t="shared" ref="E31:J31" si="7">E28-E29-E30</f>
        <v>0</v>
      </c>
      <c r="F31" s="724">
        <f t="shared" si="7"/>
        <v>3282920899</v>
      </c>
      <c r="G31" s="724">
        <f t="shared" si="7"/>
        <v>0</v>
      </c>
      <c r="H31" s="724">
        <f t="shared" si="7"/>
        <v>0</v>
      </c>
      <c r="I31" s="724">
        <f t="shared" si="7"/>
        <v>-431451342</v>
      </c>
      <c r="J31" s="724">
        <f t="shared" si="7"/>
        <v>0</v>
      </c>
      <c r="K31" s="726">
        <v>2826492652</v>
      </c>
    </row>
    <row r="32" spans="1:33" s="739" customFormat="1" ht="20.25" customHeight="1">
      <c r="A32" s="726" t="s">
        <v>942</v>
      </c>
      <c r="B32" s="738">
        <v>70</v>
      </c>
      <c r="C32" s="738"/>
      <c r="D32" s="726">
        <v>63</v>
      </c>
      <c r="E32" s="726">
        <f t="shared" ref="E32:J32" si="8">E31/200000000000*10000</f>
        <v>0</v>
      </c>
      <c r="F32" s="726"/>
      <c r="G32" s="726">
        <f t="shared" si="8"/>
        <v>0</v>
      </c>
      <c r="H32" s="726">
        <f t="shared" si="8"/>
        <v>0</v>
      </c>
      <c r="I32" s="726"/>
      <c r="J32" s="726">
        <f t="shared" si="8"/>
        <v>0</v>
      </c>
      <c r="K32" s="726">
        <v>141.3246326</v>
      </c>
      <c r="L32" s="739" t="s">
        <v>56</v>
      </c>
    </row>
    <row r="33" spans="1:11" s="739" customFormat="1" ht="20.25" customHeight="1">
      <c r="A33" s="1048" t="s">
        <v>943</v>
      </c>
      <c r="B33" s="740">
        <v>71</v>
      </c>
      <c r="C33" s="740"/>
      <c r="D33" s="1048"/>
      <c r="E33" s="1048">
        <f t="shared" ref="E33:J33" si="9">E31/200000000000*10000</f>
        <v>0</v>
      </c>
      <c r="F33" s="1048"/>
      <c r="G33" s="1048">
        <f t="shared" si="9"/>
        <v>0</v>
      </c>
      <c r="H33" s="1048">
        <f t="shared" si="9"/>
        <v>0</v>
      </c>
      <c r="I33" s="1048"/>
      <c r="J33" s="1048">
        <f t="shared" si="9"/>
        <v>0</v>
      </c>
      <c r="K33" s="1049"/>
    </row>
    <row r="34" spans="1:11" s="719" customFormat="1" ht="12.75">
      <c r="F34" s="741"/>
    </row>
    <row r="35" spans="1:11" s="719" customFormat="1" ht="18">
      <c r="D35" s="719">
        <f>D31-'Bang can doi ke toan'!E127</f>
        <v>-76302084</v>
      </c>
      <c r="F35" s="719">
        <f>3359222983-F31</f>
        <v>76302084</v>
      </c>
      <c r="K35" s="736"/>
    </row>
    <row r="36" spans="1:11" s="719" customFormat="1" ht="12.75"/>
    <row r="37" spans="1:11" s="719" customFormat="1" ht="12.75"/>
    <row r="38" spans="1:11" s="719" customFormat="1" ht="12.75"/>
    <row r="39" spans="1:11" s="719" customFormat="1" ht="12.75"/>
    <row r="40" spans="1:11" s="719" customFormat="1" ht="12.75"/>
    <row r="41" spans="1:11" s="719" customFormat="1" ht="12.75"/>
  </sheetData>
  <phoneticPr fontId="0" type="noConversion"/>
  <pageMargins left="0.28999999999999998" right="0.2" top="0.17" bottom="0.19" header="0.17" footer="0.21"/>
  <pageSetup paperSize="9" scale="83" orientation="landscape" horizontalDpi="4294967292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autoPageBreaks="0"/>
  </sheetPr>
  <dimension ref="A4:AG41"/>
  <sheetViews>
    <sheetView showGridLines="0" topLeftCell="B15" workbookViewId="0">
      <selection activeCell="A6" sqref="A6:G6"/>
    </sheetView>
  </sheetViews>
  <sheetFormatPr defaultRowHeight="15"/>
  <cols>
    <col min="1" max="1" width="47.375" style="585" customWidth="1"/>
    <col min="2" max="2" width="5.25" style="585" customWidth="1"/>
    <col min="3" max="3" width="5.625" style="585" customWidth="1"/>
    <col min="4" max="4" width="14.25" style="585" customWidth="1"/>
    <col min="5" max="5" width="12.75" style="585" customWidth="1"/>
    <col min="6" max="6" width="14.625" style="585" customWidth="1"/>
    <col min="7" max="7" width="12.625" style="585" customWidth="1"/>
    <col min="8" max="8" width="12.75" style="585" customWidth="1"/>
    <col min="9" max="9" width="12.875" style="585" customWidth="1"/>
    <col min="10" max="10" width="11.875" style="585" customWidth="1"/>
    <col min="11" max="11" width="14.125" style="585" customWidth="1"/>
    <col min="12" max="14" width="17.25" style="585" customWidth="1"/>
    <col min="15" max="29" width="9" style="585"/>
    <col min="30" max="30" width="9.25" style="585" bestFit="1" customWidth="1"/>
    <col min="31" max="31" width="9" style="585"/>
    <col min="32" max="33" width="9.25" style="585" bestFit="1" customWidth="1"/>
    <col min="34" max="16384" width="9" style="585"/>
  </cols>
  <sheetData>
    <row r="4" spans="1:11" ht="6.75" customHeight="1"/>
    <row r="5" spans="1:11" s="715" customFormat="1" ht="26.25" customHeight="1">
      <c r="A5" s="713" t="s">
        <v>308</v>
      </c>
      <c r="B5" s="714"/>
      <c r="C5" s="714"/>
      <c r="D5" s="714"/>
      <c r="E5" s="714"/>
      <c r="F5" s="714"/>
      <c r="G5" s="714"/>
      <c r="H5" s="714"/>
      <c r="I5" s="714"/>
      <c r="J5" s="714"/>
      <c r="K5" s="714"/>
    </row>
    <row r="6" spans="1:11" s="717" customFormat="1" ht="18">
      <c r="A6" s="716" t="s">
        <v>277</v>
      </c>
      <c r="B6" s="716"/>
      <c r="C6" s="716"/>
      <c r="D6" s="716"/>
      <c r="E6" s="716"/>
      <c r="F6" s="716"/>
      <c r="G6" s="716"/>
      <c r="H6" s="716"/>
      <c r="I6" s="716"/>
      <c r="J6" s="716"/>
      <c r="K6" s="716"/>
    </row>
    <row r="7" spans="1:11" s="715" customFormat="1" ht="15.75">
      <c r="A7" s="718" t="s">
        <v>651</v>
      </c>
      <c r="B7" s="714"/>
      <c r="C7" s="714"/>
      <c r="D7" s="714"/>
      <c r="E7" s="714"/>
      <c r="F7" s="714"/>
      <c r="G7" s="714"/>
      <c r="H7" s="714"/>
      <c r="I7" s="714"/>
      <c r="J7" s="714"/>
      <c r="K7" s="714"/>
    </row>
    <row r="8" spans="1:11" s="719" customFormat="1" ht="12.75">
      <c r="E8" s="720"/>
      <c r="F8" s="720"/>
      <c r="G8" s="720"/>
      <c r="H8" s="720"/>
      <c r="I8" s="720" t="s">
        <v>652</v>
      </c>
      <c r="J8" s="720"/>
    </row>
    <row r="9" spans="1:11" s="723" customFormat="1" ht="33" customHeight="1">
      <c r="A9" s="721" t="s">
        <v>768</v>
      </c>
      <c r="B9" s="722" t="s">
        <v>461</v>
      </c>
      <c r="C9" s="721" t="s">
        <v>462</v>
      </c>
      <c r="D9" s="722" t="s">
        <v>181</v>
      </c>
      <c r="E9" s="661" t="s">
        <v>434</v>
      </c>
      <c r="F9" s="988" t="s">
        <v>444</v>
      </c>
      <c r="G9" s="721" t="s">
        <v>454</v>
      </c>
      <c r="H9" s="722" t="s">
        <v>455</v>
      </c>
      <c r="I9" s="988" t="s">
        <v>689</v>
      </c>
      <c r="J9" s="721"/>
      <c r="K9" s="947" t="s">
        <v>180</v>
      </c>
    </row>
    <row r="10" spans="1:11" s="728" customFormat="1" ht="20.25" customHeight="1">
      <c r="A10" s="724" t="s">
        <v>937</v>
      </c>
      <c r="B10" s="725" t="s">
        <v>647</v>
      </c>
      <c r="C10" s="725"/>
      <c r="D10" s="724">
        <f>SUM(E10:J10)</f>
        <v>6354089417</v>
      </c>
      <c r="E10" s="724"/>
      <c r="F10" s="726">
        <v>6354089417</v>
      </c>
      <c r="G10" s="726"/>
      <c r="H10" s="724"/>
      <c r="I10" s="727"/>
      <c r="J10" s="727"/>
      <c r="K10" s="582">
        <v>12479375409</v>
      </c>
    </row>
    <row r="11" spans="1:11" s="728" customFormat="1" ht="20.25" customHeight="1">
      <c r="A11" s="724" t="s">
        <v>678</v>
      </c>
      <c r="B11" s="725" t="s">
        <v>648</v>
      </c>
      <c r="C11" s="725"/>
      <c r="D11" s="724">
        <f>SUM(D12:D15)</f>
        <v>0</v>
      </c>
      <c r="E11" s="724">
        <f t="shared" ref="E11:J11" si="0">SUM(E12:E15)</f>
        <v>0</v>
      </c>
      <c r="F11" s="724">
        <f t="shared" si="0"/>
        <v>0</v>
      </c>
      <c r="G11" s="724">
        <f t="shared" si="0"/>
        <v>0</v>
      </c>
      <c r="H11" s="724">
        <f t="shared" si="0"/>
        <v>0</v>
      </c>
      <c r="I11" s="724">
        <f t="shared" si="0"/>
        <v>0</v>
      </c>
      <c r="J11" s="724">
        <f t="shared" si="0"/>
        <v>0</v>
      </c>
      <c r="K11" s="724">
        <v>0</v>
      </c>
    </row>
    <row r="12" spans="1:11" s="732" customFormat="1" ht="20.25" customHeight="1">
      <c r="A12" s="729" t="s">
        <v>445</v>
      </c>
      <c r="B12" s="730">
        <v>4</v>
      </c>
      <c r="C12" s="730"/>
      <c r="D12" s="644">
        <f t="shared" ref="D12:D30" si="1">SUM(E12:J12)</f>
        <v>0</v>
      </c>
      <c r="E12" s="729"/>
      <c r="F12" s="729"/>
      <c r="G12" s="644"/>
      <c r="H12" s="729"/>
      <c r="I12" s="731"/>
      <c r="J12" s="731"/>
      <c r="K12" s="724">
        <v>0</v>
      </c>
    </row>
    <row r="13" spans="1:11" s="732" customFormat="1" ht="20.25" customHeight="1">
      <c r="A13" s="729" t="s">
        <v>446</v>
      </c>
      <c r="B13" s="730">
        <v>5</v>
      </c>
      <c r="C13" s="730"/>
      <c r="D13" s="644">
        <f t="shared" si="1"/>
        <v>0</v>
      </c>
      <c r="E13" s="644"/>
      <c r="F13" s="644"/>
      <c r="G13" s="644"/>
      <c r="H13" s="644"/>
      <c r="I13" s="731"/>
      <c r="J13" s="731"/>
      <c r="K13" s="644">
        <v>0</v>
      </c>
    </row>
    <row r="14" spans="1:11" s="732" customFormat="1" ht="20.25" customHeight="1">
      <c r="A14" s="729" t="s">
        <v>447</v>
      </c>
      <c r="B14" s="730">
        <v>6</v>
      </c>
      <c r="C14" s="730"/>
      <c r="D14" s="644">
        <f t="shared" si="1"/>
        <v>0</v>
      </c>
      <c r="E14" s="729"/>
      <c r="F14" s="729"/>
      <c r="G14" s="644"/>
      <c r="H14" s="729"/>
      <c r="I14" s="731"/>
      <c r="J14" s="731"/>
      <c r="K14" s="724">
        <v>0</v>
      </c>
    </row>
    <row r="15" spans="1:11" s="732" customFormat="1" ht="20.25" customHeight="1">
      <c r="A15" s="729" t="s">
        <v>448</v>
      </c>
      <c r="B15" s="730">
        <v>7</v>
      </c>
      <c r="C15" s="730"/>
      <c r="D15" s="644">
        <f t="shared" si="1"/>
        <v>0</v>
      </c>
      <c r="E15" s="729"/>
      <c r="F15" s="729"/>
      <c r="G15" s="644"/>
      <c r="H15" s="729"/>
      <c r="I15" s="731"/>
      <c r="J15" s="731"/>
      <c r="K15" s="724">
        <v>0</v>
      </c>
    </row>
    <row r="16" spans="1:11" s="728" customFormat="1" ht="20.25" customHeight="1">
      <c r="A16" s="724" t="s">
        <v>653</v>
      </c>
      <c r="B16" s="725">
        <v>10</v>
      </c>
      <c r="C16" s="725"/>
      <c r="D16" s="724">
        <f>D10-D11</f>
        <v>6354089417</v>
      </c>
      <c r="E16" s="724">
        <f t="shared" ref="E16:J16" si="2">E10-E11</f>
        <v>0</v>
      </c>
      <c r="F16" s="724">
        <f t="shared" si="2"/>
        <v>6354089417</v>
      </c>
      <c r="G16" s="724">
        <f t="shared" si="2"/>
        <v>0</v>
      </c>
      <c r="H16" s="724">
        <f t="shared" si="2"/>
        <v>0</v>
      </c>
      <c r="I16" s="724">
        <f t="shared" si="2"/>
        <v>0</v>
      </c>
      <c r="J16" s="724">
        <f t="shared" si="2"/>
        <v>0</v>
      </c>
      <c r="K16" s="724">
        <v>12479375409</v>
      </c>
    </row>
    <row r="17" spans="1:33" s="728" customFormat="1" ht="20.25" customHeight="1">
      <c r="A17" s="724" t="s">
        <v>654</v>
      </c>
      <c r="B17" s="725">
        <v>11</v>
      </c>
      <c r="C17" s="725"/>
      <c r="D17" s="724">
        <f t="shared" si="1"/>
        <v>2278686145</v>
      </c>
      <c r="E17" s="724"/>
      <c r="F17" s="724">
        <v>2278686145</v>
      </c>
      <c r="G17" s="726"/>
      <c r="H17" s="726"/>
      <c r="I17" s="726"/>
      <c r="J17" s="727"/>
      <c r="K17" s="724">
        <v>5648154500</v>
      </c>
    </row>
    <row r="18" spans="1:33" s="728" customFormat="1" ht="20.25" customHeight="1">
      <c r="A18" s="733" t="s">
        <v>655</v>
      </c>
      <c r="B18" s="725">
        <v>20</v>
      </c>
      <c r="C18" s="725"/>
      <c r="D18" s="724">
        <f>D16-D17</f>
        <v>4075403272</v>
      </c>
      <c r="E18" s="724">
        <f t="shared" ref="E18:J18" si="3">E16-E17</f>
        <v>0</v>
      </c>
      <c r="F18" s="724">
        <f t="shared" si="3"/>
        <v>4075403272</v>
      </c>
      <c r="G18" s="724">
        <f t="shared" si="3"/>
        <v>0</v>
      </c>
      <c r="H18" s="724">
        <f t="shared" si="3"/>
        <v>0</v>
      </c>
      <c r="I18" s="724">
        <f t="shared" si="3"/>
        <v>0</v>
      </c>
      <c r="J18" s="724">
        <f t="shared" si="3"/>
        <v>0</v>
      </c>
      <c r="K18" s="724">
        <v>6831220909</v>
      </c>
    </row>
    <row r="19" spans="1:33" s="728" customFormat="1" ht="20.25" customHeight="1">
      <c r="A19" s="724" t="s">
        <v>669</v>
      </c>
      <c r="B19" s="725">
        <v>21</v>
      </c>
      <c r="C19" s="725"/>
      <c r="D19" s="724">
        <f t="shared" si="1"/>
        <v>9042459</v>
      </c>
      <c r="E19" s="724"/>
      <c r="F19" s="724">
        <v>8945015</v>
      </c>
      <c r="G19" s="726"/>
      <c r="H19" s="724"/>
      <c r="I19" s="724">
        <v>97444</v>
      </c>
      <c r="J19" s="727"/>
      <c r="K19" s="582">
        <v>38123642</v>
      </c>
    </row>
    <row r="20" spans="1:33" s="728" customFormat="1" ht="20.25" customHeight="1">
      <c r="A20" s="724" t="s">
        <v>670</v>
      </c>
      <c r="B20" s="725">
        <v>22</v>
      </c>
      <c r="C20" s="725"/>
      <c r="D20" s="724">
        <f t="shared" si="1"/>
        <v>-462997111</v>
      </c>
      <c r="E20" s="726"/>
      <c r="F20" s="726">
        <v>-462997111</v>
      </c>
      <c r="G20" s="726"/>
      <c r="H20" s="726"/>
      <c r="I20" s="726"/>
      <c r="J20" s="727"/>
      <c r="K20" s="582">
        <v>2574519939</v>
      </c>
    </row>
    <row r="21" spans="1:33" s="735" customFormat="1" ht="20.25" customHeight="1">
      <c r="A21" s="644" t="s">
        <v>671</v>
      </c>
      <c r="B21" s="734">
        <v>23</v>
      </c>
      <c r="C21" s="734"/>
      <c r="D21" s="644">
        <f t="shared" si="1"/>
        <v>-462997111</v>
      </c>
      <c r="E21" s="644"/>
      <c r="F21" s="644">
        <f>F20</f>
        <v>-462997111</v>
      </c>
      <c r="G21" s="644"/>
      <c r="H21" s="644"/>
      <c r="I21" s="644"/>
      <c r="J21" s="731"/>
      <c r="K21" s="584">
        <v>2574519939</v>
      </c>
    </row>
    <row r="22" spans="1:33" s="728" customFormat="1" ht="20.25" customHeight="1">
      <c r="A22" s="724" t="s">
        <v>672</v>
      </c>
      <c r="B22" s="725">
        <v>25</v>
      </c>
      <c r="C22" s="725"/>
      <c r="D22" s="724">
        <f t="shared" si="1"/>
        <v>0</v>
      </c>
      <c r="E22" s="724"/>
      <c r="F22" s="724"/>
      <c r="G22" s="726"/>
      <c r="H22" s="724"/>
      <c r="I22" s="724"/>
      <c r="J22" s="727"/>
      <c r="K22" s="724">
        <v>0</v>
      </c>
    </row>
    <row r="23" spans="1:33" s="728" customFormat="1" ht="20.25" customHeight="1">
      <c r="A23" s="724" t="s">
        <v>674</v>
      </c>
      <c r="B23" s="725">
        <v>26</v>
      </c>
      <c r="C23" s="725"/>
      <c r="D23" s="724">
        <f t="shared" si="1"/>
        <v>3088583571</v>
      </c>
      <c r="E23" s="724"/>
      <c r="F23" s="724">
        <f>2563817923-F20</f>
        <v>3026815034</v>
      </c>
      <c r="G23" s="726"/>
      <c r="H23" s="726"/>
      <c r="I23" s="726">
        <v>61768537</v>
      </c>
      <c r="J23" s="727"/>
      <c r="K23" s="724">
        <v>3770762282</v>
      </c>
    </row>
    <row r="24" spans="1:33" s="728" customFormat="1" ht="20.25" customHeight="1">
      <c r="A24" s="724" t="s">
        <v>945</v>
      </c>
      <c r="B24" s="725">
        <v>30</v>
      </c>
      <c r="C24" s="725"/>
      <c r="D24" s="724">
        <f>D18+(D19-D20)-(D22+D23)</f>
        <v>1458859271</v>
      </c>
      <c r="E24" s="724">
        <f t="shared" ref="E24:J24" si="4">E18+(E19-E20)-(E22+E23)</f>
        <v>0</v>
      </c>
      <c r="F24" s="724">
        <f t="shared" si="4"/>
        <v>1520530364</v>
      </c>
      <c r="G24" s="724">
        <f t="shared" si="4"/>
        <v>0</v>
      </c>
      <c r="H24" s="724">
        <f t="shared" si="4"/>
        <v>0</v>
      </c>
      <c r="I24" s="724">
        <f t="shared" si="4"/>
        <v>-61671093</v>
      </c>
      <c r="J24" s="724">
        <f t="shared" si="4"/>
        <v>0</v>
      </c>
      <c r="K24" s="724">
        <v>524062330</v>
      </c>
      <c r="L24" s="736"/>
    </row>
    <row r="25" spans="1:33" s="728" customFormat="1" ht="20.25" customHeight="1">
      <c r="A25" s="724" t="s">
        <v>675</v>
      </c>
      <c r="B25" s="725">
        <v>31</v>
      </c>
      <c r="C25" s="725"/>
      <c r="D25" s="724">
        <f t="shared" si="1"/>
        <v>0</v>
      </c>
      <c r="E25" s="724"/>
      <c r="F25" s="724"/>
      <c r="G25" s="726"/>
      <c r="H25" s="724"/>
      <c r="I25" s="724"/>
      <c r="J25" s="727"/>
      <c r="K25" s="724">
        <v>27983397</v>
      </c>
    </row>
    <row r="26" spans="1:33" s="728" customFormat="1" ht="20.25" customHeight="1">
      <c r="A26" s="724" t="s">
        <v>676</v>
      </c>
      <c r="B26" s="725">
        <v>32</v>
      </c>
      <c r="C26" s="725"/>
      <c r="D26" s="724">
        <f t="shared" si="1"/>
        <v>0</v>
      </c>
      <c r="E26" s="724"/>
      <c r="F26" s="724"/>
      <c r="G26" s="726"/>
      <c r="H26" s="724"/>
      <c r="I26" s="724"/>
      <c r="J26" s="727"/>
      <c r="K26" s="724">
        <v>5047714</v>
      </c>
    </row>
    <row r="27" spans="1:33" s="728" customFormat="1" ht="20.25" customHeight="1">
      <c r="A27" s="724" t="s">
        <v>677</v>
      </c>
      <c r="B27" s="725">
        <v>40</v>
      </c>
      <c r="C27" s="725"/>
      <c r="D27" s="724">
        <f>D25-D26</f>
        <v>0</v>
      </c>
      <c r="E27" s="724">
        <f t="shared" ref="E27:J27" si="5">E25-E26</f>
        <v>0</v>
      </c>
      <c r="F27" s="724">
        <f t="shared" si="5"/>
        <v>0</v>
      </c>
      <c r="G27" s="724">
        <f t="shared" si="5"/>
        <v>0</v>
      </c>
      <c r="H27" s="724">
        <f t="shared" si="5"/>
        <v>0</v>
      </c>
      <c r="I27" s="724">
        <f t="shared" si="5"/>
        <v>0</v>
      </c>
      <c r="J27" s="724">
        <f t="shared" si="5"/>
        <v>0</v>
      </c>
      <c r="K27" s="724">
        <v>22935683</v>
      </c>
    </row>
    <row r="28" spans="1:33" s="728" customFormat="1" ht="20.25" customHeight="1">
      <c r="A28" s="724" t="s">
        <v>946</v>
      </c>
      <c r="B28" s="725">
        <v>50</v>
      </c>
      <c r="C28" s="725"/>
      <c r="D28" s="724">
        <f>D24+D27</f>
        <v>1458859271</v>
      </c>
      <c r="E28" s="724">
        <f t="shared" ref="E28:J28" si="6">E24+E27</f>
        <v>0</v>
      </c>
      <c r="F28" s="724">
        <f t="shared" si="6"/>
        <v>1520530364</v>
      </c>
      <c r="G28" s="724">
        <f t="shared" si="6"/>
        <v>0</v>
      </c>
      <c r="H28" s="724">
        <f t="shared" si="6"/>
        <v>0</v>
      </c>
      <c r="I28" s="724">
        <f t="shared" si="6"/>
        <v>-61671093</v>
      </c>
      <c r="J28" s="724">
        <f t="shared" si="6"/>
        <v>0</v>
      </c>
      <c r="K28" s="724">
        <v>546998013</v>
      </c>
    </row>
    <row r="29" spans="1:33" s="728" customFormat="1" ht="20.25" customHeight="1">
      <c r="A29" s="724" t="s">
        <v>939</v>
      </c>
      <c r="B29" s="725">
        <v>51</v>
      </c>
      <c r="C29" s="725"/>
      <c r="D29" s="737">
        <f t="shared" si="1"/>
        <v>0</v>
      </c>
      <c r="E29" s="726"/>
      <c r="F29" s="724"/>
      <c r="G29" s="726"/>
      <c r="H29" s="724"/>
      <c r="I29" s="724"/>
      <c r="J29" s="724"/>
      <c r="K29" s="724">
        <v>0</v>
      </c>
      <c r="AD29" s="728">
        <f>SUM(AD26:AD27)</f>
        <v>0</v>
      </c>
      <c r="AF29" s="728">
        <f>SUM(AF26:AF27)</f>
        <v>0</v>
      </c>
      <c r="AG29" s="728">
        <f>SUM(AG26:AG27)</f>
        <v>0</v>
      </c>
    </row>
    <row r="30" spans="1:33" s="728" customFormat="1" ht="20.25" customHeight="1">
      <c r="A30" s="724" t="s">
        <v>940</v>
      </c>
      <c r="B30" s="725">
        <v>52</v>
      </c>
      <c r="C30" s="725"/>
      <c r="D30" s="724">
        <f t="shared" si="1"/>
        <v>0</v>
      </c>
      <c r="E30" s="724"/>
      <c r="F30" s="724"/>
      <c r="G30" s="644"/>
      <c r="H30" s="724"/>
      <c r="I30" s="724"/>
      <c r="J30" s="727"/>
      <c r="K30" s="582"/>
    </row>
    <row r="31" spans="1:33" s="739" customFormat="1" ht="20.25" customHeight="1">
      <c r="A31" s="726" t="s">
        <v>941</v>
      </c>
      <c r="B31" s="738">
        <v>60</v>
      </c>
      <c r="C31" s="738"/>
      <c r="D31" s="724">
        <f>D28-D29-D30</f>
        <v>1458859271</v>
      </c>
      <c r="E31" s="724">
        <f t="shared" ref="E31:J31" si="7">E28-E29-E30</f>
        <v>0</v>
      </c>
      <c r="F31" s="724">
        <f t="shared" si="7"/>
        <v>1520530364</v>
      </c>
      <c r="G31" s="724">
        <f t="shared" si="7"/>
        <v>0</v>
      </c>
      <c r="H31" s="724">
        <f t="shared" si="7"/>
        <v>0</v>
      </c>
      <c r="I31" s="724">
        <f t="shared" si="7"/>
        <v>-61671093</v>
      </c>
      <c r="J31" s="724">
        <f t="shared" si="7"/>
        <v>0</v>
      </c>
      <c r="K31" s="726">
        <v>546998013</v>
      </c>
    </row>
    <row r="32" spans="1:33" s="739" customFormat="1" ht="20.25" customHeight="1">
      <c r="A32" s="726" t="s">
        <v>942</v>
      </c>
      <c r="B32" s="738">
        <v>70</v>
      </c>
      <c r="C32" s="738"/>
      <c r="D32" s="726">
        <f>D31/200000000000*10000</f>
        <v>72.942963550000002</v>
      </c>
      <c r="E32" s="726">
        <f t="shared" ref="E32:J32" si="8">E31/200000000000*10000</f>
        <v>0</v>
      </c>
      <c r="F32" s="726">
        <f t="shared" si="8"/>
        <v>76.026518199999998</v>
      </c>
      <c r="G32" s="726">
        <f t="shared" si="8"/>
        <v>0</v>
      </c>
      <c r="H32" s="726">
        <f t="shared" si="8"/>
        <v>0</v>
      </c>
      <c r="I32" s="726">
        <f t="shared" si="8"/>
        <v>-3.08355465</v>
      </c>
      <c r="J32" s="726">
        <f t="shared" si="8"/>
        <v>0</v>
      </c>
      <c r="K32" s="726">
        <v>27.349900649999999</v>
      </c>
    </row>
    <row r="33" spans="1:11" s="739" customFormat="1" ht="20.25" customHeight="1">
      <c r="A33" s="1048" t="s">
        <v>943</v>
      </c>
      <c r="B33" s="740">
        <v>71</v>
      </c>
      <c r="C33" s="740"/>
      <c r="D33" s="1048">
        <f>D31/200000000000*10000</f>
        <v>72.942963550000002</v>
      </c>
      <c r="E33" s="1048">
        <f t="shared" ref="E33:K33" si="9">E31/200000000000*10000</f>
        <v>0</v>
      </c>
      <c r="F33" s="1048">
        <f t="shared" si="9"/>
        <v>76.026518199999998</v>
      </c>
      <c r="G33" s="1048">
        <f t="shared" si="9"/>
        <v>0</v>
      </c>
      <c r="H33" s="1048">
        <f t="shared" si="9"/>
        <v>0</v>
      </c>
      <c r="I33" s="1048">
        <f t="shared" si="9"/>
        <v>-3.08355465</v>
      </c>
      <c r="J33" s="1048">
        <f t="shared" si="9"/>
        <v>0</v>
      </c>
      <c r="K33" s="1049">
        <f t="shared" si="9"/>
        <v>27.349900649999999</v>
      </c>
    </row>
    <row r="34" spans="1:11" s="719" customFormat="1" ht="12.75">
      <c r="F34" s="741"/>
    </row>
    <row r="35" spans="1:11" s="719" customFormat="1" ht="18">
      <c r="K35" s="736"/>
    </row>
    <row r="36" spans="1:11" s="719" customFormat="1" ht="12.75"/>
    <row r="37" spans="1:11" s="719" customFormat="1" ht="12.75"/>
    <row r="38" spans="1:11" s="719" customFormat="1" ht="12.75"/>
    <row r="39" spans="1:11" s="719" customFormat="1" ht="12.75"/>
    <row r="40" spans="1:11" s="719" customFormat="1" ht="12.75"/>
    <row r="41" spans="1:11" s="719" customFormat="1" ht="12.75"/>
  </sheetData>
  <phoneticPr fontId="0" type="noConversion"/>
  <pageMargins left="0.28999999999999998" right="0.2" top="0.17" bottom="0.19" header="0.17" footer="0.21"/>
  <pageSetup paperSize="9" scale="83" orientation="landscape" horizontalDpi="4294967292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autoPageBreaks="0"/>
  </sheetPr>
  <dimension ref="A1:J39"/>
  <sheetViews>
    <sheetView showGridLines="0" topLeftCell="B1" zoomScale="85" workbookViewId="0">
      <selection activeCell="E16" sqref="E16"/>
    </sheetView>
  </sheetViews>
  <sheetFormatPr defaultRowHeight="15"/>
  <cols>
    <col min="1" max="1" width="51.5" style="102" customWidth="1"/>
    <col min="2" max="2" width="6.25" style="102" customWidth="1"/>
    <col min="3" max="3" width="6.75" style="102" customWidth="1"/>
    <col min="4" max="4" width="14.875" style="102" customWidth="1"/>
    <col min="5" max="5" width="15.25" style="102" customWidth="1"/>
    <col min="6" max="7" width="16" style="102" customWidth="1"/>
    <col min="8" max="8" width="14.5" style="102" bestFit="1" customWidth="1"/>
    <col min="9" max="9" width="23" style="102" customWidth="1"/>
    <col min="10" max="10" width="9.875" style="102" bestFit="1" customWidth="1"/>
    <col min="11" max="16384" width="9" style="102"/>
  </cols>
  <sheetData>
    <row r="1" spans="1:10" ht="15.75">
      <c r="A1" s="574"/>
    </row>
    <row r="2" spans="1:10" s="25" customFormat="1" ht="18.75">
      <c r="A2" s="575"/>
      <c r="B2" s="13"/>
      <c r="C2" s="576"/>
      <c r="D2" s="576"/>
      <c r="E2" s="576"/>
      <c r="F2" s="576"/>
      <c r="G2" s="576"/>
    </row>
    <row r="3" spans="1:10" s="25" customFormat="1" ht="18.75">
      <c r="A3" s="575"/>
      <c r="B3" s="13"/>
      <c r="C3" s="576"/>
      <c r="D3" s="576"/>
      <c r="E3" s="576"/>
      <c r="F3" s="576"/>
      <c r="G3" s="576"/>
    </row>
    <row r="4" spans="1:10" s="25" customFormat="1" ht="20.25" customHeight="1">
      <c r="A4" s="1267" t="s">
        <v>650</v>
      </c>
      <c r="B4" s="1267"/>
      <c r="C4" s="1267"/>
      <c r="D4" s="1267"/>
      <c r="E4" s="1267"/>
      <c r="F4" s="1267"/>
      <c r="G4" s="1267"/>
    </row>
    <row r="5" spans="1:10" s="577" customFormat="1" ht="19.5" customHeight="1">
      <c r="A5" s="1268" t="s">
        <v>1161</v>
      </c>
      <c r="B5" s="1268"/>
      <c r="C5" s="1268"/>
      <c r="D5" s="1268"/>
      <c r="E5" s="1268"/>
      <c r="F5" s="1268"/>
      <c r="G5" s="1268"/>
    </row>
    <row r="6" spans="1:10" s="25" customFormat="1" ht="15.75">
      <c r="A6" s="1263" t="s">
        <v>651</v>
      </c>
      <c r="B6" s="1263"/>
      <c r="C6" s="1263"/>
      <c r="D6" s="1263"/>
      <c r="E6" s="1263"/>
      <c r="F6" s="1263"/>
      <c r="G6" s="1263"/>
    </row>
    <row r="7" spans="1:10" ht="16.5" thickBot="1">
      <c r="D7" s="578"/>
      <c r="E7" s="578"/>
      <c r="F7" s="578"/>
    </row>
    <row r="8" spans="1:10" s="501" customFormat="1" ht="39.75" customHeight="1" thickTop="1">
      <c r="A8" s="384" t="s">
        <v>768</v>
      </c>
      <c r="B8" s="381" t="s">
        <v>461</v>
      </c>
      <c r="C8" s="381" t="s">
        <v>462</v>
      </c>
      <c r="D8" s="381" t="s">
        <v>181</v>
      </c>
      <c r="E8" s="381" t="s">
        <v>180</v>
      </c>
      <c r="F8" s="381" t="s">
        <v>695</v>
      </c>
      <c r="G8" s="382" t="s">
        <v>696</v>
      </c>
    </row>
    <row r="9" spans="1:10" s="501" customFormat="1" ht="21.75" customHeight="1">
      <c r="A9" s="949">
        <v>1</v>
      </c>
      <c r="B9" s="579">
        <v>2</v>
      </c>
      <c r="C9" s="579">
        <v>3</v>
      </c>
      <c r="D9" s="934">
        <v>5</v>
      </c>
      <c r="E9" s="579"/>
      <c r="F9" s="579"/>
      <c r="G9" s="950">
        <v>7</v>
      </c>
    </row>
    <row r="10" spans="1:10" s="501" customFormat="1" ht="26.25" customHeight="1">
      <c r="A10" s="951" t="s">
        <v>937</v>
      </c>
      <c r="B10" s="961" t="s">
        <v>647</v>
      </c>
      <c r="C10" s="962" t="s">
        <v>616</v>
      </c>
      <c r="D10" s="582">
        <f>'KQKD TG quy '!D10</f>
        <v>6354089417</v>
      </c>
      <c r="E10" s="582">
        <f>'KQKD TG quy '!K10</f>
        <v>12479375409</v>
      </c>
      <c r="F10" s="582">
        <f>'KQKD TG nam'!D10</f>
        <v>37379204144</v>
      </c>
      <c r="G10" s="952">
        <f>'KQKD TG nam'!K10</f>
        <v>35527769840</v>
      </c>
      <c r="H10" s="547"/>
      <c r="I10" s="547"/>
      <c r="J10" s="547"/>
    </row>
    <row r="11" spans="1:10" s="501" customFormat="1" ht="26.25" customHeight="1">
      <c r="A11" s="951" t="s">
        <v>678</v>
      </c>
      <c r="B11" s="961" t="s">
        <v>648</v>
      </c>
      <c r="C11" s="582"/>
      <c r="D11" s="582">
        <f>'KQKD TG quy '!D11</f>
        <v>0</v>
      </c>
      <c r="E11" s="582">
        <f>'KQKD TG quy '!K11</f>
        <v>0</v>
      </c>
      <c r="F11" s="582">
        <f>'KQKD TG nam'!D11</f>
        <v>18775027277</v>
      </c>
      <c r="G11" s="952">
        <f>'KQKD TG nam'!K11</f>
        <v>0</v>
      </c>
      <c r="H11" s="547"/>
      <c r="I11" s="547"/>
      <c r="J11" s="547"/>
    </row>
    <row r="12" spans="1:10" s="501" customFormat="1" ht="26.25" customHeight="1">
      <c r="A12" s="953" t="s">
        <v>653</v>
      </c>
      <c r="B12" s="963">
        <v>10</v>
      </c>
      <c r="C12" s="582"/>
      <c r="D12" s="582">
        <f>'KQKD TG quy '!D16</f>
        <v>6354089417</v>
      </c>
      <c r="E12" s="582">
        <f>'KQKD TG quy '!K16</f>
        <v>12479375409</v>
      </c>
      <c r="F12" s="582">
        <f>'KQKD TG nam'!D16</f>
        <v>18604176867</v>
      </c>
      <c r="G12" s="952">
        <f>'KQKD TG nam'!K16</f>
        <v>35527769840</v>
      </c>
      <c r="H12" s="547"/>
      <c r="I12" s="547"/>
    </row>
    <row r="13" spans="1:10" s="501" customFormat="1" ht="26.25" customHeight="1">
      <c r="A13" s="951" t="s">
        <v>654</v>
      </c>
      <c r="B13" s="963">
        <v>11</v>
      </c>
      <c r="C13" s="962" t="s">
        <v>629</v>
      </c>
      <c r="D13" s="582">
        <f>'KQKD TG quy '!D17</f>
        <v>2278686145</v>
      </c>
      <c r="E13" s="582">
        <f>'KQKD TG quy '!K17</f>
        <v>5648154500</v>
      </c>
      <c r="F13" s="582">
        <f>'KQKD TG nam'!D17</f>
        <v>6629347641</v>
      </c>
      <c r="G13" s="952">
        <f>'KQKD TG nam'!K17</f>
        <v>16990619827</v>
      </c>
      <c r="H13" s="547"/>
      <c r="I13" s="547"/>
    </row>
    <row r="14" spans="1:10" s="501" customFormat="1" ht="26.25" customHeight="1">
      <c r="A14" s="953" t="s">
        <v>655</v>
      </c>
      <c r="B14" s="963">
        <v>20</v>
      </c>
      <c r="C14" s="962"/>
      <c r="D14" s="582">
        <f>'KQKD TG quy '!D18</f>
        <v>4075403272</v>
      </c>
      <c r="E14" s="582">
        <f>'KQKD TG quy '!K18</f>
        <v>6831220909</v>
      </c>
      <c r="F14" s="582">
        <f>'KQKD TG nam'!D18</f>
        <v>11974829226</v>
      </c>
      <c r="G14" s="952">
        <f>'KQKD TG nam'!K18</f>
        <v>18537150013</v>
      </c>
      <c r="H14" s="547"/>
      <c r="I14" s="547"/>
    </row>
    <row r="15" spans="1:10" s="501" customFormat="1" ht="26.25" customHeight="1">
      <c r="A15" s="951" t="s">
        <v>669</v>
      </c>
      <c r="B15" s="963">
        <v>21</v>
      </c>
      <c r="C15" s="962" t="s">
        <v>500</v>
      </c>
      <c r="D15" s="582">
        <f>'KQKD TG quy '!D19</f>
        <v>9042459</v>
      </c>
      <c r="E15" s="582">
        <f>'KQKD TG quy '!K19</f>
        <v>38123642</v>
      </c>
      <c r="F15" s="582">
        <f>'KQKD TG nam'!D19</f>
        <v>424983397</v>
      </c>
      <c r="G15" s="952">
        <f>'KQKD TG nam'!K19</f>
        <v>256591906</v>
      </c>
      <c r="H15" s="547"/>
      <c r="I15" s="547"/>
    </row>
    <row r="16" spans="1:10" s="501" customFormat="1" ht="26.25" customHeight="1">
      <c r="A16" s="951" t="s">
        <v>670</v>
      </c>
      <c r="B16" s="963">
        <v>22</v>
      </c>
      <c r="C16" s="962" t="s">
        <v>501</v>
      </c>
      <c r="D16" s="582">
        <f>'KQKD TG quy '!D20</f>
        <v>-462997111</v>
      </c>
      <c r="E16" s="582">
        <f>'KQKD TG quy '!K20</f>
        <v>2574519939</v>
      </c>
      <c r="F16" s="582">
        <f>'KQKD TG nam'!D20</f>
        <v>1504737913</v>
      </c>
      <c r="G16" s="952">
        <f>'KQKD TG nam'!K20</f>
        <v>7904610440</v>
      </c>
      <c r="H16" s="547"/>
    </row>
    <row r="17" spans="1:9" s="509" customFormat="1" ht="26.25" customHeight="1">
      <c r="A17" s="954" t="s">
        <v>671</v>
      </c>
      <c r="B17" s="964">
        <v>23</v>
      </c>
      <c r="C17" s="584"/>
      <c r="D17" s="584">
        <f>'KQKD TG quy '!D21</f>
        <v>-462997111</v>
      </c>
      <c r="E17" s="584">
        <f>'KQKD TG quy '!K21</f>
        <v>2574519939</v>
      </c>
      <c r="F17" s="584">
        <f>'KQKD TG nam'!D21</f>
        <v>1504637913</v>
      </c>
      <c r="G17" s="955">
        <f>'KQKD TG nam'!K21</f>
        <v>7904586440</v>
      </c>
      <c r="H17" s="508"/>
    </row>
    <row r="18" spans="1:9" s="501" customFormat="1" ht="26.25" customHeight="1">
      <c r="A18" s="951" t="s">
        <v>672</v>
      </c>
      <c r="B18" s="963">
        <v>25</v>
      </c>
      <c r="C18" s="582"/>
      <c r="D18" s="582">
        <f>'KQKD TG quy '!D22</f>
        <v>0</v>
      </c>
      <c r="E18" s="582">
        <f>'KQKD TG quy '!K22</f>
        <v>0</v>
      </c>
      <c r="F18" s="582">
        <f>'KQKD TG nam'!D22</f>
        <v>157408011</v>
      </c>
      <c r="G18" s="952">
        <f>'KQKD TG nam'!K22</f>
        <v>0</v>
      </c>
    </row>
    <row r="19" spans="1:9" s="501" customFormat="1" ht="26.25" customHeight="1">
      <c r="A19" s="951" t="s">
        <v>674</v>
      </c>
      <c r="B19" s="963">
        <v>26</v>
      </c>
      <c r="C19" s="582"/>
      <c r="D19" s="582">
        <f>'KQKD TG quy '!D23</f>
        <v>3088583571</v>
      </c>
      <c r="E19" s="582">
        <f>'KQKD TG quy '!K23</f>
        <v>3770762282</v>
      </c>
      <c r="F19" s="582">
        <f>'KQKD TG nam'!D23</f>
        <v>7898738664</v>
      </c>
      <c r="G19" s="952">
        <f>'KQKD TG nam'!K23</f>
        <v>8095141306</v>
      </c>
      <c r="H19" s="547"/>
    </row>
    <row r="20" spans="1:9" s="501" customFormat="1" ht="36" customHeight="1">
      <c r="A20" s="1047" t="s">
        <v>945</v>
      </c>
      <c r="B20" s="963">
        <v>30</v>
      </c>
      <c r="C20" s="582"/>
      <c r="D20" s="582">
        <f>'KQKD TG quy '!D24</f>
        <v>1458859271</v>
      </c>
      <c r="E20" s="582">
        <f>'KQKD TG quy '!K24</f>
        <v>524062330</v>
      </c>
      <c r="F20" s="582">
        <f>'KQKD TG nam'!D24</f>
        <v>2838928035</v>
      </c>
      <c r="G20" s="952">
        <f>'KQKD TG nam'!K24</f>
        <v>2793990173</v>
      </c>
      <c r="H20" s="547"/>
    </row>
    <row r="21" spans="1:9" s="501" customFormat="1" ht="26.25" customHeight="1">
      <c r="A21" s="951" t="s">
        <v>675</v>
      </c>
      <c r="B21" s="963">
        <v>31</v>
      </c>
      <c r="C21" s="582"/>
      <c r="D21" s="582">
        <f>'KQKD TG quy '!D25</f>
        <v>0</v>
      </c>
      <c r="E21" s="582">
        <f>'KQKD TG quy '!K25</f>
        <v>27983397</v>
      </c>
      <c r="F21" s="582">
        <f>'KQKD TG nam'!D25</f>
        <v>13291522</v>
      </c>
      <c r="G21" s="952">
        <f>'KQKD TG nam'!K25</f>
        <v>40959145</v>
      </c>
      <c r="H21" s="547"/>
    </row>
    <row r="22" spans="1:9" s="501" customFormat="1" ht="26.25" customHeight="1">
      <c r="A22" s="951" t="s">
        <v>676</v>
      </c>
      <c r="B22" s="963">
        <v>32</v>
      </c>
      <c r="C22" s="582"/>
      <c r="D22" s="582">
        <f>'KQKD TG quy '!D26</f>
        <v>0</v>
      </c>
      <c r="E22" s="582">
        <f>'KQKD TG quy '!K26</f>
        <v>5047714</v>
      </c>
      <c r="F22" s="582">
        <f>'KQKD TG nam'!D26</f>
        <v>750000</v>
      </c>
      <c r="G22" s="952">
        <f>'KQKD TG nam'!K26</f>
        <v>8456666</v>
      </c>
    </row>
    <row r="23" spans="1:9" s="501" customFormat="1" ht="26.25" customHeight="1">
      <c r="A23" s="951" t="s">
        <v>677</v>
      </c>
      <c r="B23" s="963">
        <v>40</v>
      </c>
      <c r="C23" s="582"/>
      <c r="D23" s="582">
        <f>'KQKD TG quy '!D27</f>
        <v>0</v>
      </c>
      <c r="E23" s="582">
        <f>'KQKD TG quy '!K27</f>
        <v>22935683</v>
      </c>
      <c r="F23" s="582">
        <f>'KQKD TG nam'!D27</f>
        <v>12541522</v>
      </c>
      <c r="G23" s="952">
        <f>'KQKD TG nam'!K27</f>
        <v>32502479</v>
      </c>
      <c r="H23" s="547"/>
    </row>
    <row r="24" spans="1:9" s="501" customFormat="1" ht="26.25" customHeight="1">
      <c r="A24" s="951" t="s">
        <v>938</v>
      </c>
      <c r="B24" s="963">
        <v>50</v>
      </c>
      <c r="C24" s="582"/>
      <c r="D24" s="582">
        <f>'KQKD TG quy '!D28</f>
        <v>1458859271</v>
      </c>
      <c r="E24" s="582">
        <f>'KQKD TG quy '!K28</f>
        <v>546998013</v>
      </c>
      <c r="F24" s="582">
        <f>'KQKD TG nam'!D28</f>
        <v>2851469557</v>
      </c>
      <c r="G24" s="952">
        <f>'KQKD TG nam'!K28</f>
        <v>2826492652</v>
      </c>
      <c r="H24" s="547"/>
      <c r="I24" s="547"/>
    </row>
    <row r="25" spans="1:9" s="501" customFormat="1" ht="26.25" customHeight="1">
      <c r="A25" s="951" t="s">
        <v>939</v>
      </c>
      <c r="B25" s="963">
        <v>51</v>
      </c>
      <c r="C25" s="962" t="s">
        <v>502</v>
      </c>
      <c r="D25" s="582">
        <f>'KQKD TG quy '!D29</f>
        <v>0</v>
      </c>
      <c r="E25" s="582">
        <f>'KQKD TG quy '!K29</f>
        <v>0</v>
      </c>
      <c r="F25" s="582">
        <f>'KQKD TG nam'!D29</f>
        <v>0</v>
      </c>
      <c r="G25" s="952">
        <f>'KQKD TG nam'!K29</f>
        <v>0</v>
      </c>
      <c r="H25" s="547"/>
    </row>
    <row r="26" spans="1:9" s="501" customFormat="1" ht="26.25" customHeight="1">
      <c r="A26" s="951" t="s">
        <v>940</v>
      </c>
      <c r="B26" s="963">
        <v>52</v>
      </c>
      <c r="C26" s="962"/>
      <c r="D26" s="582">
        <f>'KQKD TG quy '!D30</f>
        <v>0</v>
      </c>
      <c r="E26" s="582">
        <f>'KQKD TG quy '!K30</f>
        <v>0</v>
      </c>
      <c r="F26" s="582">
        <f>'KQKD TG nam'!D30</f>
        <v>0</v>
      </c>
      <c r="G26" s="952">
        <f>'KQKD TG nam'!K30</f>
        <v>0</v>
      </c>
      <c r="H26" s="547"/>
    </row>
    <row r="27" spans="1:9" s="501" customFormat="1" ht="26.25" customHeight="1">
      <c r="A27" s="951" t="s">
        <v>941</v>
      </c>
      <c r="B27" s="963">
        <v>60</v>
      </c>
      <c r="C27" s="962"/>
      <c r="D27" s="582">
        <f>'KQKD TG quy '!D31</f>
        <v>1458859271</v>
      </c>
      <c r="E27" s="582">
        <f>'KQKD TG quy '!K31</f>
        <v>546998013</v>
      </c>
      <c r="F27" s="582">
        <f>'KQKD TG nam'!D31</f>
        <v>2851469557</v>
      </c>
      <c r="G27" s="952">
        <f>'KQKD TG nam'!K31</f>
        <v>2826492652</v>
      </c>
      <c r="H27" s="547"/>
    </row>
    <row r="28" spans="1:9" s="501" customFormat="1" ht="26.25" customHeight="1">
      <c r="A28" s="951" t="s">
        <v>942</v>
      </c>
      <c r="B28" s="963">
        <v>70</v>
      </c>
      <c r="C28" s="582"/>
      <c r="D28" s="582">
        <f>'KQKD TG quy '!D32</f>
        <v>72.942963550000002</v>
      </c>
      <c r="E28" s="582">
        <f>'KQKD TG quy '!K32</f>
        <v>27.349900649999999</v>
      </c>
      <c r="F28" s="582">
        <f>'KQKD TG nam'!D32</f>
        <v>63</v>
      </c>
      <c r="G28" s="952">
        <f>'KQKD TG nam'!K32</f>
        <v>141.3246326</v>
      </c>
      <c r="H28" s="547"/>
    </row>
    <row r="29" spans="1:9" s="23" customFormat="1" ht="22.5" customHeight="1" thickBot="1">
      <c r="A29" s="956" t="s">
        <v>943</v>
      </c>
      <c r="B29" s="957">
        <v>71</v>
      </c>
      <c r="C29" s="958"/>
      <c r="D29" s="959">
        <f>'KQKD TG quy '!D33</f>
        <v>72.942963550000002</v>
      </c>
      <c r="E29" s="959">
        <f>'KQKD TG quy '!K33</f>
        <v>27.349900649999999</v>
      </c>
      <c r="F29" s="959">
        <f>'KQKD TG nam'!D33</f>
        <v>0</v>
      </c>
      <c r="G29" s="960">
        <f>'KQKD TG nam'!K33</f>
        <v>0</v>
      </c>
      <c r="H29" s="248"/>
    </row>
    <row r="30" spans="1:9" ht="3" customHeight="1" thickTop="1">
      <c r="C30" s="73"/>
      <c r="D30" s="73"/>
      <c r="E30" s="73"/>
      <c r="F30" s="73"/>
      <c r="G30" s="73"/>
      <c r="H30" s="73"/>
    </row>
    <row r="31" spans="1:9">
      <c r="D31" s="965"/>
      <c r="E31" s="965"/>
      <c r="F31" s="1269" t="s">
        <v>1159</v>
      </c>
      <c r="G31" s="1270"/>
      <c r="H31" s="73"/>
    </row>
    <row r="32" spans="1:9" s="81" customFormat="1" ht="24.75" customHeight="1">
      <c r="A32" s="312" t="s">
        <v>668</v>
      </c>
      <c r="B32" s="312"/>
      <c r="C32" s="312" t="s">
        <v>741</v>
      </c>
      <c r="E32" s="312"/>
      <c r="F32" s="1245" t="s">
        <v>684</v>
      </c>
      <c r="G32" s="1245"/>
      <c r="H32" s="312"/>
      <c r="I32" s="312"/>
    </row>
    <row r="35" spans="1:1" ht="6" customHeight="1"/>
    <row r="39" spans="1:1" ht="17.25">
      <c r="A39" s="342" t="s">
        <v>577</v>
      </c>
    </row>
  </sheetData>
  <mergeCells count="5">
    <mergeCell ref="A4:G4"/>
    <mergeCell ref="A5:G5"/>
    <mergeCell ref="A6:G6"/>
    <mergeCell ref="F32:G32"/>
    <mergeCell ref="F31:G31"/>
  </mergeCells>
  <phoneticPr fontId="0" type="noConversion"/>
  <printOptions horizontalCentered="1"/>
  <pageMargins left="0.2" right="0.2" top="0.22" bottom="0.41" header="0.2" footer="0.2"/>
  <pageSetup orientation="landscape" horizontalDpi="4294967292" verticalDpi="300" r:id="rId1"/>
  <headerFooter alignWithMargins="0">
    <oddFooter>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autoPageBreaks="0"/>
  </sheetPr>
  <dimension ref="A1:H38"/>
  <sheetViews>
    <sheetView showGridLines="0" topLeftCell="A21" workbookViewId="0">
      <selection activeCell="A6" sqref="A6:G6"/>
    </sheetView>
  </sheetViews>
  <sheetFormatPr defaultRowHeight="15"/>
  <cols>
    <col min="1" max="1" width="53" style="102" customWidth="1"/>
    <col min="2" max="2" width="5.625" style="102" customWidth="1"/>
    <col min="3" max="3" width="6.125" style="102" customWidth="1"/>
    <col min="4" max="5" width="14.375" style="102" customWidth="1"/>
    <col min="6" max="6" width="16.125" style="102" bestFit="1" customWidth="1"/>
    <col min="7" max="7" width="14.5" style="102" bestFit="1" customWidth="1"/>
    <col min="8" max="8" width="9.875" style="102" bestFit="1" customWidth="1"/>
    <col min="9" max="16384" width="9" style="102"/>
  </cols>
  <sheetData>
    <row r="1" spans="1:8" ht="15.75">
      <c r="A1" s="574"/>
    </row>
    <row r="2" spans="1:8" s="25" customFormat="1" ht="18.75">
      <c r="A2" s="575"/>
      <c r="B2" s="13"/>
      <c r="C2" s="576"/>
      <c r="D2" s="576"/>
      <c r="E2" s="576"/>
    </row>
    <row r="3" spans="1:8" s="25" customFormat="1" ht="18.75">
      <c r="A3" s="575"/>
      <c r="B3" s="13"/>
      <c r="C3" s="576"/>
      <c r="D3" s="576"/>
      <c r="E3" s="576"/>
    </row>
    <row r="4" spans="1:8" s="25" customFormat="1" ht="15" customHeight="1">
      <c r="A4" s="1267" t="s">
        <v>650</v>
      </c>
      <c r="B4" s="1267"/>
      <c r="C4" s="1267"/>
      <c r="D4" s="1267"/>
      <c r="E4" s="1267"/>
    </row>
    <row r="5" spans="1:8" s="577" customFormat="1" ht="18">
      <c r="A5" s="1271" t="s">
        <v>1162</v>
      </c>
      <c r="B5" s="1271"/>
      <c r="C5" s="1271"/>
      <c r="D5" s="1271"/>
      <c r="E5" s="1271"/>
    </row>
    <row r="6" spans="1:8" s="25" customFormat="1" ht="15.75">
      <c r="A6" s="1263" t="s">
        <v>651</v>
      </c>
      <c r="B6" s="1263"/>
      <c r="C6" s="1263"/>
      <c r="D6" s="1263"/>
      <c r="E6" s="1263"/>
    </row>
    <row r="7" spans="1:8" ht="16.5" thickBot="1">
      <c r="D7" s="578" t="s">
        <v>652</v>
      </c>
    </row>
    <row r="8" spans="1:8" s="501" customFormat="1" ht="33.75" customHeight="1" thickTop="1">
      <c r="A8" s="384" t="s">
        <v>768</v>
      </c>
      <c r="B8" s="381" t="s">
        <v>461</v>
      </c>
      <c r="C8" s="381" t="s">
        <v>462</v>
      </c>
      <c r="D8" s="381" t="s">
        <v>667</v>
      </c>
      <c r="E8" s="382" t="s">
        <v>646</v>
      </c>
    </row>
    <row r="9" spans="1:8" s="501" customFormat="1" ht="16.5" customHeight="1">
      <c r="A9" s="949">
        <v>1</v>
      </c>
      <c r="B9" s="579">
        <v>2</v>
      </c>
      <c r="C9" s="579">
        <v>3</v>
      </c>
      <c r="D9" s="579">
        <v>4</v>
      </c>
      <c r="E9" s="950">
        <v>5</v>
      </c>
    </row>
    <row r="10" spans="1:8" s="23" customFormat="1" ht="23.25" customHeight="1">
      <c r="A10" s="951" t="s">
        <v>937</v>
      </c>
      <c r="B10" s="580" t="s">
        <v>647</v>
      </c>
      <c r="C10" s="962" t="s">
        <v>616</v>
      </c>
      <c r="D10" s="582">
        <f>'KQKD TG nam'!D10</f>
        <v>37379204144</v>
      </c>
      <c r="E10" s="952">
        <f>'KQKD TG nam'!K10</f>
        <v>35527769840</v>
      </c>
      <c r="F10" s="948"/>
      <c r="G10" s="248"/>
      <c r="H10" s="248"/>
    </row>
    <row r="11" spans="1:8" s="23" customFormat="1" ht="23.25" customHeight="1">
      <c r="A11" s="951" t="s">
        <v>678</v>
      </c>
      <c r="B11" s="580" t="s">
        <v>648</v>
      </c>
      <c r="C11" s="582"/>
      <c r="D11" s="582">
        <f>'KQKD TG nam'!D11</f>
        <v>18775027277</v>
      </c>
      <c r="E11" s="952">
        <f>'KQKD TG nam'!K11</f>
        <v>0</v>
      </c>
      <c r="F11" s="248"/>
      <c r="G11" s="248"/>
      <c r="H11" s="248"/>
    </row>
    <row r="12" spans="1:8" s="23" customFormat="1" ht="23.25" customHeight="1">
      <c r="A12" s="953" t="s">
        <v>653</v>
      </c>
      <c r="B12" s="497">
        <v>10</v>
      </c>
      <c r="C12" s="582"/>
      <c r="D12" s="582">
        <f>'KQKD TG nam'!D16</f>
        <v>18604176867</v>
      </c>
      <c r="E12" s="952">
        <f>'KQKD TG nam'!K16</f>
        <v>35527769840</v>
      </c>
      <c r="F12" s="248"/>
      <c r="G12" s="248"/>
    </row>
    <row r="13" spans="1:8" s="23" customFormat="1" ht="23.25" customHeight="1">
      <c r="A13" s="951" t="s">
        <v>654</v>
      </c>
      <c r="B13" s="497">
        <v>11</v>
      </c>
      <c r="C13" s="962" t="s">
        <v>629</v>
      </c>
      <c r="D13" s="582">
        <f>'KQKD TG nam'!D17</f>
        <v>6629347641</v>
      </c>
      <c r="E13" s="952">
        <f>'KQKD TG nam'!K17</f>
        <v>16990619827</v>
      </c>
      <c r="F13" s="248"/>
      <c r="G13" s="248"/>
    </row>
    <row r="14" spans="1:8" s="23" customFormat="1" ht="23.25" customHeight="1">
      <c r="A14" s="953" t="s">
        <v>655</v>
      </c>
      <c r="B14" s="497">
        <v>20</v>
      </c>
      <c r="C14" s="962"/>
      <c r="D14" s="582">
        <f>'KQKD TG nam'!D18</f>
        <v>11974829226</v>
      </c>
      <c r="E14" s="952">
        <f>'KQKD TG nam'!K18</f>
        <v>18537150013</v>
      </c>
      <c r="F14" s="248"/>
      <c r="G14" s="248"/>
    </row>
    <row r="15" spans="1:8" s="23" customFormat="1" ht="23.25" customHeight="1">
      <c r="A15" s="951" t="s">
        <v>669</v>
      </c>
      <c r="B15" s="497">
        <v>21</v>
      </c>
      <c r="C15" s="962" t="s">
        <v>500</v>
      </c>
      <c r="D15" s="582">
        <f>'KQKD TG nam'!D19</f>
        <v>424983397</v>
      </c>
      <c r="E15" s="952">
        <f>'KQKD TG nam'!K19</f>
        <v>256591906</v>
      </c>
      <c r="F15" s="248"/>
      <c r="G15" s="248"/>
    </row>
    <row r="16" spans="1:8" s="23" customFormat="1" ht="23.25" customHeight="1">
      <c r="A16" s="951" t="s">
        <v>670</v>
      </c>
      <c r="B16" s="497">
        <v>22</v>
      </c>
      <c r="C16" s="962" t="s">
        <v>501</v>
      </c>
      <c r="D16" s="582">
        <f>'KQKD TG nam'!D20</f>
        <v>1504737913</v>
      </c>
      <c r="E16" s="952">
        <f>'KQKD TG nam'!K20</f>
        <v>7904610440</v>
      </c>
      <c r="F16" s="248"/>
    </row>
    <row r="17" spans="1:7" s="25" customFormat="1" ht="23.25" customHeight="1">
      <c r="A17" s="954" t="s">
        <v>671</v>
      </c>
      <c r="B17" s="504">
        <v>23</v>
      </c>
      <c r="C17" s="584"/>
      <c r="D17" s="584">
        <f>'KQKD TG nam'!D21</f>
        <v>1504637913</v>
      </c>
      <c r="E17" s="955">
        <f>'KQKD TG nam'!K21</f>
        <v>7904586440</v>
      </c>
      <c r="F17" s="27"/>
    </row>
    <row r="18" spans="1:7" s="23" customFormat="1" ht="23.25" customHeight="1">
      <c r="A18" s="951" t="s">
        <v>672</v>
      </c>
      <c r="B18" s="497">
        <v>25</v>
      </c>
      <c r="C18" s="582"/>
      <c r="D18" s="582">
        <f>'KQKD TG nam'!D22</f>
        <v>157408011</v>
      </c>
      <c r="E18" s="952">
        <f>'KQKD TG nam'!K22</f>
        <v>0</v>
      </c>
    </row>
    <row r="19" spans="1:7" s="23" customFormat="1" ht="23.25" customHeight="1">
      <c r="A19" s="951" t="s">
        <v>674</v>
      </c>
      <c r="B19" s="497">
        <v>26</v>
      </c>
      <c r="C19" s="582"/>
      <c r="D19" s="582">
        <f>'KQKD TG nam'!D23</f>
        <v>7898738664</v>
      </c>
      <c r="E19" s="952">
        <f>'KQKD TG nam'!K23</f>
        <v>8095141306</v>
      </c>
      <c r="F19" s="248"/>
    </row>
    <row r="20" spans="1:7" s="23" customFormat="1" ht="36" customHeight="1">
      <c r="A20" s="1047" t="s">
        <v>944</v>
      </c>
      <c r="B20" s="497">
        <v>30</v>
      </c>
      <c r="C20" s="582"/>
      <c r="D20" s="582">
        <f>'KQKD TG nam'!D24</f>
        <v>2838928035</v>
      </c>
      <c r="E20" s="952">
        <f>'KQKD TG nam'!K24</f>
        <v>2793990173</v>
      </c>
      <c r="F20" s="248"/>
    </row>
    <row r="21" spans="1:7" s="23" customFormat="1" ht="23.25" customHeight="1">
      <c r="A21" s="951" t="s">
        <v>675</v>
      </c>
      <c r="B21" s="497">
        <v>31</v>
      </c>
      <c r="C21" s="582"/>
      <c r="D21" s="582">
        <f>'KQKD TG nam'!D25</f>
        <v>13291522</v>
      </c>
      <c r="E21" s="952">
        <f>'KQKD TG nam'!K25</f>
        <v>40959145</v>
      </c>
      <c r="F21" s="248"/>
    </row>
    <row r="22" spans="1:7" s="23" customFormat="1" ht="23.25" customHeight="1">
      <c r="A22" s="951" t="s">
        <v>676</v>
      </c>
      <c r="B22" s="497">
        <v>32</v>
      </c>
      <c r="C22" s="582"/>
      <c r="D22" s="582">
        <f>'KQKD TG nam'!D26</f>
        <v>750000</v>
      </c>
      <c r="E22" s="952">
        <f>'KQKD TG nam'!K26</f>
        <v>8456666</v>
      </c>
    </row>
    <row r="23" spans="1:7" s="23" customFormat="1" ht="23.25" customHeight="1">
      <c r="A23" s="951" t="s">
        <v>677</v>
      </c>
      <c r="B23" s="497">
        <v>40</v>
      </c>
      <c r="C23" s="582"/>
      <c r="D23" s="582">
        <f>'KQKD TG nam'!D27</f>
        <v>12541522</v>
      </c>
      <c r="E23" s="952">
        <f>'KQKD TG nam'!K27</f>
        <v>32502479</v>
      </c>
      <c r="F23" s="248"/>
    </row>
    <row r="24" spans="1:7" s="23" customFormat="1" ht="23.25" customHeight="1">
      <c r="A24" s="951" t="s">
        <v>938</v>
      </c>
      <c r="B24" s="497">
        <v>50</v>
      </c>
      <c r="C24" s="582"/>
      <c r="D24" s="582">
        <f>'KQKD TG nam'!D28</f>
        <v>2851469557</v>
      </c>
      <c r="E24" s="952">
        <f>'KQKD TG nam'!K28</f>
        <v>2826492652</v>
      </c>
      <c r="F24" s="248"/>
    </row>
    <row r="25" spans="1:7" s="23" customFormat="1" ht="23.25" customHeight="1">
      <c r="A25" s="951" t="s">
        <v>939</v>
      </c>
      <c r="B25" s="497">
        <v>51</v>
      </c>
      <c r="C25" s="962" t="s">
        <v>502</v>
      </c>
      <c r="D25" s="582">
        <f>'KQKD TG nam'!D29</f>
        <v>0</v>
      </c>
      <c r="E25" s="952">
        <f>'KQKD TG nam'!K29</f>
        <v>0</v>
      </c>
      <c r="F25" s="248"/>
    </row>
    <row r="26" spans="1:7" s="23" customFormat="1" ht="23.25" customHeight="1">
      <c r="A26" s="951" t="s">
        <v>940</v>
      </c>
      <c r="B26" s="497">
        <v>52</v>
      </c>
      <c r="C26" s="581"/>
      <c r="D26" s="1018">
        <f>'KQKD TG nam'!D30</f>
        <v>0</v>
      </c>
      <c r="E26" s="1019">
        <f>'KQKD TG nam'!K30</f>
        <v>0</v>
      </c>
      <c r="F26" s="248"/>
    </row>
    <row r="27" spans="1:7" s="23" customFormat="1" ht="23.25" customHeight="1">
      <c r="A27" s="951" t="s">
        <v>941</v>
      </c>
      <c r="B27" s="497">
        <v>60</v>
      </c>
      <c r="C27" s="583"/>
      <c r="D27" s="582">
        <f>'KQKD TG nam'!D31</f>
        <v>2851469557</v>
      </c>
      <c r="E27" s="952">
        <f>'KQKD TG nam'!K31</f>
        <v>2826492652</v>
      </c>
      <c r="F27" s="1230">
        <f>D27-'CDKT TG'!J123-'CDKT TG'!G123</f>
        <v>-76302084</v>
      </c>
    </row>
    <row r="28" spans="1:7" s="23" customFormat="1" ht="23.25" customHeight="1">
      <c r="A28" s="951" t="s">
        <v>942</v>
      </c>
      <c r="B28" s="497">
        <v>70</v>
      </c>
      <c r="C28" s="583"/>
      <c r="D28" s="582">
        <f>'KQKD TG nam'!D32</f>
        <v>63</v>
      </c>
      <c r="E28" s="952">
        <f>'KQKD TG nam'!K32</f>
        <v>141.3246326</v>
      </c>
      <c r="F28" s="948"/>
    </row>
    <row r="29" spans="1:7" s="23" customFormat="1" ht="23.25" customHeight="1" thickBot="1">
      <c r="A29" s="956" t="s">
        <v>943</v>
      </c>
      <c r="B29" s="957">
        <v>71</v>
      </c>
      <c r="C29" s="958"/>
      <c r="D29" s="959">
        <f>'KQKD TG nam'!D33</f>
        <v>0</v>
      </c>
      <c r="E29" s="960">
        <f>'KQKD TG nam'!K33</f>
        <v>0</v>
      </c>
      <c r="F29" s="248"/>
    </row>
    <row r="30" spans="1:7" ht="6" customHeight="1" thickTop="1">
      <c r="C30" s="73"/>
      <c r="D30" s="73"/>
      <c r="E30" s="73"/>
      <c r="F30" s="73"/>
    </row>
    <row r="31" spans="1:7">
      <c r="C31" s="1272" t="s">
        <v>1159</v>
      </c>
      <c r="D31" s="1273"/>
      <c r="E31" s="1273"/>
      <c r="F31" s="73"/>
    </row>
    <row r="32" spans="1:7" s="81" customFormat="1" ht="21" customHeight="1">
      <c r="A32" s="1245" t="s">
        <v>685</v>
      </c>
      <c r="B32" s="1245"/>
      <c r="C32" s="1245"/>
      <c r="D32" s="1245" t="s">
        <v>684</v>
      </c>
      <c r="E32" s="1245"/>
      <c r="F32" s="312"/>
      <c r="G32" s="312"/>
    </row>
    <row r="38" spans="1:1" ht="16.5">
      <c r="A38" s="332" t="s">
        <v>666</v>
      </c>
    </row>
  </sheetData>
  <mergeCells count="6">
    <mergeCell ref="A32:C32"/>
    <mergeCell ref="D32:E32"/>
    <mergeCell ref="A4:E4"/>
    <mergeCell ref="A5:E5"/>
    <mergeCell ref="A6:E6"/>
    <mergeCell ref="C31:E31"/>
  </mergeCells>
  <phoneticPr fontId="0" type="noConversion"/>
  <printOptions horizontalCentered="1"/>
  <pageMargins left="0.35" right="0.33" top="0.22" bottom="0.2" header="0.2" footer="0.2"/>
  <pageSetup orientation="portrait" horizontalDpi="4294967292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00B050"/>
  </sheetPr>
  <dimension ref="A1:P20"/>
  <sheetViews>
    <sheetView topLeftCell="A6" workbookViewId="0">
      <selection activeCell="A6" sqref="A6:G6"/>
    </sheetView>
  </sheetViews>
  <sheetFormatPr defaultColWidth="10.125" defaultRowHeight="15"/>
  <cols>
    <col min="1" max="1" width="4.25" style="25" customWidth="1"/>
    <col min="2" max="2" width="10.25" style="25" customWidth="1"/>
    <col min="3" max="3" width="9.25" style="27" customWidth="1"/>
    <col min="4" max="4" width="2.5" style="25" customWidth="1"/>
    <col min="5" max="5" width="8.5" style="25" customWidth="1"/>
    <col min="6" max="6" width="2.5" style="25" customWidth="1"/>
    <col min="7" max="7" width="15.375" style="350" customWidth="1"/>
    <col min="8" max="8" width="10.375" style="25" customWidth="1"/>
    <col min="9" max="9" width="8.125" style="25" customWidth="1"/>
    <col min="10" max="10" width="9.5" style="25" customWidth="1"/>
    <col min="11" max="11" width="11.375" style="25" customWidth="1"/>
    <col min="12" max="14" width="10.125" style="25" customWidth="1"/>
    <col min="15" max="15" width="17.875" style="27" customWidth="1"/>
    <col min="16" max="16" width="14.5" style="27" customWidth="1"/>
    <col min="17" max="16384" width="10.125" style="25"/>
  </cols>
  <sheetData>
    <row r="1" spans="1:16" ht="23.25" customHeight="1">
      <c r="A1" s="1267"/>
      <c r="B1" s="1267"/>
    </row>
    <row r="2" spans="1:16" ht="23.25" customHeight="1">
      <c r="A2" s="1267"/>
      <c r="B2" s="1267"/>
    </row>
    <row r="3" spans="1:16" s="342" customFormat="1" ht="23.25" customHeight="1">
      <c r="A3" s="1264" t="s">
        <v>709</v>
      </c>
      <c r="B3" s="1264"/>
      <c r="C3" s="1264"/>
      <c r="D3" s="1264"/>
      <c r="E3" s="1264"/>
      <c r="F3" s="1264"/>
      <c r="G3" s="1264"/>
      <c r="H3" s="1264"/>
      <c r="I3" s="1264"/>
      <c r="J3" s="1264"/>
      <c r="K3" s="1264"/>
      <c r="O3" s="966"/>
      <c r="P3" s="966"/>
    </row>
    <row r="4" spans="1:16" ht="23.25" customHeight="1">
      <c r="A4" s="1275" t="s">
        <v>710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</row>
    <row r="5" spans="1:16" ht="23.25" customHeight="1">
      <c r="A5" s="1275" t="s">
        <v>1129</v>
      </c>
      <c r="B5" s="1275"/>
      <c r="C5" s="1275"/>
      <c r="D5" s="1275"/>
      <c r="E5" s="1275"/>
      <c r="F5" s="1275"/>
      <c r="G5" s="1275"/>
      <c r="H5" s="1275"/>
      <c r="I5" s="1275"/>
      <c r="J5" s="1275"/>
      <c r="K5" s="1275"/>
    </row>
    <row r="6" spans="1:16" ht="23.25" customHeight="1"/>
    <row r="7" spans="1:16" ht="23.25" customHeight="1">
      <c r="I7" s="351"/>
    </row>
    <row r="8" spans="1:16" ht="23.25" customHeight="1">
      <c r="A8" s="41">
        <v>1</v>
      </c>
      <c r="B8" s="41" t="s">
        <v>711</v>
      </c>
      <c r="C8" s="748"/>
      <c r="D8" s="41"/>
      <c r="E8" s="41"/>
      <c r="F8" s="41"/>
      <c r="G8" s="352">
        <f>O13</f>
        <v>504925562</v>
      </c>
      <c r="H8" s="353"/>
      <c r="I8" s="353"/>
      <c r="J8" s="353"/>
      <c r="K8" s="353"/>
      <c r="O8" s="27" t="s">
        <v>786</v>
      </c>
      <c r="P8" s="27" t="s">
        <v>787</v>
      </c>
    </row>
    <row r="9" spans="1:16" ht="23.25" customHeight="1">
      <c r="A9" s="353"/>
      <c r="B9" s="353"/>
      <c r="C9" s="749"/>
      <c r="D9" s="353"/>
      <c r="E9" s="353"/>
      <c r="F9" s="353"/>
      <c r="G9" s="354"/>
      <c r="H9" s="353"/>
      <c r="I9" s="362"/>
      <c r="J9" s="353"/>
      <c r="K9" s="353"/>
      <c r="N9" s="25" t="s">
        <v>368</v>
      </c>
      <c r="O9" s="27">
        <v>426139910</v>
      </c>
      <c r="P9" s="27">
        <v>426140000</v>
      </c>
    </row>
    <row r="10" spans="1:16" ht="23.25" customHeight="1">
      <c r="A10" s="41">
        <v>2</v>
      </c>
      <c r="B10" s="41" t="s">
        <v>712</v>
      </c>
      <c r="C10" s="749"/>
      <c r="D10" s="353"/>
      <c r="E10" s="353"/>
      <c r="F10" s="353"/>
      <c r="G10" s="352">
        <f>P13</f>
        <v>504925000</v>
      </c>
      <c r="H10" s="353"/>
      <c r="I10" s="353"/>
      <c r="J10" s="353"/>
      <c r="K10" s="353"/>
      <c r="N10" s="25" t="s">
        <v>369</v>
      </c>
      <c r="O10" s="27">
        <v>23652411</v>
      </c>
      <c r="P10" s="27">
        <v>23653000</v>
      </c>
    </row>
    <row r="11" spans="1:16" ht="23.25" customHeight="1">
      <c r="E11" s="27"/>
      <c r="G11" s="377"/>
      <c r="N11" s="25" t="s">
        <v>784</v>
      </c>
      <c r="O11" s="27">
        <v>55133241</v>
      </c>
      <c r="P11" s="27">
        <v>55132000</v>
      </c>
    </row>
    <row r="12" spans="1:16" ht="23.25" customHeight="1">
      <c r="A12" s="41">
        <v>3</v>
      </c>
      <c r="B12" s="41" t="s">
        <v>803</v>
      </c>
      <c r="C12" s="749"/>
      <c r="D12" s="353"/>
      <c r="E12" s="353"/>
      <c r="F12" s="353"/>
      <c r="G12" s="352">
        <f>-G8+G10</f>
        <v>-562</v>
      </c>
      <c r="H12" s="353"/>
      <c r="I12" s="353"/>
      <c r="J12" s="353"/>
      <c r="K12" s="353"/>
      <c r="N12" s="25" t="s">
        <v>785</v>
      </c>
    </row>
    <row r="13" spans="1:16" ht="23.25" customHeight="1">
      <c r="A13" s="353"/>
      <c r="B13" s="353"/>
      <c r="C13" s="749"/>
      <c r="D13" s="353"/>
      <c r="E13" s="353"/>
      <c r="F13" s="353"/>
      <c r="H13" s="353"/>
      <c r="I13" s="353"/>
      <c r="J13" s="353"/>
      <c r="K13" s="353"/>
      <c r="O13" s="27">
        <f>SUM(O9:O12)</f>
        <v>504925562</v>
      </c>
      <c r="P13" s="27">
        <f>SUM(P9:P12)</f>
        <v>504925000</v>
      </c>
    </row>
    <row r="14" spans="1:16" ht="23.25" customHeight="1">
      <c r="A14" s="41">
        <v>4</v>
      </c>
      <c r="B14" s="41" t="s">
        <v>713</v>
      </c>
      <c r="C14" s="748"/>
      <c r="D14" s="41"/>
      <c r="E14" s="41"/>
      <c r="F14" s="41"/>
      <c r="G14" s="353" t="s">
        <v>283</v>
      </c>
      <c r="H14" s="353"/>
      <c r="I14" s="353"/>
      <c r="J14" s="353"/>
      <c r="K14" s="353"/>
    </row>
    <row r="15" spans="1:16" ht="23.25" customHeight="1">
      <c r="A15" s="353"/>
      <c r="B15" s="353"/>
      <c r="C15" s="749"/>
      <c r="D15" s="353"/>
      <c r="E15" s="353"/>
      <c r="F15" s="353"/>
      <c r="H15" s="353"/>
      <c r="I15" s="353"/>
      <c r="J15" s="353"/>
      <c r="K15" s="353"/>
    </row>
    <row r="16" spans="1:16" ht="23.25" customHeight="1">
      <c r="A16" s="353"/>
      <c r="B16" s="353"/>
      <c r="C16" s="749"/>
      <c r="D16" s="353"/>
      <c r="E16" s="353"/>
      <c r="F16" s="353"/>
      <c r="H16" s="1274" t="s">
        <v>1130</v>
      </c>
      <c r="I16" s="1274"/>
      <c r="J16" s="1274"/>
      <c r="K16" s="1274"/>
    </row>
    <row r="17" spans="1:16" s="342" customFormat="1" ht="23.25" customHeight="1">
      <c r="A17" s="81"/>
      <c r="B17" s="1" t="s">
        <v>714</v>
      </c>
      <c r="C17" s="572"/>
      <c r="D17" s="81"/>
      <c r="E17" s="81"/>
      <c r="F17" s="81"/>
      <c r="G17" s="42" t="s">
        <v>716</v>
      </c>
      <c r="H17" s="81"/>
      <c r="I17" s="42" t="s">
        <v>684</v>
      </c>
      <c r="J17" s="42"/>
      <c r="K17" s="42"/>
      <c r="O17" s="966"/>
      <c r="P17" s="966"/>
    </row>
    <row r="18" spans="1:16" ht="16.5">
      <c r="A18" s="353"/>
      <c r="B18" s="353"/>
      <c r="C18" s="749"/>
      <c r="D18" s="353"/>
      <c r="E18" s="353"/>
      <c r="F18" s="353"/>
      <c r="H18" s="353"/>
      <c r="I18" s="353"/>
      <c r="J18" s="353"/>
      <c r="K18" s="353"/>
    </row>
    <row r="19" spans="1:16" ht="16.5">
      <c r="A19" s="353"/>
      <c r="B19" s="353"/>
      <c r="C19" s="749"/>
      <c r="D19" s="353"/>
      <c r="E19" s="353"/>
      <c r="F19" s="353"/>
      <c r="H19" s="353"/>
      <c r="I19" s="353"/>
      <c r="J19" s="353"/>
      <c r="K19" s="353"/>
    </row>
    <row r="20" spans="1:16" ht="16.5">
      <c r="A20" s="353"/>
      <c r="B20" s="353"/>
      <c r="C20" s="749"/>
      <c r="D20" s="353"/>
      <c r="E20" s="353"/>
      <c r="F20" s="353"/>
      <c r="H20" s="353"/>
      <c r="I20" s="353"/>
      <c r="J20" s="353"/>
      <c r="K20" s="353"/>
    </row>
  </sheetData>
  <mergeCells count="6">
    <mergeCell ref="H16:K16"/>
    <mergeCell ref="A3:K3"/>
    <mergeCell ref="A1:B1"/>
    <mergeCell ref="A2:B2"/>
    <mergeCell ref="A5:K5"/>
    <mergeCell ref="A4:K4"/>
  </mergeCells>
  <phoneticPr fontId="0" type="noConversion"/>
  <pageMargins left="0.34" right="0.24" top="0.49" bottom="1" header="0.4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00B050"/>
  </sheetPr>
  <dimension ref="A1:L28"/>
  <sheetViews>
    <sheetView workbookViewId="0">
      <selection activeCell="A6" sqref="A6:G6"/>
    </sheetView>
  </sheetViews>
  <sheetFormatPr defaultColWidth="10.125" defaultRowHeight="15"/>
  <cols>
    <col min="1" max="1" width="4.25" style="25" customWidth="1"/>
    <col min="2" max="2" width="20.625" style="25" customWidth="1"/>
    <col min="3" max="3" width="12.375" style="25" customWidth="1"/>
    <col min="4" max="4" width="11.375" style="25" customWidth="1"/>
    <col min="5" max="5" width="13.625" style="355" customWidth="1"/>
    <col min="6" max="6" width="12.625" style="25" customWidth="1"/>
    <col min="7" max="7" width="12.5" style="25" customWidth="1"/>
    <col min="8" max="8" width="18.5" style="25" customWidth="1"/>
    <col min="9" max="9" width="10.125" style="25" customWidth="1"/>
    <col min="10" max="10" width="15.75" style="27" customWidth="1"/>
    <col min="11" max="11" width="19.5" style="27" customWidth="1"/>
    <col min="12" max="16384" width="10.125" style="25"/>
  </cols>
  <sheetData>
    <row r="1" spans="1:12" ht="15.75">
      <c r="A1" s="23"/>
    </row>
    <row r="2" spans="1:12" ht="15.75">
      <c r="A2" s="23"/>
    </row>
    <row r="3" spans="1:12" s="342" customFormat="1" ht="73.5" customHeight="1">
      <c r="A3" s="1264" t="s">
        <v>717</v>
      </c>
      <c r="B3" s="1264"/>
      <c r="C3" s="1264"/>
      <c r="D3" s="1264"/>
      <c r="E3" s="1264"/>
      <c r="F3" s="1264"/>
      <c r="G3" s="1264"/>
      <c r="J3" s="966"/>
      <c r="K3" s="966"/>
    </row>
    <row r="4" spans="1:12" ht="21" customHeight="1">
      <c r="A4" s="1276" t="s">
        <v>710</v>
      </c>
      <c r="B4" s="1276"/>
      <c r="C4" s="1276"/>
      <c r="D4" s="1276"/>
      <c r="E4" s="1276"/>
      <c r="F4" s="1276"/>
      <c r="G4" s="1276"/>
    </row>
    <row r="5" spans="1:12" ht="19.5" customHeight="1">
      <c r="A5" s="1275" t="s">
        <v>1129</v>
      </c>
      <c r="B5" s="1275"/>
      <c r="C5" s="1275"/>
      <c r="D5" s="1275"/>
      <c r="E5" s="1275"/>
      <c r="F5" s="1275"/>
      <c r="G5" s="1275"/>
    </row>
    <row r="6" spans="1:12" ht="15.75">
      <c r="F6" s="26"/>
      <c r="K6" s="27" t="s">
        <v>284</v>
      </c>
    </row>
    <row r="7" spans="1:12" ht="16.5">
      <c r="A7" s="8">
        <v>1</v>
      </c>
      <c r="B7" s="356" t="s">
        <v>718</v>
      </c>
      <c r="C7" s="41"/>
      <c r="D7" s="353"/>
      <c r="E7" s="357">
        <f>SUM(E9:E10)</f>
        <v>8502276312</v>
      </c>
      <c r="F7" s="353"/>
      <c r="G7" s="353"/>
      <c r="H7" s="355">
        <f>E7-H13</f>
        <v>8946818636</v>
      </c>
      <c r="J7" s="27" t="s">
        <v>786</v>
      </c>
    </row>
    <row r="8" spans="1:12" ht="18" customHeight="1">
      <c r="A8" s="358"/>
      <c r="B8" s="359" t="s">
        <v>135</v>
      </c>
      <c r="C8" s="353"/>
      <c r="D8" s="353"/>
      <c r="E8" s="357"/>
      <c r="F8" s="353"/>
      <c r="G8" s="353"/>
      <c r="I8" s="25" t="s">
        <v>368</v>
      </c>
      <c r="J8" s="27">
        <v>7543551998</v>
      </c>
      <c r="K8" s="1009">
        <f>J8+'TK 1111'!O9</f>
        <v>7969691908</v>
      </c>
      <c r="L8" s="1010"/>
    </row>
    <row r="9" spans="1:12" ht="18" customHeight="1">
      <c r="A9" s="358"/>
      <c r="B9" s="353" t="s">
        <v>725</v>
      </c>
      <c r="C9" s="353"/>
      <c r="D9" s="353"/>
      <c r="E9" s="375">
        <f>J12-E10</f>
        <v>8502276312</v>
      </c>
      <c r="F9" s="353"/>
      <c r="G9" s="353"/>
      <c r="I9" s="25" t="s">
        <v>369</v>
      </c>
      <c r="J9" s="27">
        <v>1763549</v>
      </c>
      <c r="K9" s="1009">
        <f>J9+'TK 1111'!O10</f>
        <v>25415960</v>
      </c>
      <c r="L9" s="1010"/>
    </row>
    <row r="10" spans="1:12" ht="18" customHeight="1">
      <c r="A10" s="358"/>
      <c r="B10" s="360" t="s">
        <v>726</v>
      </c>
      <c r="C10" s="353"/>
      <c r="D10" s="353"/>
      <c r="E10" s="375"/>
      <c r="F10" s="353"/>
      <c r="G10" s="353"/>
      <c r="I10" s="25" t="s">
        <v>784</v>
      </c>
      <c r="J10" s="27">
        <v>687880331</v>
      </c>
      <c r="K10" s="1009">
        <f>J10+'TK 1111'!O11</f>
        <v>743013572</v>
      </c>
      <c r="L10" s="1010"/>
    </row>
    <row r="11" spans="1:12" ht="16.5">
      <c r="A11" s="358"/>
      <c r="B11" s="353"/>
      <c r="C11" s="353"/>
      <c r="D11" s="353"/>
      <c r="E11" s="357"/>
      <c r="F11" s="353"/>
      <c r="G11" s="353"/>
      <c r="I11" s="25" t="s">
        <v>785</v>
      </c>
      <c r="J11" s="27">
        <v>269080434</v>
      </c>
      <c r="K11" s="1009">
        <f>J11+'TK 1111'!O12</f>
        <v>269080434</v>
      </c>
      <c r="L11" s="1010"/>
    </row>
    <row r="12" spans="1:12" ht="16.5">
      <c r="A12" s="361">
        <v>2</v>
      </c>
      <c r="B12" s="356" t="s">
        <v>727</v>
      </c>
      <c r="C12" s="41"/>
      <c r="D12" s="353"/>
      <c r="E12" s="357">
        <f>E7</f>
        <v>8502276312</v>
      </c>
      <c r="F12" s="353"/>
      <c r="G12" s="353"/>
      <c r="H12" s="355">
        <f>E12+'TK 1111'!G8-'Bang can doi ke toan'!E11</f>
        <v>-444542324</v>
      </c>
      <c r="J12" s="27">
        <f>SUM(J8:J11)</f>
        <v>8502276312</v>
      </c>
      <c r="K12" s="1009">
        <f>SUM(K8:K11)</f>
        <v>9007201874</v>
      </c>
      <c r="L12" s="1009">
        <f>K12-'Bang can doi ke toan'!E11</f>
        <v>-444542324</v>
      </c>
    </row>
    <row r="13" spans="1:12" ht="16.5">
      <c r="A13" s="358"/>
      <c r="B13" s="353"/>
      <c r="C13" s="353"/>
      <c r="D13" s="353"/>
      <c r="E13" s="357"/>
      <c r="F13" s="353"/>
      <c r="G13" s="353"/>
      <c r="H13" s="355">
        <f>E7+'TK 1111'!G8-'Bang can doi ke toan'!E10</f>
        <v>-444542324</v>
      </c>
    </row>
    <row r="14" spans="1:12" ht="16.5">
      <c r="A14" s="361">
        <v>3</v>
      </c>
      <c r="B14" s="41" t="s">
        <v>803</v>
      </c>
      <c r="C14" s="353"/>
      <c r="D14" s="353"/>
      <c r="E14" s="357">
        <f>E12-E7</f>
        <v>0</v>
      </c>
      <c r="F14" s="353"/>
      <c r="G14" s="353"/>
    </row>
    <row r="15" spans="1:12" ht="16.5">
      <c r="A15" s="358"/>
      <c r="B15" s="353"/>
      <c r="C15" s="353"/>
      <c r="D15" s="353"/>
      <c r="E15" s="362"/>
      <c r="F15" s="353"/>
      <c r="G15" s="353"/>
    </row>
    <row r="16" spans="1:12" ht="16.5">
      <c r="A16" s="361">
        <v>4</v>
      </c>
      <c r="B16" s="41" t="s">
        <v>713</v>
      </c>
      <c r="C16" s="41"/>
      <c r="D16" s="353"/>
      <c r="E16" s="362"/>
      <c r="F16" s="353"/>
      <c r="G16" s="353"/>
    </row>
    <row r="17" spans="1:11" ht="16.5">
      <c r="A17" s="353"/>
      <c r="B17" s="353"/>
      <c r="C17" s="353"/>
      <c r="D17" s="353"/>
      <c r="E17" s="362"/>
      <c r="F17" s="353"/>
      <c r="G17" s="353"/>
    </row>
    <row r="18" spans="1:11" ht="16.5">
      <c r="A18" s="353"/>
      <c r="B18" s="353"/>
      <c r="C18" s="353"/>
      <c r="D18" s="353"/>
      <c r="E18" s="1274" t="s">
        <v>1130</v>
      </c>
      <c r="F18" s="1274"/>
      <c r="G18" s="1274"/>
    </row>
    <row r="19" spans="1:11" s="332" customFormat="1" ht="16.5">
      <c r="A19" s="1245" t="s">
        <v>715</v>
      </c>
      <c r="B19" s="1245"/>
      <c r="C19" s="1245" t="s">
        <v>716</v>
      </c>
      <c r="D19" s="1245"/>
      <c r="E19" s="1245" t="s">
        <v>514</v>
      </c>
      <c r="F19" s="1245"/>
      <c r="G19" s="1245"/>
      <c r="J19" s="967"/>
      <c r="K19" s="967"/>
    </row>
    <row r="20" spans="1:11" s="332" customFormat="1" ht="18">
      <c r="A20" s="363"/>
      <c r="B20" s="363"/>
      <c r="C20" s="363"/>
      <c r="D20" s="363"/>
      <c r="E20" s="364"/>
      <c r="F20" s="363"/>
      <c r="G20" s="363"/>
      <c r="J20" s="967"/>
      <c r="K20" s="967"/>
    </row>
    <row r="21" spans="1:11" s="332" customFormat="1" ht="18">
      <c r="A21" s="363"/>
      <c r="B21" s="363"/>
      <c r="C21" s="363"/>
      <c r="D21" s="363"/>
      <c r="E21" s="364"/>
      <c r="F21" s="363"/>
      <c r="G21" s="363"/>
      <c r="J21" s="967"/>
      <c r="K21" s="967"/>
    </row>
    <row r="22" spans="1:11" s="332" customFormat="1" ht="18">
      <c r="A22" s="363"/>
      <c r="B22" s="363"/>
      <c r="C22" s="363"/>
      <c r="D22" s="363"/>
      <c r="E22" s="364"/>
      <c r="F22" s="363"/>
      <c r="G22" s="363"/>
      <c r="J22" s="967"/>
      <c r="K22" s="967"/>
    </row>
    <row r="23" spans="1:11" s="332" customFormat="1" ht="18">
      <c r="A23" s="363"/>
      <c r="B23" s="363"/>
      <c r="C23" s="363"/>
      <c r="D23" s="363"/>
      <c r="E23" s="364"/>
      <c r="F23" s="363"/>
      <c r="G23" s="363"/>
      <c r="J23" s="967"/>
      <c r="K23" s="967"/>
    </row>
    <row r="24" spans="1:11" s="332" customFormat="1" ht="18">
      <c r="A24" s="363"/>
      <c r="B24" s="363"/>
      <c r="C24" s="363"/>
      <c r="D24" s="363"/>
      <c r="E24" s="364"/>
      <c r="F24" s="363"/>
      <c r="G24" s="363"/>
      <c r="J24" s="967"/>
      <c r="K24" s="967"/>
    </row>
    <row r="25" spans="1:11" s="332" customFormat="1" ht="16.5">
      <c r="E25" s="365"/>
      <c r="J25" s="967"/>
      <c r="K25" s="967"/>
    </row>
    <row r="26" spans="1:11" s="332" customFormat="1" ht="16.5">
      <c r="E26" s="365"/>
      <c r="J26" s="967"/>
      <c r="K26" s="967"/>
    </row>
    <row r="27" spans="1:11" s="332" customFormat="1" ht="16.5">
      <c r="E27" s="365"/>
      <c r="J27" s="967"/>
      <c r="K27" s="967"/>
    </row>
    <row r="28" spans="1:11" s="332" customFormat="1" ht="16.5">
      <c r="A28" s="42"/>
      <c r="B28" s="366"/>
      <c r="C28" s="366"/>
      <c r="D28" s="366"/>
      <c r="E28" s="367"/>
      <c r="F28" s="366"/>
      <c r="G28" s="366"/>
      <c r="J28" s="967"/>
      <c r="K28" s="967"/>
    </row>
  </sheetData>
  <mergeCells count="7">
    <mergeCell ref="A5:G5"/>
    <mergeCell ref="A4:G4"/>
    <mergeCell ref="A3:G3"/>
    <mergeCell ref="E19:G19"/>
    <mergeCell ref="C19:D19"/>
    <mergeCell ref="A19:B19"/>
    <mergeCell ref="E18:G18"/>
  </mergeCells>
  <phoneticPr fontId="0" type="noConversion"/>
  <pageMargins left="0.5" right="0.24" top="0.38" bottom="1" header="0.28999999999999998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E23"/>
  <sheetViews>
    <sheetView zoomScale="85" workbookViewId="0">
      <selection activeCell="A6" sqref="A6:G6"/>
    </sheetView>
  </sheetViews>
  <sheetFormatPr defaultColWidth="11" defaultRowHeight="18"/>
  <cols>
    <col min="1" max="1" width="6" style="805" customWidth="1"/>
    <col min="2" max="2" width="40.625" style="805" customWidth="1"/>
    <col min="3" max="3" width="25.375" style="805" customWidth="1"/>
    <col min="4" max="4" width="21.875" style="805" customWidth="1"/>
    <col min="5" max="5" width="24.125" style="805" customWidth="1"/>
    <col min="6" max="16384" width="11" style="805"/>
  </cols>
  <sheetData>
    <row r="1" spans="1:5" ht="18.75">
      <c r="A1" s="804"/>
    </row>
    <row r="2" spans="1:5" ht="18.75">
      <c r="A2" s="804"/>
    </row>
    <row r="6" spans="1:5" ht="20.25">
      <c r="A6" s="1279" t="s">
        <v>376</v>
      </c>
      <c r="B6" s="1279"/>
      <c r="C6" s="1279"/>
      <c r="D6" s="1279"/>
    </row>
    <row r="7" spans="1:5" ht="19.5">
      <c r="A7" s="1280" t="s">
        <v>377</v>
      </c>
      <c r="B7" s="1280"/>
      <c r="C7" s="1280"/>
      <c r="D7" s="1280"/>
    </row>
    <row r="8" spans="1:5" s="804" customFormat="1" ht="18.75">
      <c r="A8" s="1281" t="s">
        <v>1131</v>
      </c>
      <c r="B8" s="1281"/>
      <c r="C8" s="1281"/>
      <c r="D8" s="1281"/>
    </row>
    <row r="9" spans="1:5" ht="18.75" thickBot="1"/>
    <row r="10" spans="1:5" s="810" customFormat="1" ht="40.5" customHeight="1" thickTop="1">
      <c r="A10" s="806" t="s">
        <v>734</v>
      </c>
      <c r="B10" s="807" t="s">
        <v>688</v>
      </c>
      <c r="C10" s="808" t="s">
        <v>104</v>
      </c>
      <c r="D10" s="809" t="s">
        <v>799</v>
      </c>
    </row>
    <row r="11" spans="1:5" s="829" customFormat="1" ht="25.5" customHeight="1">
      <c r="A11" s="825" t="s">
        <v>737</v>
      </c>
      <c r="B11" s="826" t="s">
        <v>519</v>
      </c>
      <c r="C11" s="827">
        <f>SUM(C12:C13)</f>
        <v>658855</v>
      </c>
      <c r="D11" s="828"/>
    </row>
    <row r="12" spans="1:5" s="830" customFormat="1" ht="25.5" customHeight="1">
      <c r="A12" s="920">
        <v>1</v>
      </c>
      <c r="B12" s="921" t="s">
        <v>680</v>
      </c>
      <c r="C12" s="922">
        <v>658855</v>
      </c>
      <c r="D12" s="923"/>
    </row>
    <row r="13" spans="1:5" s="830" customFormat="1" ht="25.5" customHeight="1">
      <c r="A13" s="831"/>
      <c r="B13" s="832"/>
      <c r="C13" s="833"/>
      <c r="D13" s="834"/>
    </row>
    <row r="14" spans="1:5" s="839" customFormat="1" ht="25.5" customHeight="1" thickBot="1">
      <c r="A14" s="835"/>
      <c r="B14" s="836" t="s">
        <v>739</v>
      </c>
      <c r="C14" s="837">
        <f>C11</f>
        <v>658855</v>
      </c>
      <c r="D14" s="838"/>
      <c r="E14" s="925">
        <f>C14-'Bang can doi ke toan'!E14</f>
        <v>0</v>
      </c>
    </row>
    <row r="15" spans="1:5" ht="12" customHeight="1" thickTop="1">
      <c r="A15" s="814"/>
      <c r="B15" s="814"/>
      <c r="C15" s="814"/>
      <c r="D15" s="814"/>
    </row>
    <row r="16" spans="1:5">
      <c r="C16" s="1278" t="s">
        <v>1130</v>
      </c>
      <c r="D16" s="1278"/>
    </row>
    <row r="17" spans="1:4" s="816" customFormat="1" ht="19.5" customHeight="1">
      <c r="A17" s="17"/>
      <c r="B17" s="815" t="s">
        <v>788</v>
      </c>
      <c r="C17" s="1277" t="s">
        <v>684</v>
      </c>
      <c r="D17" s="1277"/>
    </row>
    <row r="23" spans="1:4" ht="19.5">
      <c r="A23" s="926" t="s">
        <v>790</v>
      </c>
    </row>
  </sheetData>
  <mergeCells count="5">
    <mergeCell ref="C17:D17"/>
    <mergeCell ref="C16:D16"/>
    <mergeCell ref="A6:D6"/>
    <mergeCell ref="A7:D7"/>
    <mergeCell ref="A8:D8"/>
  </mergeCells>
  <phoneticPr fontId="87" type="noConversion"/>
  <pageMargins left="0.35" right="0.28000000000000003" top="0.35" bottom="1" header="0.34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22"/>
  <sheetViews>
    <sheetView zoomScale="85" workbookViewId="0">
      <selection activeCell="A6" sqref="A6:G6"/>
    </sheetView>
  </sheetViews>
  <sheetFormatPr defaultColWidth="11" defaultRowHeight="18"/>
  <cols>
    <col min="1" max="1" width="5.125" style="805" customWidth="1"/>
    <col min="2" max="2" width="44" style="805" customWidth="1"/>
    <col min="3" max="3" width="20.125" style="805" customWidth="1"/>
    <col min="4" max="4" width="19" style="805" customWidth="1"/>
    <col min="5" max="5" width="11.75" style="805" customWidth="1"/>
    <col min="6" max="6" width="16.125" style="805" customWidth="1"/>
    <col min="7" max="7" width="9.25" style="805" customWidth="1"/>
    <col min="8" max="8" width="18.625" style="805" customWidth="1"/>
    <col min="9" max="16384" width="11" style="805"/>
  </cols>
  <sheetData>
    <row r="1" spans="1:8" ht="18.75">
      <c r="A1" s="804"/>
    </row>
    <row r="2" spans="1:8" ht="18.75">
      <c r="A2" s="804"/>
    </row>
    <row r="6" spans="1:8" ht="20.25">
      <c r="A6" s="1279" t="s">
        <v>383</v>
      </c>
      <c r="B6" s="1279"/>
      <c r="C6" s="1279"/>
      <c r="D6" s="1279"/>
      <c r="E6" s="1279"/>
      <c r="F6" s="1279"/>
      <c r="G6" s="1279"/>
    </row>
    <row r="7" spans="1:8" ht="18.75">
      <c r="A7" s="1281" t="s">
        <v>789</v>
      </c>
      <c r="B7" s="1281"/>
      <c r="C7" s="1281"/>
      <c r="D7" s="1281"/>
      <c r="E7" s="1281"/>
      <c r="F7" s="1281"/>
      <c r="G7" s="1281"/>
    </row>
    <row r="8" spans="1:8" ht="18.75">
      <c r="A8" s="1281" t="s">
        <v>1129</v>
      </c>
      <c r="B8" s="1281"/>
      <c r="C8" s="1281"/>
      <c r="D8" s="1281"/>
      <c r="E8" s="1281"/>
      <c r="F8" s="1281"/>
      <c r="G8" s="1281"/>
    </row>
    <row r="9" spans="1:8" ht="18.75" thickBot="1"/>
    <row r="10" spans="1:8" s="810" customFormat="1" ht="75.75" customHeight="1" thickTop="1">
      <c r="A10" s="806" t="s">
        <v>734</v>
      </c>
      <c r="B10" s="807" t="s">
        <v>384</v>
      </c>
      <c r="C10" s="808" t="s">
        <v>690</v>
      </c>
      <c r="D10" s="808" t="s">
        <v>385</v>
      </c>
      <c r="E10" s="808" t="s">
        <v>691</v>
      </c>
      <c r="F10" s="808" t="s">
        <v>386</v>
      </c>
      <c r="G10" s="809" t="s">
        <v>799</v>
      </c>
    </row>
    <row r="11" spans="1:8" ht="27" customHeight="1">
      <c r="A11" s="1011">
        <v>1</v>
      </c>
      <c r="B11" s="1012" t="s">
        <v>222</v>
      </c>
      <c r="C11" s="1013">
        <v>150000000</v>
      </c>
      <c r="D11" s="1013">
        <v>150000000</v>
      </c>
      <c r="E11" s="1014" t="s">
        <v>679</v>
      </c>
      <c r="F11" s="1016">
        <v>42369</v>
      </c>
      <c r="G11" s="1015"/>
    </row>
    <row r="12" spans="1:8" ht="27" customHeight="1">
      <c r="A12" s="853"/>
      <c r="B12" s="848"/>
      <c r="C12" s="850"/>
      <c r="D12" s="850"/>
      <c r="E12" s="845"/>
      <c r="F12" s="848"/>
      <c r="G12" s="849"/>
    </row>
    <row r="13" spans="1:8" s="18" customFormat="1" ht="27" customHeight="1" thickBot="1">
      <c r="A13" s="818"/>
      <c r="B13" s="819" t="s">
        <v>739</v>
      </c>
      <c r="C13" s="823">
        <f>SUM(C11:C12)</f>
        <v>150000000</v>
      </c>
      <c r="D13" s="823">
        <f>SUM(D11:D12)</f>
        <v>150000000</v>
      </c>
      <c r="E13" s="819"/>
      <c r="F13" s="819"/>
      <c r="G13" s="820"/>
      <c r="H13" s="924">
        <f>D13-'Bang can doi ke toan'!E22</f>
        <v>150000000</v>
      </c>
    </row>
    <row r="14" spans="1:8" ht="18.75" thickTop="1">
      <c r="A14" s="814"/>
      <c r="B14" s="814"/>
      <c r="C14" s="814"/>
      <c r="D14" s="814"/>
      <c r="E14" s="814"/>
      <c r="F14" s="814"/>
      <c r="G14" s="814"/>
    </row>
    <row r="15" spans="1:8">
      <c r="E15" s="1278" t="s">
        <v>1132</v>
      </c>
      <c r="F15" s="1278"/>
      <c r="G15" s="1278"/>
    </row>
    <row r="16" spans="1:8" s="816" customFormat="1" ht="27.75" customHeight="1">
      <c r="B16" s="844" t="s">
        <v>792</v>
      </c>
      <c r="C16" s="1282" t="s">
        <v>741</v>
      </c>
      <c r="D16" s="1282"/>
      <c r="E16" s="1277" t="s">
        <v>684</v>
      </c>
      <c r="F16" s="1277"/>
      <c r="G16" s="1277"/>
    </row>
    <row r="22" spans="1:1" ht="24" customHeight="1">
      <c r="A22" s="926" t="s">
        <v>790</v>
      </c>
    </row>
  </sheetData>
  <mergeCells count="6">
    <mergeCell ref="E16:G16"/>
    <mergeCell ref="C16:D16"/>
    <mergeCell ref="A6:G6"/>
    <mergeCell ref="A7:G7"/>
    <mergeCell ref="A8:G8"/>
    <mergeCell ref="E15:G15"/>
  </mergeCells>
  <phoneticPr fontId="87" type="noConversion"/>
  <pageMargins left="0.32" right="0.21" top="0.34" bottom="0.52" header="0.34" footer="0.27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G21"/>
  <sheetViews>
    <sheetView zoomScale="85" workbookViewId="0">
      <selection activeCell="A6" sqref="A6:G6"/>
    </sheetView>
  </sheetViews>
  <sheetFormatPr defaultColWidth="11" defaultRowHeight="18"/>
  <cols>
    <col min="1" max="1" width="5.375" style="805" customWidth="1"/>
    <col min="2" max="2" width="39.25" style="805" customWidth="1"/>
    <col min="3" max="3" width="24.5" style="805" customWidth="1"/>
    <col min="4" max="4" width="24" style="805" customWidth="1"/>
    <col min="5" max="5" width="16.5" style="805" customWidth="1"/>
    <col min="6" max="16384" width="11" style="805"/>
  </cols>
  <sheetData>
    <row r="1" spans="1:7" ht="18.75">
      <c r="A1" s="804"/>
    </row>
    <row r="2" spans="1:7" ht="18.75">
      <c r="A2" s="804"/>
    </row>
    <row r="6" spans="1:7" ht="20.25">
      <c r="A6" s="1279" t="s">
        <v>378</v>
      </c>
      <c r="B6" s="1279"/>
      <c r="C6" s="1279"/>
      <c r="D6" s="1279"/>
    </row>
    <row r="7" spans="1:7" ht="18.75">
      <c r="A7" s="1283" t="s">
        <v>379</v>
      </c>
      <c r="B7" s="1283"/>
      <c r="C7" s="1283"/>
      <c r="D7" s="1283"/>
    </row>
    <row r="8" spans="1:7" ht="18.75">
      <c r="A8" s="1281" t="s">
        <v>282</v>
      </c>
      <c r="B8" s="1281"/>
      <c r="C8" s="1281"/>
      <c r="D8" s="1281"/>
      <c r="E8" s="840"/>
      <c r="F8" s="840"/>
      <c r="G8" s="840"/>
    </row>
    <row r="9" spans="1:7" ht="18.75" thickBot="1"/>
    <row r="10" spans="1:7" s="810" customFormat="1" ht="29.25" customHeight="1" thickTop="1">
      <c r="A10" s="841" t="s">
        <v>734</v>
      </c>
      <c r="B10" s="842" t="s">
        <v>380</v>
      </c>
      <c r="C10" s="842" t="s">
        <v>104</v>
      </c>
      <c r="D10" s="843" t="s">
        <v>799</v>
      </c>
    </row>
    <row r="11" spans="1:7" ht="24.75" customHeight="1">
      <c r="A11" s="851">
        <v>1</v>
      </c>
      <c r="B11" s="824" t="s">
        <v>504</v>
      </c>
      <c r="C11" s="821">
        <v>500855</v>
      </c>
      <c r="D11" s="811"/>
    </row>
    <row r="12" spans="1:7" ht="24.75" customHeight="1">
      <c r="A12" s="866"/>
      <c r="B12" s="845"/>
      <c r="C12" s="846"/>
      <c r="D12" s="817"/>
    </row>
    <row r="13" spans="1:7" s="18" customFormat="1" ht="29.25" customHeight="1" thickBot="1">
      <c r="A13" s="818"/>
      <c r="B13" s="819" t="s">
        <v>739</v>
      </c>
      <c r="C13" s="823">
        <f>SUM(C11:C12)</f>
        <v>500855</v>
      </c>
      <c r="D13" s="820"/>
      <c r="E13" s="924">
        <f>C13+'Bang can doi ke toan'!E15</f>
        <v>-100000</v>
      </c>
    </row>
    <row r="14" spans="1:7" ht="9" customHeight="1" thickTop="1">
      <c r="A14" s="814"/>
      <c r="B14" s="814"/>
      <c r="C14" s="814"/>
      <c r="D14" s="814"/>
    </row>
    <row r="15" spans="1:7" ht="18.75" customHeight="1">
      <c r="C15" s="1284" t="s">
        <v>305</v>
      </c>
      <c r="D15" s="1284"/>
    </row>
    <row r="16" spans="1:7" s="844" customFormat="1" ht="20.25" customHeight="1">
      <c r="B16" s="844" t="s">
        <v>381</v>
      </c>
      <c r="D16" s="17" t="s">
        <v>684</v>
      </c>
    </row>
    <row r="21" spans="1:2">
      <c r="A21" s="969" t="s">
        <v>586</v>
      </c>
      <c r="B21" s="969"/>
    </row>
  </sheetData>
  <mergeCells count="4">
    <mergeCell ref="A6:D6"/>
    <mergeCell ref="A7:D7"/>
    <mergeCell ref="A8:D8"/>
    <mergeCell ref="C15:D15"/>
  </mergeCells>
  <phoneticPr fontId="87" type="noConversion"/>
  <pageMargins left="0.35" right="0.34" top="0.48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B050"/>
  </sheetPr>
  <dimension ref="A1:H58"/>
  <sheetViews>
    <sheetView topLeftCell="D10" workbookViewId="0">
      <selection activeCell="A6" sqref="A6:G6"/>
    </sheetView>
  </sheetViews>
  <sheetFormatPr defaultColWidth="8" defaultRowHeight="15"/>
  <cols>
    <col min="1" max="1" width="4" style="15" customWidth="1"/>
    <col min="2" max="2" width="35.125" style="82" customWidth="1"/>
    <col min="3" max="3" width="26.875" style="82" customWidth="1"/>
    <col min="4" max="4" width="18.5" style="82" customWidth="1"/>
    <col min="5" max="5" width="16.625" style="82" customWidth="1"/>
    <col min="6" max="6" width="16.5" style="82" customWidth="1"/>
    <col min="7" max="7" width="16" style="82" customWidth="1"/>
    <col min="8" max="8" width="15.5" style="82" customWidth="1"/>
    <col min="9" max="16384" width="8" style="82"/>
  </cols>
  <sheetData>
    <row r="1" spans="1:7" ht="16.5">
      <c r="A1" s="1287"/>
      <c r="B1" s="1287"/>
    </row>
    <row r="2" spans="1:7" ht="16.5">
      <c r="A2" s="1287"/>
      <c r="B2" s="1287"/>
    </row>
    <row r="3" spans="1:7" ht="31.5" customHeight="1">
      <c r="A3" s="1288" t="s">
        <v>90</v>
      </c>
      <c r="B3" s="1288"/>
      <c r="C3" s="1288"/>
      <c r="D3" s="1288"/>
      <c r="E3" s="1288"/>
      <c r="F3" s="1288"/>
      <c r="G3" s="1288"/>
    </row>
    <row r="4" spans="1:7" ht="19.5">
      <c r="A4" s="1289" t="s">
        <v>91</v>
      </c>
      <c r="B4" s="1289"/>
      <c r="C4" s="1289"/>
      <c r="D4" s="1289"/>
      <c r="E4" s="1289"/>
      <c r="F4" s="1289"/>
      <c r="G4" s="1289"/>
    </row>
    <row r="5" spans="1:7" ht="18.75">
      <c r="A5" s="1290" t="s">
        <v>1131</v>
      </c>
      <c r="B5" s="1290"/>
      <c r="C5" s="1290"/>
      <c r="D5" s="1290"/>
      <c r="E5" s="1290"/>
      <c r="F5" s="1290"/>
      <c r="G5" s="1290"/>
    </row>
    <row r="6" spans="1:7" ht="7.5" customHeight="1" thickBot="1">
      <c r="A6" s="83"/>
      <c r="B6" s="83"/>
      <c r="C6" s="83"/>
      <c r="D6" s="83"/>
      <c r="E6" s="83"/>
      <c r="F6" s="83"/>
      <c r="G6" s="83"/>
    </row>
    <row r="7" spans="1:7" ht="21" customHeight="1" thickTop="1">
      <c r="A7" s="1303" t="s">
        <v>734</v>
      </c>
      <c r="B7" s="1285" t="s">
        <v>102</v>
      </c>
      <c r="C7" s="1285" t="s">
        <v>103</v>
      </c>
      <c r="D7" s="1285" t="s">
        <v>104</v>
      </c>
      <c r="E7" s="1298" t="s">
        <v>778</v>
      </c>
      <c r="F7" s="1298"/>
      <c r="G7" s="1299"/>
    </row>
    <row r="8" spans="1:7" ht="21" customHeight="1">
      <c r="A8" s="1304"/>
      <c r="B8" s="1286"/>
      <c r="C8" s="1286"/>
      <c r="D8" s="1286"/>
      <c r="E8" s="84" t="s">
        <v>105</v>
      </c>
      <c r="F8" s="84" t="s">
        <v>106</v>
      </c>
      <c r="G8" s="177" t="s">
        <v>107</v>
      </c>
    </row>
    <row r="9" spans="1:7" ht="21" customHeight="1">
      <c r="A9" s="389">
        <v>1</v>
      </c>
      <c r="B9" s="86" t="s">
        <v>141</v>
      </c>
      <c r="C9" s="88" t="s">
        <v>140</v>
      </c>
      <c r="D9" s="87">
        <f t="shared" ref="D9:D23" si="0">SUM(E9:G9)</f>
        <v>515047000</v>
      </c>
      <c r="E9" s="87"/>
      <c r="F9" s="87">
        <v>515047000</v>
      </c>
      <c r="G9" s="174"/>
    </row>
    <row r="10" spans="1:7" ht="21" customHeight="1">
      <c r="A10" s="389">
        <f t="shared" ref="A10:A23" si="1">+A9+1</f>
        <v>2</v>
      </c>
      <c r="B10" s="86" t="s">
        <v>449</v>
      </c>
      <c r="C10" s="88" t="s">
        <v>286</v>
      </c>
      <c r="D10" s="87">
        <f t="shared" si="0"/>
        <v>1134085483</v>
      </c>
      <c r="E10" s="87"/>
      <c r="F10" s="87">
        <v>1134085483</v>
      </c>
      <c r="G10" s="174"/>
    </row>
    <row r="11" spans="1:7" ht="21" customHeight="1">
      <c r="A11" s="389">
        <f t="shared" si="1"/>
        <v>3</v>
      </c>
      <c r="B11" s="427" t="s">
        <v>217</v>
      </c>
      <c r="C11" s="428" t="s">
        <v>505</v>
      </c>
      <c r="D11" s="87">
        <f t="shared" si="0"/>
        <v>1018586332</v>
      </c>
      <c r="E11" s="429"/>
      <c r="F11" s="429">
        <v>1018586332</v>
      </c>
      <c r="G11" s="430"/>
    </row>
    <row r="12" spans="1:7" ht="21" customHeight="1">
      <c r="A12" s="389">
        <f t="shared" si="1"/>
        <v>4</v>
      </c>
      <c r="B12" s="1218" t="s">
        <v>450</v>
      </c>
      <c r="C12" s="428" t="s">
        <v>215</v>
      </c>
      <c r="D12" s="87">
        <f t="shared" si="0"/>
        <v>250672197</v>
      </c>
      <c r="E12" s="429"/>
      <c r="F12" s="429">
        <v>250672197</v>
      </c>
      <c r="G12" s="430"/>
    </row>
    <row r="13" spans="1:7" ht="21" customHeight="1">
      <c r="A13" s="389">
        <f t="shared" si="1"/>
        <v>5</v>
      </c>
      <c r="B13" s="1218" t="s">
        <v>747</v>
      </c>
      <c r="C13" s="428" t="s">
        <v>215</v>
      </c>
      <c r="D13" s="87">
        <f t="shared" si="0"/>
        <v>89100654</v>
      </c>
      <c r="E13" s="429"/>
      <c r="F13" s="429">
        <v>89100654</v>
      </c>
      <c r="G13" s="430"/>
    </row>
    <row r="14" spans="1:7" ht="21" customHeight="1">
      <c r="A14" s="389">
        <f t="shared" si="1"/>
        <v>6</v>
      </c>
      <c r="B14" s="427" t="s">
        <v>416</v>
      </c>
      <c r="C14" s="428" t="s">
        <v>215</v>
      </c>
      <c r="D14" s="87">
        <f t="shared" si="0"/>
        <v>2341075</v>
      </c>
      <c r="E14" s="429"/>
      <c r="F14" s="429">
        <v>2341075</v>
      </c>
      <c r="G14" s="430"/>
    </row>
    <row r="15" spans="1:7" ht="21" customHeight="1">
      <c r="A15" s="389">
        <f t="shared" si="1"/>
        <v>7</v>
      </c>
      <c r="B15" s="1218" t="s">
        <v>1133</v>
      </c>
      <c r="C15" s="428" t="s">
        <v>215</v>
      </c>
      <c r="D15" s="87">
        <f t="shared" si="0"/>
        <v>12672003</v>
      </c>
      <c r="E15" s="429"/>
      <c r="F15" s="429">
        <v>12672003</v>
      </c>
      <c r="G15" s="430"/>
    </row>
    <row r="16" spans="1:7" ht="21" customHeight="1">
      <c r="A16" s="389">
        <f t="shared" si="1"/>
        <v>8</v>
      </c>
      <c r="B16" s="427" t="s">
        <v>216</v>
      </c>
      <c r="C16" s="428" t="s">
        <v>215</v>
      </c>
      <c r="D16" s="87">
        <f t="shared" si="0"/>
        <v>19267800</v>
      </c>
      <c r="E16" s="429"/>
      <c r="F16" s="429">
        <v>19267800</v>
      </c>
      <c r="G16" s="430"/>
    </row>
    <row r="17" spans="1:8" ht="21" customHeight="1">
      <c r="A17" s="389">
        <f t="shared" si="1"/>
        <v>9</v>
      </c>
      <c r="B17" s="1218" t="s">
        <v>1134</v>
      </c>
      <c r="C17" s="428" t="s">
        <v>215</v>
      </c>
      <c r="D17" s="87">
        <f t="shared" si="0"/>
        <v>75000000</v>
      </c>
      <c r="E17" s="429"/>
      <c r="F17" s="429">
        <v>75000000</v>
      </c>
      <c r="G17" s="430"/>
    </row>
    <row r="18" spans="1:8" ht="21" customHeight="1">
      <c r="A18" s="389">
        <f t="shared" si="1"/>
        <v>10</v>
      </c>
      <c r="B18" s="427" t="s">
        <v>287</v>
      </c>
      <c r="C18" s="428" t="s">
        <v>215</v>
      </c>
      <c r="D18" s="87">
        <f t="shared" si="0"/>
        <v>4240000</v>
      </c>
      <c r="E18" s="429"/>
      <c r="F18" s="429">
        <v>4240000</v>
      </c>
      <c r="G18" s="430"/>
    </row>
    <row r="19" spans="1:8" ht="21" customHeight="1">
      <c r="A19" s="389">
        <f t="shared" si="1"/>
        <v>11</v>
      </c>
      <c r="B19" s="86" t="s">
        <v>285</v>
      </c>
      <c r="C19" s="428" t="s">
        <v>140</v>
      </c>
      <c r="D19" s="87">
        <f t="shared" si="0"/>
        <v>368371585</v>
      </c>
      <c r="E19" s="429"/>
      <c r="F19" s="429">
        <v>368371585</v>
      </c>
      <c r="G19" s="430"/>
    </row>
    <row r="20" spans="1:8" ht="21" customHeight="1">
      <c r="A20" s="389">
        <f t="shared" si="1"/>
        <v>12</v>
      </c>
      <c r="B20" s="1218" t="s">
        <v>244</v>
      </c>
      <c r="C20" s="428" t="s">
        <v>140</v>
      </c>
      <c r="D20" s="87">
        <f t="shared" si="0"/>
        <v>2629586350</v>
      </c>
      <c r="E20" s="429"/>
      <c r="F20" s="429">
        <v>2629586350</v>
      </c>
      <c r="G20" s="430"/>
    </row>
    <row r="21" spans="1:8" ht="21" customHeight="1">
      <c r="A21" s="389">
        <f t="shared" si="1"/>
        <v>13</v>
      </c>
      <c r="B21" s="1218" t="s">
        <v>288</v>
      </c>
      <c r="C21" s="428" t="s">
        <v>215</v>
      </c>
      <c r="D21" s="87">
        <f t="shared" si="0"/>
        <v>4500000</v>
      </c>
      <c r="E21" s="429"/>
      <c r="F21" s="429">
        <v>4500000</v>
      </c>
      <c r="G21" s="430"/>
    </row>
    <row r="22" spans="1:8" ht="21" customHeight="1">
      <c r="A22" s="389">
        <f t="shared" si="1"/>
        <v>14</v>
      </c>
      <c r="B22" s="427" t="s">
        <v>417</v>
      </c>
      <c r="C22" s="428" t="s">
        <v>215</v>
      </c>
      <c r="D22" s="87">
        <f t="shared" si="0"/>
        <v>34253015</v>
      </c>
      <c r="E22" s="429"/>
      <c r="F22" s="429">
        <v>34253015</v>
      </c>
      <c r="G22" s="430"/>
    </row>
    <row r="23" spans="1:8" ht="21" customHeight="1">
      <c r="A23" s="389">
        <f t="shared" si="1"/>
        <v>15</v>
      </c>
      <c r="B23" s="427" t="s">
        <v>418</v>
      </c>
      <c r="C23" s="428" t="s">
        <v>215</v>
      </c>
      <c r="D23" s="87">
        <f t="shared" si="0"/>
        <v>41319688</v>
      </c>
      <c r="E23" s="429"/>
      <c r="F23" s="429">
        <v>41319688</v>
      </c>
      <c r="G23" s="430"/>
    </row>
    <row r="24" spans="1:8" s="89" customFormat="1" ht="21" customHeight="1">
      <c r="A24" s="175"/>
      <c r="B24" s="90"/>
      <c r="C24" s="172"/>
      <c r="D24" s="91"/>
      <c r="E24" s="91"/>
      <c r="F24" s="91"/>
      <c r="G24" s="176"/>
    </row>
    <row r="25" spans="1:8" s="89" customFormat="1" ht="15.75">
      <c r="A25" s="1293"/>
      <c r="B25" s="1302" t="s">
        <v>739</v>
      </c>
      <c r="C25" s="1302"/>
      <c r="D25" s="1300">
        <f>SUM(D9:D24)</f>
        <v>6199043182</v>
      </c>
      <c r="E25" s="1300">
        <f>SUM(E9:E24)</f>
        <v>0</v>
      </c>
      <c r="F25" s="1300">
        <f>SUM(F9:F24)</f>
        <v>6199043182</v>
      </c>
      <c r="G25" s="1291">
        <f>SUM(G9:G24)</f>
        <v>0</v>
      </c>
      <c r="H25" s="927">
        <f>+D25-'Bang can doi ke toan'!E18</f>
        <v>-325897916</v>
      </c>
    </row>
    <row r="26" spans="1:8" s="89" customFormat="1" ht="16.5" thickBot="1">
      <c r="A26" s="1294"/>
      <c r="B26" s="1301"/>
      <c r="C26" s="1301"/>
      <c r="D26" s="1301"/>
      <c r="E26" s="1301"/>
      <c r="F26" s="1301"/>
      <c r="G26" s="1292"/>
      <c r="H26" s="349"/>
    </row>
    <row r="27" spans="1:8" s="89" customFormat="1" ht="7.5" customHeight="1" thickTop="1">
      <c r="A27" s="82"/>
      <c r="B27" s="82"/>
      <c r="C27" s="82"/>
      <c r="D27" s="93"/>
      <c r="E27" s="82"/>
      <c r="F27" s="82"/>
      <c r="G27" s="82"/>
    </row>
    <row r="28" spans="1:8" s="89" customFormat="1" ht="15.75">
      <c r="A28" s="82"/>
      <c r="B28" s="82"/>
      <c r="C28" s="82"/>
      <c r="D28" s="82"/>
      <c r="E28" s="82"/>
      <c r="F28" s="1295" t="s">
        <v>1130</v>
      </c>
      <c r="G28" s="1296"/>
    </row>
    <row r="29" spans="1:8" s="173" customFormat="1" ht="17.25" customHeight="1">
      <c r="A29" s="1297" t="s">
        <v>740</v>
      </c>
      <c r="B29" s="1297"/>
      <c r="C29" s="1297" t="s">
        <v>741</v>
      </c>
      <c r="D29" s="1297"/>
      <c r="E29" s="1297"/>
      <c r="F29" s="1245" t="s">
        <v>684</v>
      </c>
      <c r="G29" s="1245"/>
      <c r="H29" s="312"/>
    </row>
    <row r="30" spans="1:8" s="89" customFormat="1" ht="15.75">
      <c r="A30" s="82"/>
      <c r="B30" s="82"/>
      <c r="C30" s="82"/>
      <c r="D30" s="82"/>
      <c r="E30" s="82"/>
      <c r="F30" s="82"/>
      <c r="G30" s="82"/>
    </row>
    <row r="31" spans="1:8" s="92" customFormat="1" ht="15" customHeight="1">
      <c r="A31" s="82"/>
      <c r="B31" s="82"/>
      <c r="C31" s="82"/>
      <c r="D31" s="82"/>
      <c r="E31" s="82"/>
      <c r="F31" s="82"/>
      <c r="G31" s="93"/>
    </row>
    <row r="32" spans="1:8" ht="27.75" customHeight="1"/>
    <row r="33" spans="1:7" ht="16.5">
      <c r="A33" s="1287" t="s">
        <v>790</v>
      </c>
      <c r="B33" s="1287"/>
    </row>
    <row r="37" spans="1:7" s="85" customFormat="1" ht="15.75">
      <c r="A37" s="15"/>
      <c r="B37" s="82"/>
      <c r="C37" s="82"/>
      <c r="D37" s="82"/>
      <c r="E37" s="82"/>
      <c r="F37" s="82"/>
      <c r="G37" s="82"/>
    </row>
    <row r="54" spans="1:7" s="85" customFormat="1" ht="15.75">
      <c r="A54" s="15"/>
      <c r="B54" s="82"/>
      <c r="C54" s="82"/>
      <c r="D54" s="82"/>
      <c r="E54" s="82"/>
      <c r="F54" s="82"/>
      <c r="G54" s="82"/>
    </row>
    <row r="58" spans="1:7" s="85" customFormat="1" ht="15.75">
      <c r="A58" s="15"/>
      <c r="B58" s="82"/>
      <c r="C58" s="82"/>
      <c r="D58" s="82"/>
      <c r="E58" s="82"/>
      <c r="F58" s="82"/>
      <c r="G58" s="82"/>
    </row>
  </sheetData>
  <mergeCells count="22">
    <mergeCell ref="G25:G26"/>
    <mergeCell ref="A25:A26"/>
    <mergeCell ref="C7:C8"/>
    <mergeCell ref="D7:D8"/>
    <mergeCell ref="A33:B33"/>
    <mergeCell ref="F28:G28"/>
    <mergeCell ref="A29:B29"/>
    <mergeCell ref="F29:G29"/>
    <mergeCell ref="C29:E29"/>
    <mergeCell ref="E7:G7"/>
    <mergeCell ref="E25:E26"/>
    <mergeCell ref="F25:F26"/>
    <mergeCell ref="B25:B26"/>
    <mergeCell ref="C25:C26"/>
    <mergeCell ref="D25:D26"/>
    <mergeCell ref="A7:A8"/>
    <mergeCell ref="B7:B8"/>
    <mergeCell ref="A1:B1"/>
    <mergeCell ref="A2:B2"/>
    <mergeCell ref="A3:G3"/>
    <mergeCell ref="A4:G4"/>
    <mergeCell ref="A5:G5"/>
  </mergeCells>
  <phoneticPr fontId="87" type="noConversion"/>
  <printOptions horizontalCentered="1"/>
  <pageMargins left="0.27" right="0.24" top="0.25" bottom="0.44" header="0" footer="0.19"/>
  <pageSetup paperSize="9" orientation="landscape" r:id="rId1"/>
  <headerFooter alignWithMargins="0">
    <oddFooter>Page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F59"/>
  <sheetViews>
    <sheetView topLeftCell="A11" workbookViewId="0">
      <selection activeCell="A6" sqref="A6:G6"/>
    </sheetView>
  </sheetViews>
  <sheetFormatPr defaultColWidth="8" defaultRowHeight="15"/>
  <cols>
    <col min="1" max="1" width="4" style="15" customWidth="1"/>
    <col min="2" max="2" width="32.125" style="82" customWidth="1"/>
    <col min="3" max="3" width="23.625" style="82" customWidth="1"/>
    <col min="4" max="4" width="16.875" style="82" customWidth="1"/>
    <col min="5" max="5" width="16" style="82" customWidth="1"/>
    <col min="6" max="6" width="14.875" style="82" customWidth="1"/>
    <col min="7" max="16384" width="8" style="82"/>
  </cols>
  <sheetData>
    <row r="1" spans="1:5" ht="16.5">
      <c r="A1" s="1287"/>
      <c r="B1" s="1287"/>
    </row>
    <row r="2" spans="1:5" ht="16.5">
      <c r="A2" s="1287"/>
      <c r="B2" s="1287"/>
    </row>
    <row r="3" spans="1:5" ht="16.5">
      <c r="A3" s="16"/>
      <c r="B3" s="16"/>
    </row>
    <row r="4" spans="1:5" ht="22.5" customHeight="1">
      <c r="A4" s="16"/>
      <c r="B4" s="16"/>
    </row>
    <row r="5" spans="1:5" ht="31.5" customHeight="1">
      <c r="A5" s="1288" t="s">
        <v>108</v>
      </c>
      <c r="B5" s="1288"/>
      <c r="C5" s="1288"/>
      <c r="D5" s="1288"/>
      <c r="E5" s="1288"/>
    </row>
    <row r="6" spans="1:5" ht="19.5">
      <c r="A6" s="1289" t="s">
        <v>109</v>
      </c>
      <c r="B6" s="1289"/>
      <c r="C6" s="1289"/>
      <c r="D6" s="1289"/>
      <c r="E6" s="1289"/>
    </row>
    <row r="7" spans="1:5" ht="18.75">
      <c r="A7" s="1290" t="s">
        <v>1131</v>
      </c>
      <c r="B7" s="1290"/>
      <c r="C7" s="1290"/>
      <c r="D7" s="1290"/>
      <c r="E7" s="1290"/>
    </row>
    <row r="8" spans="1:5" ht="16.5" thickBot="1">
      <c r="A8" s="83"/>
      <c r="B8" s="83"/>
      <c r="C8" s="83"/>
      <c r="D8" s="83"/>
      <c r="E8" s="83"/>
    </row>
    <row r="9" spans="1:5" ht="24" customHeight="1" thickTop="1">
      <c r="A9" s="1303" t="s">
        <v>734</v>
      </c>
      <c r="B9" s="1285" t="s">
        <v>102</v>
      </c>
      <c r="C9" s="1285" t="s">
        <v>508</v>
      </c>
      <c r="D9" s="1285" t="s">
        <v>104</v>
      </c>
      <c r="E9" s="1305" t="s">
        <v>799</v>
      </c>
    </row>
    <row r="10" spans="1:5" ht="24" customHeight="1">
      <c r="A10" s="1304"/>
      <c r="B10" s="1286"/>
      <c r="C10" s="1286"/>
      <c r="D10" s="1286"/>
      <c r="E10" s="1306"/>
    </row>
    <row r="11" spans="1:5" s="989" customFormat="1" ht="24" customHeight="1">
      <c r="A11" s="990" t="s">
        <v>737</v>
      </c>
      <c r="B11" s="991" t="s">
        <v>435</v>
      </c>
      <c r="C11" s="991"/>
      <c r="D11" s="993">
        <f>SUM(D12:D18)</f>
        <v>453616754662</v>
      </c>
      <c r="E11" s="992"/>
    </row>
    <row r="12" spans="1:5" ht="24.75" customHeight="1">
      <c r="A12" s="980">
        <v>1</v>
      </c>
      <c r="B12" s="86" t="s">
        <v>506</v>
      </c>
      <c r="C12" s="88" t="s">
        <v>507</v>
      </c>
      <c r="D12" s="87">
        <v>48794491255</v>
      </c>
      <c r="E12" s="174"/>
    </row>
    <row r="13" spans="1:5" ht="24.75" customHeight="1">
      <c r="A13" s="980">
        <f>+A12+1</f>
        <v>2</v>
      </c>
      <c r="B13" s="86" t="s">
        <v>359</v>
      </c>
      <c r="C13" s="88" t="s">
        <v>140</v>
      </c>
      <c r="D13" s="87">
        <v>3929713159</v>
      </c>
      <c r="E13" s="174"/>
    </row>
    <row r="14" spans="1:5" ht="24.75" customHeight="1">
      <c r="A14" s="980">
        <f>+A13+1</f>
        <v>3</v>
      </c>
      <c r="B14" s="86" t="s">
        <v>438</v>
      </c>
      <c r="C14" s="88" t="s">
        <v>439</v>
      </c>
      <c r="D14" s="87">
        <v>525556931</v>
      </c>
      <c r="E14" s="174"/>
    </row>
    <row r="15" spans="1:5" ht="24.75" customHeight="1">
      <c r="A15" s="980">
        <f>+A14+1</f>
        <v>4</v>
      </c>
      <c r="B15" s="86" t="s">
        <v>229</v>
      </c>
      <c r="C15" s="88" t="s">
        <v>230</v>
      </c>
      <c r="D15" s="87">
        <f>420042322546-20002445150</f>
        <v>400039877396</v>
      </c>
      <c r="E15" s="174"/>
    </row>
    <row r="16" spans="1:5" ht="24.75" customHeight="1">
      <c r="A16" s="980">
        <f>+A15+1</f>
        <v>5</v>
      </c>
      <c r="B16" s="86" t="s">
        <v>214</v>
      </c>
      <c r="C16" s="88" t="s">
        <v>215</v>
      </c>
      <c r="D16" s="87">
        <v>326451721</v>
      </c>
      <c r="E16" s="174"/>
    </row>
    <row r="17" spans="1:6" ht="24.75" customHeight="1">
      <c r="A17" s="980">
        <f>+A16+1</f>
        <v>6</v>
      </c>
      <c r="B17" s="1219" t="s">
        <v>211</v>
      </c>
      <c r="C17" s="88" t="s">
        <v>215</v>
      </c>
      <c r="D17" s="87">
        <v>664200</v>
      </c>
      <c r="E17" s="174"/>
    </row>
    <row r="18" spans="1:6" ht="24.75" customHeight="1">
      <c r="A18" s="980"/>
      <c r="B18" s="86"/>
      <c r="C18" s="88"/>
      <c r="D18" s="87"/>
      <c r="E18" s="174"/>
    </row>
    <row r="19" spans="1:6" s="92" customFormat="1" ht="24.75" customHeight="1">
      <c r="A19" s="994" t="s">
        <v>738</v>
      </c>
      <c r="B19" s="995" t="s">
        <v>367</v>
      </c>
      <c r="C19" s="995"/>
      <c r="D19" s="996">
        <f>SUM(D20:D23)</f>
        <v>68090931</v>
      </c>
      <c r="E19" s="997"/>
    </row>
    <row r="20" spans="1:6" ht="24.75" customHeight="1">
      <c r="A20" s="980">
        <v>1</v>
      </c>
      <c r="B20" s="86" t="s">
        <v>231</v>
      </c>
      <c r="C20" s="88" t="s">
        <v>215</v>
      </c>
      <c r="D20" s="87">
        <v>7850946</v>
      </c>
      <c r="E20" s="174"/>
    </row>
    <row r="21" spans="1:6" ht="24.75" customHeight="1">
      <c r="A21" s="1017">
        <v>2</v>
      </c>
      <c r="B21" s="427" t="s">
        <v>288</v>
      </c>
      <c r="C21" s="428" t="s">
        <v>289</v>
      </c>
      <c r="D21" s="429">
        <v>58648856</v>
      </c>
      <c r="E21" s="430"/>
    </row>
    <row r="22" spans="1:6" ht="24.75" customHeight="1">
      <c r="A22" s="1017">
        <v>3</v>
      </c>
      <c r="B22" s="1218" t="s">
        <v>1135</v>
      </c>
      <c r="C22" s="88" t="s">
        <v>215</v>
      </c>
      <c r="D22" s="429">
        <v>1591129</v>
      </c>
      <c r="E22" s="430"/>
    </row>
    <row r="23" spans="1:6" s="89" customFormat="1" ht="24.75" customHeight="1">
      <c r="A23" s="175"/>
      <c r="B23" s="90"/>
      <c r="C23" s="172"/>
      <c r="D23" s="91"/>
      <c r="E23" s="176"/>
    </row>
    <row r="24" spans="1:6" s="89" customFormat="1" ht="15.75">
      <c r="A24" s="1293"/>
      <c r="B24" s="1302" t="s">
        <v>739</v>
      </c>
      <c r="C24" s="1302"/>
      <c r="D24" s="1300">
        <f>D19+D11</f>
        <v>453684845593</v>
      </c>
      <c r="E24" s="1291"/>
      <c r="F24" s="927">
        <f>D24-'Bang can doi ke toan'!E84</f>
        <v>-7320639103</v>
      </c>
    </row>
    <row r="25" spans="1:6" s="89" customFormat="1" ht="16.5" thickBot="1">
      <c r="A25" s="1294"/>
      <c r="B25" s="1301"/>
      <c r="C25" s="1301"/>
      <c r="D25" s="1301"/>
      <c r="E25" s="1292"/>
      <c r="F25" s="349"/>
    </row>
    <row r="26" spans="1:6" s="89" customFormat="1" ht="16.5" thickTop="1">
      <c r="A26" s="82"/>
      <c r="B26" s="82"/>
      <c r="C26" s="82"/>
      <c r="D26" s="93"/>
      <c r="E26" s="82"/>
    </row>
    <row r="27" spans="1:6" s="89" customFormat="1" ht="15.75">
      <c r="A27" s="82"/>
      <c r="B27" s="82"/>
      <c r="C27" s="82"/>
      <c r="D27" s="1295" t="s">
        <v>1130</v>
      </c>
      <c r="E27" s="1296"/>
    </row>
    <row r="28" spans="1:6" s="173" customFormat="1" ht="17.25" customHeight="1">
      <c r="A28" s="1297" t="s">
        <v>740</v>
      </c>
      <c r="B28" s="1297"/>
      <c r="C28" s="14" t="s">
        <v>741</v>
      </c>
      <c r="D28" s="1297" t="s">
        <v>684</v>
      </c>
      <c r="E28" s="1297"/>
      <c r="F28" s="312"/>
    </row>
    <row r="29" spans="1:6" s="89" customFormat="1" ht="15.75">
      <c r="A29" s="82"/>
      <c r="B29" s="82"/>
      <c r="C29" s="82"/>
      <c r="D29" s="82"/>
      <c r="E29" s="82"/>
    </row>
    <row r="30" spans="1:6" s="92" customFormat="1" ht="15" customHeight="1">
      <c r="A30" s="82"/>
      <c r="B30" s="82"/>
      <c r="C30" s="82"/>
      <c r="D30" s="82"/>
      <c r="E30" s="93"/>
    </row>
    <row r="31" spans="1:6" s="85" customFormat="1" ht="15.75">
      <c r="A31" s="82"/>
      <c r="B31" s="82"/>
      <c r="C31" s="82"/>
      <c r="D31" s="82"/>
      <c r="E31" s="82"/>
    </row>
    <row r="34" spans="1:5" ht="16.5">
      <c r="A34" s="1287" t="s">
        <v>790</v>
      </c>
      <c r="B34" s="1287"/>
    </row>
    <row r="38" spans="1:5" s="85" customFormat="1" ht="15.75">
      <c r="A38" s="15"/>
      <c r="B38" s="82"/>
      <c r="C38" s="82"/>
      <c r="D38" s="82"/>
      <c r="E38" s="82"/>
    </row>
    <row r="55" spans="1:5" s="85" customFormat="1" ht="15.75">
      <c r="A55" s="15"/>
      <c r="B55" s="82"/>
      <c r="C55" s="82"/>
      <c r="D55" s="82"/>
      <c r="E55" s="82"/>
    </row>
    <row r="59" spans="1:5" s="85" customFormat="1" ht="15.75">
      <c r="A59" s="15"/>
      <c r="B59" s="82"/>
      <c r="C59" s="82"/>
      <c r="D59" s="82"/>
      <c r="E59" s="82"/>
    </row>
  </sheetData>
  <mergeCells count="19">
    <mergeCell ref="D28:E28"/>
    <mergeCell ref="D27:E27"/>
    <mergeCell ref="D24:D25"/>
    <mergeCell ref="C24:C25"/>
    <mergeCell ref="A1:B1"/>
    <mergeCell ref="A2:B2"/>
    <mergeCell ref="A5:E5"/>
    <mergeCell ref="A6:E6"/>
    <mergeCell ref="A7:E7"/>
    <mergeCell ref="E24:E25"/>
    <mergeCell ref="C9:C10"/>
    <mergeCell ref="D9:D10"/>
    <mergeCell ref="E9:E10"/>
    <mergeCell ref="A34:B34"/>
    <mergeCell ref="A28:B28"/>
    <mergeCell ref="A9:A10"/>
    <mergeCell ref="B9:B10"/>
    <mergeCell ref="A24:A25"/>
    <mergeCell ref="B24:B25"/>
  </mergeCells>
  <phoneticPr fontId="87" type="noConversion"/>
  <printOptions horizontalCentered="1"/>
  <pageMargins left="0.27" right="0.24" top="0.32" bottom="0.44" header="0" footer="0"/>
  <pageSetup paperSize="9" orientation="portrait" r:id="rId1"/>
  <headerFooter alignWithMargins="0">
    <oddFooter>Page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B050"/>
  </sheetPr>
  <dimension ref="A1:I53"/>
  <sheetViews>
    <sheetView topLeftCell="C29" workbookViewId="0">
      <selection activeCell="A6" sqref="A6:G6"/>
    </sheetView>
  </sheetViews>
  <sheetFormatPr defaultRowHeight="15"/>
  <cols>
    <col min="1" max="1" width="4.125" style="277" customWidth="1"/>
    <col min="2" max="2" width="26.625" style="263" customWidth="1"/>
    <col min="3" max="3" width="31.5" style="263" customWidth="1"/>
    <col min="4" max="4" width="14.375" style="408" customWidth="1"/>
    <col min="5" max="5" width="14.5" style="408" customWidth="1"/>
    <col min="6" max="6" width="14.75" style="408" customWidth="1"/>
    <col min="7" max="7" width="11.25" style="408" customWidth="1"/>
    <col min="8" max="8" width="9.375" style="263" customWidth="1"/>
    <col min="9" max="9" width="14.5" style="263" customWidth="1"/>
    <col min="10" max="16384" width="9" style="263"/>
  </cols>
  <sheetData>
    <row r="1" spans="1:8" ht="17.25">
      <c r="A1" s="1310"/>
      <c r="B1" s="1310"/>
      <c r="G1" s="1311"/>
      <c r="H1" s="1311"/>
    </row>
    <row r="2" spans="1:8" ht="17.25">
      <c r="A2" s="1310"/>
      <c r="B2" s="1310"/>
      <c r="G2" s="1311"/>
      <c r="H2" s="1311"/>
    </row>
    <row r="3" spans="1:8" ht="15.75">
      <c r="A3" s="264"/>
      <c r="B3" s="264"/>
      <c r="G3" s="765"/>
      <c r="H3" s="239"/>
    </row>
    <row r="4" spans="1:8" ht="27.75" customHeight="1">
      <c r="A4" s="1312" t="s">
        <v>730</v>
      </c>
      <c r="B4" s="1312"/>
      <c r="C4" s="1312"/>
      <c r="D4" s="1312"/>
      <c r="E4" s="1312"/>
      <c r="F4" s="1312"/>
      <c r="G4" s="1312"/>
      <c r="H4" s="1312"/>
    </row>
    <row r="5" spans="1:8" ht="19.5" customHeight="1">
      <c r="A5" s="1313" t="s">
        <v>731</v>
      </c>
      <c r="B5" s="1313"/>
      <c r="C5" s="1313"/>
      <c r="D5" s="1313"/>
      <c r="E5" s="1313"/>
      <c r="F5" s="1313"/>
      <c r="G5" s="1313"/>
      <c r="H5" s="1313"/>
    </row>
    <row r="6" spans="1:8" ht="20.25" customHeight="1">
      <c r="A6" s="1314" t="s">
        <v>1131</v>
      </c>
      <c r="B6" s="1314"/>
      <c r="C6" s="1314"/>
      <c r="D6" s="1314"/>
      <c r="E6" s="1314"/>
      <c r="F6" s="1314"/>
      <c r="G6" s="1314"/>
      <c r="H6" s="1314"/>
    </row>
    <row r="7" spans="1:8" ht="6.75" customHeight="1" thickBot="1">
      <c r="A7" s="374"/>
      <c r="B7" s="374"/>
      <c r="C7" s="374"/>
      <c r="D7" s="766"/>
      <c r="E7" s="766"/>
      <c r="F7" s="766"/>
      <c r="G7" s="766"/>
      <c r="H7" s="374"/>
    </row>
    <row r="8" spans="1:8" s="279" customFormat="1" ht="30" customHeight="1" thickTop="1">
      <c r="A8" s="1315" t="s">
        <v>734</v>
      </c>
      <c r="B8" s="1317" t="s">
        <v>732</v>
      </c>
      <c r="C8" s="1319" t="s">
        <v>733</v>
      </c>
      <c r="D8" s="1321" t="s">
        <v>104</v>
      </c>
      <c r="E8" s="1307" t="s">
        <v>778</v>
      </c>
      <c r="F8" s="1307"/>
      <c r="G8" s="1307"/>
      <c r="H8" s="1308" t="s">
        <v>799</v>
      </c>
    </row>
    <row r="9" spans="1:8" s="279" customFormat="1" ht="30" customHeight="1">
      <c r="A9" s="1316"/>
      <c r="B9" s="1318"/>
      <c r="C9" s="1320"/>
      <c r="D9" s="1322"/>
      <c r="E9" s="280" t="s">
        <v>105</v>
      </c>
      <c r="F9" s="280" t="s">
        <v>106</v>
      </c>
      <c r="G9" s="280" t="s">
        <v>107</v>
      </c>
      <c r="H9" s="1309"/>
    </row>
    <row r="10" spans="1:8" s="213" customFormat="1" ht="24" customHeight="1">
      <c r="A10" s="761" t="s">
        <v>737</v>
      </c>
      <c r="B10" s="762" t="s">
        <v>444</v>
      </c>
      <c r="C10" s="762"/>
      <c r="D10" s="763">
        <f>SUM(D11:D28)</f>
        <v>264127223098</v>
      </c>
      <c r="E10" s="763">
        <f>SUM(E11:E28)</f>
        <v>264126201286</v>
      </c>
      <c r="F10" s="763">
        <f>SUM(F11:F28)</f>
        <v>1021812</v>
      </c>
      <c r="G10" s="763">
        <f>SUM(G11:G28)</f>
        <v>0</v>
      </c>
      <c r="H10" s="764"/>
    </row>
    <row r="11" spans="1:8" ht="24" customHeight="1">
      <c r="A11" s="435">
        <v>1</v>
      </c>
      <c r="B11" s="436" t="s">
        <v>145</v>
      </c>
      <c r="C11" s="436" t="s">
        <v>142</v>
      </c>
      <c r="D11" s="253">
        <f t="shared" ref="D11:D38" si="0">SUM(E11:G11)</f>
        <v>125100261</v>
      </c>
      <c r="E11" s="253">
        <v>125100261</v>
      </c>
      <c r="F11" s="253"/>
      <c r="G11" s="253"/>
      <c r="H11" s="254"/>
    </row>
    <row r="12" spans="1:8" ht="24" customHeight="1">
      <c r="A12" s="435">
        <f>A11+1</f>
        <v>2</v>
      </c>
      <c r="B12" s="436" t="s">
        <v>143</v>
      </c>
      <c r="C12" s="436" t="s">
        <v>144</v>
      </c>
      <c r="D12" s="253">
        <f t="shared" si="0"/>
        <v>3500000000</v>
      </c>
      <c r="E12" s="253">
        <v>3500000000</v>
      </c>
      <c r="F12" s="253"/>
      <c r="G12" s="253"/>
      <c r="H12" s="254"/>
    </row>
    <row r="13" spans="1:8" ht="24" customHeight="1">
      <c r="A13" s="435">
        <f t="shared" ref="A13:A27" si="1">A12+1</f>
        <v>3</v>
      </c>
      <c r="B13" s="760" t="s">
        <v>681</v>
      </c>
      <c r="C13" s="760" t="s">
        <v>682</v>
      </c>
      <c r="D13" s="394">
        <f>SUM(E13:G13)</f>
        <v>3043971349</v>
      </c>
      <c r="E13" s="394">
        <v>3043971349</v>
      </c>
      <c r="F13" s="394"/>
      <c r="G13" s="394"/>
      <c r="H13" s="395"/>
    </row>
    <row r="14" spans="1:8" ht="24" customHeight="1">
      <c r="A14" s="435">
        <f t="shared" si="1"/>
        <v>4</v>
      </c>
      <c r="B14" s="760" t="s">
        <v>299</v>
      </c>
      <c r="C14" s="760" t="s">
        <v>300</v>
      </c>
      <c r="D14" s="394">
        <f>SUM(E14:G14)</f>
        <v>2000041101</v>
      </c>
      <c r="E14" s="394">
        <v>2000041101</v>
      </c>
      <c r="F14" s="394"/>
      <c r="G14" s="394"/>
      <c r="H14" s="395"/>
    </row>
    <row r="15" spans="1:8" ht="24" customHeight="1">
      <c r="A15" s="435">
        <f t="shared" si="1"/>
        <v>5</v>
      </c>
      <c r="B15" s="760" t="s">
        <v>516</v>
      </c>
      <c r="C15" s="760" t="s">
        <v>517</v>
      </c>
      <c r="D15" s="394">
        <f t="shared" si="0"/>
        <v>1021812</v>
      </c>
      <c r="E15" s="394"/>
      <c r="F15" s="394">
        <v>1021812</v>
      </c>
      <c r="G15" s="394"/>
      <c r="H15" s="395"/>
    </row>
    <row r="16" spans="1:8" ht="24" customHeight="1">
      <c r="A16" s="435">
        <f t="shared" si="1"/>
        <v>6</v>
      </c>
      <c r="B16" s="760" t="s">
        <v>301</v>
      </c>
      <c r="C16" s="760" t="s">
        <v>300</v>
      </c>
      <c r="D16" s="394">
        <f t="shared" si="0"/>
        <v>12019900</v>
      </c>
      <c r="E16" s="394">
        <v>12019900</v>
      </c>
      <c r="F16" s="394"/>
      <c r="G16" s="394"/>
      <c r="H16" s="395"/>
    </row>
    <row r="17" spans="1:8" ht="24" customHeight="1">
      <c r="A17" s="435">
        <f t="shared" si="1"/>
        <v>7</v>
      </c>
      <c r="B17" s="760" t="s">
        <v>218</v>
      </c>
      <c r="C17" s="760" t="s">
        <v>219</v>
      </c>
      <c r="D17" s="394">
        <f t="shared" si="0"/>
        <v>9865000</v>
      </c>
      <c r="E17" s="394">
        <v>9865000</v>
      </c>
      <c r="F17" s="394"/>
      <c r="G17" s="394"/>
      <c r="H17" s="395"/>
    </row>
    <row r="18" spans="1:8" ht="24" customHeight="1">
      <c r="A18" s="435">
        <f t="shared" si="1"/>
        <v>8</v>
      </c>
      <c r="B18" s="760" t="s">
        <v>242</v>
      </c>
      <c r="C18" s="760" t="s">
        <v>243</v>
      </c>
      <c r="D18" s="394">
        <f t="shared" si="0"/>
        <v>4000489030</v>
      </c>
      <c r="E18" s="394">
        <v>4000489030</v>
      </c>
      <c r="F18" s="394"/>
      <c r="G18" s="394"/>
      <c r="H18" s="395"/>
    </row>
    <row r="19" spans="1:8" ht="24" customHeight="1">
      <c r="A19" s="435">
        <f t="shared" si="1"/>
        <v>9</v>
      </c>
      <c r="B19" s="760" t="s">
        <v>290</v>
      </c>
      <c r="C19" s="760" t="s">
        <v>291</v>
      </c>
      <c r="D19" s="394">
        <f t="shared" si="0"/>
        <v>7932000</v>
      </c>
      <c r="E19" s="394">
        <v>7932000</v>
      </c>
      <c r="F19" s="394"/>
      <c r="G19" s="394"/>
      <c r="H19" s="395"/>
    </row>
    <row r="20" spans="1:8" ht="24" customHeight="1">
      <c r="A20" s="435">
        <f t="shared" si="1"/>
        <v>10</v>
      </c>
      <c r="B20" s="760" t="s">
        <v>292</v>
      </c>
      <c r="C20" s="760" t="s">
        <v>292</v>
      </c>
      <c r="D20" s="394">
        <f t="shared" si="0"/>
        <v>13609900</v>
      </c>
      <c r="E20" s="394">
        <v>13609900</v>
      </c>
      <c r="F20" s="394"/>
      <c r="G20" s="394"/>
      <c r="H20" s="395"/>
    </row>
    <row r="21" spans="1:8" ht="24" customHeight="1">
      <c r="A21" s="435">
        <f t="shared" si="1"/>
        <v>11</v>
      </c>
      <c r="B21" s="760" t="s">
        <v>293</v>
      </c>
      <c r="C21" s="760" t="s">
        <v>291</v>
      </c>
      <c r="D21" s="394">
        <f t="shared" si="0"/>
        <v>26113334</v>
      </c>
      <c r="E21" s="394">
        <v>26113334</v>
      </c>
      <c r="F21" s="394"/>
      <c r="G21" s="394"/>
      <c r="H21" s="395"/>
    </row>
    <row r="22" spans="1:8" ht="24" customHeight="1">
      <c r="A22" s="435">
        <f t="shared" si="1"/>
        <v>12</v>
      </c>
      <c r="B22" s="760" t="s">
        <v>1136</v>
      </c>
      <c r="C22" s="760" t="s">
        <v>1137</v>
      </c>
      <c r="D22" s="394">
        <f t="shared" si="0"/>
        <v>44140000</v>
      </c>
      <c r="E22" s="394">
        <v>44140000</v>
      </c>
      <c r="F22" s="394"/>
      <c r="G22" s="394"/>
      <c r="H22" s="395"/>
    </row>
    <row r="23" spans="1:8" ht="24" customHeight="1">
      <c r="A23" s="435">
        <f t="shared" si="1"/>
        <v>13</v>
      </c>
      <c r="B23" s="760" t="s">
        <v>1138</v>
      </c>
      <c r="C23" s="760" t="s">
        <v>1137</v>
      </c>
      <c r="D23" s="394">
        <f t="shared" si="0"/>
        <v>2053000</v>
      </c>
      <c r="E23" s="394">
        <v>2053000</v>
      </c>
      <c r="F23" s="394"/>
      <c r="G23" s="394"/>
      <c r="H23" s="395"/>
    </row>
    <row r="24" spans="1:8" ht="24" customHeight="1">
      <c r="A24" s="435">
        <f t="shared" si="1"/>
        <v>14</v>
      </c>
      <c r="B24" s="760" t="s">
        <v>793</v>
      </c>
      <c r="C24" s="760" t="s">
        <v>1139</v>
      </c>
      <c r="D24" s="394">
        <f t="shared" si="0"/>
        <v>2949100000</v>
      </c>
      <c r="E24" s="394">
        <v>2949100000</v>
      </c>
      <c r="F24" s="394"/>
      <c r="G24" s="394"/>
      <c r="H24" s="395"/>
    </row>
    <row r="25" spans="1:8" ht="24" customHeight="1">
      <c r="A25" s="435">
        <f t="shared" si="1"/>
        <v>15</v>
      </c>
      <c r="B25" s="760" t="s">
        <v>489</v>
      </c>
      <c r="C25" s="760" t="s">
        <v>1139</v>
      </c>
      <c r="D25" s="394">
        <f t="shared" si="0"/>
        <v>1885925641</v>
      </c>
      <c r="E25" s="394">
        <v>1885925641</v>
      </c>
      <c r="F25" s="394"/>
      <c r="G25" s="394"/>
      <c r="H25" s="395"/>
    </row>
    <row r="26" spans="1:8" ht="24" customHeight="1">
      <c r="A26" s="435">
        <f t="shared" si="1"/>
        <v>16</v>
      </c>
      <c r="B26" s="760" t="s">
        <v>1140</v>
      </c>
      <c r="C26" s="760" t="s">
        <v>1141</v>
      </c>
      <c r="D26" s="394">
        <f t="shared" si="0"/>
        <v>242505840770</v>
      </c>
      <c r="E26" s="394">
        <v>242505840770</v>
      </c>
      <c r="F26" s="394"/>
      <c r="G26" s="394"/>
      <c r="H26" s="395"/>
    </row>
    <row r="27" spans="1:8" ht="24" customHeight="1">
      <c r="A27" s="435">
        <f t="shared" si="1"/>
        <v>17</v>
      </c>
      <c r="B27" s="760" t="s">
        <v>1142</v>
      </c>
      <c r="C27" s="760" t="s">
        <v>1137</v>
      </c>
      <c r="D27" s="394">
        <f t="shared" si="0"/>
        <v>4000000000</v>
      </c>
      <c r="E27" s="394">
        <v>4000000000</v>
      </c>
      <c r="F27" s="394"/>
      <c r="G27" s="394"/>
      <c r="H27" s="395"/>
    </row>
    <row r="28" spans="1:8" ht="24" customHeight="1">
      <c r="A28" s="435"/>
      <c r="B28" s="760"/>
      <c r="C28" s="760"/>
      <c r="D28" s="394"/>
      <c r="E28" s="394"/>
      <c r="F28" s="394"/>
      <c r="G28" s="394"/>
      <c r="H28" s="395"/>
    </row>
    <row r="29" spans="1:8" s="213" customFormat="1" ht="24" customHeight="1">
      <c r="A29" s="768" t="s">
        <v>738</v>
      </c>
      <c r="B29" s="769" t="s">
        <v>509</v>
      </c>
      <c r="C29" s="769"/>
      <c r="D29" s="770">
        <f>SUM(D30:D30)</f>
        <v>2890755</v>
      </c>
      <c r="E29" s="770">
        <f>SUM(E30:E30)</f>
        <v>2890755</v>
      </c>
      <c r="F29" s="770">
        <f>SUM(F30:F30)</f>
        <v>0</v>
      </c>
      <c r="G29" s="770">
        <f>SUM(G30:G30)</f>
        <v>0</v>
      </c>
      <c r="H29" s="771"/>
    </row>
    <row r="30" spans="1:8" ht="24" customHeight="1">
      <c r="A30" s="759">
        <v>1</v>
      </c>
      <c r="B30" s="436" t="s">
        <v>145</v>
      </c>
      <c r="C30" s="436" t="s">
        <v>142</v>
      </c>
      <c r="D30" s="394">
        <f>SUM(E30:G30)</f>
        <v>2890755</v>
      </c>
      <c r="E30" s="394">
        <v>2890755</v>
      </c>
      <c r="F30" s="394"/>
      <c r="G30" s="394"/>
      <c r="H30" s="395"/>
    </row>
    <row r="31" spans="1:8" ht="24" customHeight="1">
      <c r="A31" s="759"/>
      <c r="B31" s="760"/>
      <c r="C31" s="760"/>
      <c r="D31" s="394"/>
      <c r="E31" s="394"/>
      <c r="F31" s="394"/>
      <c r="G31" s="394"/>
      <c r="H31" s="395"/>
    </row>
    <row r="32" spans="1:8" s="213" customFormat="1" ht="24" customHeight="1">
      <c r="A32" s="768" t="s">
        <v>770</v>
      </c>
      <c r="B32" s="769" t="s">
        <v>367</v>
      </c>
      <c r="C32" s="769"/>
      <c r="D32" s="770">
        <f>SUM(D33:D39)</f>
        <v>460178603</v>
      </c>
      <c r="E32" s="770">
        <f>SUM(E33:E39)</f>
        <v>460178603</v>
      </c>
      <c r="F32" s="770">
        <f>SUM(F33:F39)</f>
        <v>0</v>
      </c>
      <c r="G32" s="770">
        <f>SUM(G33:G39)</f>
        <v>0</v>
      </c>
      <c r="H32" s="771"/>
    </row>
    <row r="33" spans="1:9" ht="24" customHeight="1">
      <c r="A33" s="759">
        <v>1</v>
      </c>
      <c r="B33" s="436" t="s">
        <v>265</v>
      </c>
      <c r="C33" s="436" t="s">
        <v>266</v>
      </c>
      <c r="D33" s="394">
        <f>SUM(E33:G33)</f>
        <v>9869391</v>
      </c>
      <c r="E33" s="394">
        <v>9869391</v>
      </c>
      <c r="F33" s="394"/>
      <c r="G33" s="394"/>
      <c r="H33" s="395"/>
    </row>
    <row r="34" spans="1:9" ht="24" customHeight="1">
      <c r="A34" s="759">
        <f>+A33+1</f>
        <v>2</v>
      </c>
      <c r="B34" s="436" t="s">
        <v>450</v>
      </c>
      <c r="C34" s="436" t="s">
        <v>649</v>
      </c>
      <c r="D34" s="394">
        <f t="shared" si="0"/>
        <v>92508000</v>
      </c>
      <c r="E34" s="394">
        <v>92508000</v>
      </c>
      <c r="F34" s="394"/>
      <c r="G34" s="394"/>
      <c r="H34" s="395"/>
    </row>
    <row r="35" spans="1:9" ht="24" customHeight="1">
      <c r="A35" s="759">
        <f>+A34+1</f>
        <v>3</v>
      </c>
      <c r="B35" s="436" t="s">
        <v>371</v>
      </c>
      <c r="C35" s="436" t="s">
        <v>649</v>
      </c>
      <c r="D35" s="394">
        <f t="shared" si="0"/>
        <v>59670000</v>
      </c>
      <c r="E35" s="394">
        <v>59670000</v>
      </c>
      <c r="F35" s="394"/>
      <c r="G35" s="394"/>
      <c r="H35" s="395"/>
    </row>
    <row r="36" spans="1:9" ht="24" customHeight="1">
      <c r="A36" s="759">
        <f>+A35+1</f>
        <v>4</v>
      </c>
      <c r="B36" s="436" t="s">
        <v>581</v>
      </c>
      <c r="C36" s="436" t="s">
        <v>649</v>
      </c>
      <c r="D36" s="394">
        <f t="shared" si="0"/>
        <v>56685000</v>
      </c>
      <c r="E36" s="394">
        <v>56685000</v>
      </c>
      <c r="F36" s="394"/>
      <c r="G36" s="394"/>
      <c r="H36" s="395"/>
    </row>
    <row r="37" spans="1:9" ht="24" customHeight="1">
      <c r="A37" s="759">
        <f>+A36+1</f>
        <v>5</v>
      </c>
      <c r="B37" s="436" t="s">
        <v>372</v>
      </c>
      <c r="C37" s="436" t="s">
        <v>649</v>
      </c>
      <c r="D37" s="394">
        <f t="shared" si="0"/>
        <v>14583000</v>
      </c>
      <c r="E37" s="394">
        <v>14583000</v>
      </c>
      <c r="F37" s="394"/>
      <c r="G37" s="394"/>
      <c r="H37" s="395"/>
    </row>
    <row r="38" spans="1:9" ht="24" customHeight="1">
      <c r="A38" s="759">
        <f>+A37+1</f>
        <v>6</v>
      </c>
      <c r="B38" s="436" t="s">
        <v>1143</v>
      </c>
      <c r="C38" s="436" t="s">
        <v>1144</v>
      </c>
      <c r="D38" s="394">
        <f t="shared" si="0"/>
        <v>226863212</v>
      </c>
      <c r="E38" s="394">
        <v>226863212</v>
      </c>
      <c r="F38" s="394"/>
      <c r="G38" s="394"/>
      <c r="H38" s="395"/>
    </row>
    <row r="39" spans="1:9" ht="24" customHeight="1">
      <c r="A39" s="759"/>
      <c r="B39" s="436"/>
      <c r="C39" s="436"/>
      <c r="D39" s="394"/>
      <c r="E39" s="394"/>
      <c r="F39" s="394"/>
      <c r="G39" s="394"/>
      <c r="H39" s="395"/>
    </row>
    <row r="40" spans="1:9" s="213" customFormat="1" ht="24" customHeight="1">
      <c r="A40" s="768" t="s">
        <v>771</v>
      </c>
      <c r="B40" s="769" t="s">
        <v>344</v>
      </c>
      <c r="C40" s="769"/>
      <c r="D40" s="770">
        <f>SUM(D41:D43)</f>
        <v>100000000</v>
      </c>
      <c r="E40" s="770">
        <f>SUM(E41:E43)</f>
        <v>100000000</v>
      </c>
      <c r="F40" s="770">
        <f>SUM(F41:F43)</f>
        <v>0</v>
      </c>
      <c r="G40" s="770">
        <f>SUM(G41:G43)</f>
        <v>0</v>
      </c>
      <c r="H40" s="771"/>
    </row>
    <row r="41" spans="1:9" ht="24" customHeight="1">
      <c r="A41" s="759">
        <v>1</v>
      </c>
      <c r="B41" s="436" t="s">
        <v>269</v>
      </c>
      <c r="C41" s="436" t="s">
        <v>485</v>
      </c>
      <c r="D41" s="394">
        <f>SUM(E41:G41)</f>
        <v>100000000</v>
      </c>
      <c r="E41" s="394">
        <v>100000000</v>
      </c>
      <c r="F41" s="394"/>
      <c r="G41" s="394"/>
      <c r="H41" s="395"/>
    </row>
    <row r="42" spans="1:9" ht="24" customHeight="1">
      <c r="A42" s="759"/>
      <c r="B42" s="436"/>
      <c r="C42" s="436"/>
      <c r="D42" s="394"/>
      <c r="E42" s="394"/>
      <c r="F42" s="394"/>
      <c r="G42" s="394"/>
      <c r="H42" s="395"/>
    </row>
    <row r="43" spans="1:9" ht="24" customHeight="1">
      <c r="A43" s="266"/>
      <c r="B43" s="267"/>
      <c r="C43" s="267"/>
      <c r="D43" s="268"/>
      <c r="E43" s="268"/>
      <c r="F43" s="268"/>
      <c r="G43" s="268"/>
      <c r="H43" s="269"/>
    </row>
    <row r="44" spans="1:9" s="274" customFormat="1" ht="26.25" customHeight="1" thickBot="1">
      <c r="A44" s="270"/>
      <c r="B44" s="271" t="s">
        <v>739</v>
      </c>
      <c r="C44" s="271"/>
      <c r="D44" s="272">
        <f>D29+D10+D32+D40</f>
        <v>264690292456</v>
      </c>
      <c r="E44" s="272">
        <f>E29+E10+E32+E40</f>
        <v>264689270644</v>
      </c>
      <c r="F44" s="272">
        <f>F29+F10+F32+F40</f>
        <v>1021812</v>
      </c>
      <c r="G44" s="272">
        <f>G29+G10+G32+G40</f>
        <v>0</v>
      </c>
      <c r="H44" s="273"/>
      <c r="I44" s="772">
        <f>D44-'Bang can doi ke toan'!E42</f>
        <v>21834050686</v>
      </c>
    </row>
    <row r="45" spans="1:9" s="274" customFormat="1" ht="4.5" customHeight="1" thickTop="1">
      <c r="A45" s="275"/>
      <c r="B45" s="275"/>
      <c r="C45" s="275"/>
      <c r="D45" s="276"/>
      <c r="E45" s="276"/>
      <c r="F45" s="276"/>
      <c r="G45" s="276"/>
      <c r="H45" s="275"/>
    </row>
    <row r="46" spans="1:9" ht="15.75">
      <c r="F46" s="1325" t="s">
        <v>1130</v>
      </c>
      <c r="G46" s="1325"/>
      <c r="H46" s="1325"/>
    </row>
    <row r="47" spans="1:9" s="281" customFormat="1" ht="15.75" customHeight="1">
      <c r="A47" s="1324" t="s">
        <v>740</v>
      </c>
      <c r="B47" s="1324"/>
      <c r="C47" s="1324" t="s">
        <v>741</v>
      </c>
      <c r="D47" s="1324"/>
      <c r="E47" s="767"/>
      <c r="F47" s="1245" t="s">
        <v>514</v>
      </c>
      <c r="G47" s="1245"/>
      <c r="H47" s="1245"/>
    </row>
    <row r="53" spans="1:2" ht="16.5">
      <c r="A53" s="1323" t="s">
        <v>790</v>
      </c>
      <c r="B53" s="1323"/>
    </row>
  </sheetData>
  <mergeCells count="18">
    <mergeCell ref="A53:B53"/>
    <mergeCell ref="A47:B47"/>
    <mergeCell ref="F46:H46"/>
    <mergeCell ref="C47:D47"/>
    <mergeCell ref="F47:H47"/>
    <mergeCell ref="E8:G8"/>
    <mergeCell ref="H8:H9"/>
    <mergeCell ref="A1:B1"/>
    <mergeCell ref="G1:H1"/>
    <mergeCell ref="A2:B2"/>
    <mergeCell ref="G2:H2"/>
    <mergeCell ref="A4:H4"/>
    <mergeCell ref="A5:H5"/>
    <mergeCell ref="A6:H6"/>
    <mergeCell ref="A8:A9"/>
    <mergeCell ref="B8:B9"/>
    <mergeCell ref="C8:C9"/>
    <mergeCell ref="D8:D9"/>
  </mergeCells>
  <phoneticPr fontId="87" type="noConversion"/>
  <pageMargins left="0.22" right="0.2" top="0.3" bottom="0.5" header="0.28999999999999998" footer="0.25"/>
  <pageSetup orientation="landscape" r:id="rId1"/>
  <headerFooter alignWithMargins="0">
    <oddFooter>Page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B050"/>
  </sheetPr>
  <dimension ref="A1:K60"/>
  <sheetViews>
    <sheetView topLeftCell="A22" workbookViewId="0">
      <selection activeCell="A6" sqref="A6:G6"/>
    </sheetView>
  </sheetViews>
  <sheetFormatPr defaultRowHeight="15"/>
  <cols>
    <col min="1" max="1" width="4.125" style="242" customWidth="1"/>
    <col min="2" max="2" width="29.5" customWidth="1"/>
    <col min="3" max="3" width="31" customWidth="1"/>
    <col min="4" max="4" width="14.625" customWidth="1"/>
    <col min="5" max="5" width="13.5" customWidth="1"/>
    <col min="6" max="6" width="13.375" customWidth="1"/>
    <col min="7" max="7" width="11.375" customWidth="1"/>
    <col min="8" max="8" width="8.75" customWidth="1"/>
    <col min="9" max="9" width="14.125" customWidth="1"/>
  </cols>
  <sheetData>
    <row r="1" spans="1:8" ht="17.25">
      <c r="A1" s="1267"/>
      <c r="B1" s="1267"/>
      <c r="F1" s="1311"/>
      <c r="G1" s="1311"/>
    </row>
    <row r="2" spans="1:8" ht="16.5">
      <c r="A2" s="1268"/>
      <c r="B2" s="1268"/>
      <c r="C2" s="262"/>
      <c r="F2" s="1311"/>
      <c r="G2" s="1311"/>
    </row>
    <row r="3" spans="1:8" ht="31.5" customHeight="1">
      <c r="A3" s="1326" t="s">
        <v>706</v>
      </c>
      <c r="B3" s="1326"/>
      <c r="C3" s="1326"/>
      <c r="D3" s="1326"/>
      <c r="E3" s="1326"/>
      <c r="F3" s="1326"/>
      <c r="G3" s="1326"/>
      <c r="H3" s="1326"/>
    </row>
    <row r="4" spans="1:8" ht="18.75" customHeight="1">
      <c r="A4" s="1327" t="s">
        <v>707</v>
      </c>
      <c r="B4" s="1327"/>
      <c r="C4" s="1327"/>
      <c r="D4" s="1327"/>
      <c r="E4" s="1327"/>
      <c r="F4" s="1327"/>
      <c r="G4" s="1327"/>
      <c r="H4" s="1327"/>
    </row>
    <row r="5" spans="1:8" ht="18.75" customHeight="1">
      <c r="A5" s="1328" t="s">
        <v>1131</v>
      </c>
      <c r="B5" s="1328"/>
      <c r="C5" s="1328"/>
      <c r="D5" s="1328"/>
      <c r="E5" s="1328"/>
      <c r="F5" s="1328"/>
      <c r="G5" s="1328"/>
      <c r="H5" s="1328"/>
    </row>
    <row r="6" spans="1:8" ht="14.25" customHeight="1" thickBot="1"/>
    <row r="7" spans="1:8" s="313" customFormat="1" ht="27.75" customHeight="1" thickTop="1">
      <c r="A7" s="1329" t="s">
        <v>734</v>
      </c>
      <c r="B7" s="1331" t="s">
        <v>173</v>
      </c>
      <c r="C7" s="1331" t="s">
        <v>708</v>
      </c>
      <c r="D7" s="1331" t="s">
        <v>104</v>
      </c>
      <c r="E7" s="1331" t="s">
        <v>778</v>
      </c>
      <c r="F7" s="1331"/>
      <c r="G7" s="1331"/>
      <c r="H7" s="1333" t="s">
        <v>799</v>
      </c>
    </row>
    <row r="8" spans="1:8" s="314" customFormat="1" ht="32.25" customHeight="1">
      <c r="A8" s="1330"/>
      <c r="B8" s="1332"/>
      <c r="C8" s="1332"/>
      <c r="D8" s="1332"/>
      <c r="E8" s="10" t="s">
        <v>105</v>
      </c>
      <c r="F8" s="968" t="s">
        <v>106</v>
      </c>
      <c r="G8" s="10" t="s">
        <v>107</v>
      </c>
      <c r="H8" s="1334"/>
    </row>
    <row r="9" spans="1:8" s="314" customFormat="1" ht="25.5" customHeight="1">
      <c r="A9" s="750" t="s">
        <v>737</v>
      </c>
      <c r="B9" s="753" t="s">
        <v>444</v>
      </c>
      <c r="C9" s="751"/>
      <c r="D9" s="754">
        <f>SUM(D10:D25)</f>
        <v>4545122433</v>
      </c>
      <c r="E9" s="754">
        <f>SUM(E10:E25)</f>
        <v>4545122433</v>
      </c>
      <c r="F9" s="754">
        <f>SUM(F10:F25)</f>
        <v>0</v>
      </c>
      <c r="G9" s="754">
        <f>SUM(G10:G25)</f>
        <v>0</v>
      </c>
      <c r="H9" s="752"/>
    </row>
    <row r="10" spans="1:8" s="25" customFormat="1" ht="25.5" customHeight="1">
      <c r="A10" s="198">
        <v>1</v>
      </c>
      <c r="B10" s="390" t="s">
        <v>503</v>
      </c>
      <c r="C10" s="33" t="s">
        <v>488</v>
      </c>
      <c r="D10" s="391">
        <f t="shared" ref="D10:D24" si="0">SUM(E10:G10)</f>
        <v>361690000</v>
      </c>
      <c r="E10" s="29">
        <v>361690000</v>
      </c>
      <c r="F10" s="29"/>
      <c r="G10" s="29"/>
      <c r="H10" s="197"/>
    </row>
    <row r="11" spans="1:8" s="25" customFormat="1" ht="25.5" customHeight="1">
      <c r="A11" s="198">
        <f>1+A10</f>
        <v>2</v>
      </c>
      <c r="B11" s="390" t="s">
        <v>267</v>
      </c>
      <c r="C11" s="33" t="s">
        <v>485</v>
      </c>
      <c r="D11" s="391">
        <f t="shared" si="0"/>
        <v>497893200</v>
      </c>
      <c r="E11" s="29">
        <v>497893200</v>
      </c>
      <c r="F11" s="29"/>
      <c r="G11" s="29"/>
      <c r="H11" s="197"/>
    </row>
    <row r="12" spans="1:8" s="25" customFormat="1" ht="25.5" customHeight="1">
      <c r="A12" s="198">
        <f t="shared" ref="A12:A24" si="1">1+A11</f>
        <v>3</v>
      </c>
      <c r="B12" s="431" t="s">
        <v>490</v>
      </c>
      <c r="C12" s="33" t="s">
        <v>485</v>
      </c>
      <c r="D12" s="432">
        <f t="shared" si="0"/>
        <v>360000000</v>
      </c>
      <c r="E12" s="433">
        <v>360000000</v>
      </c>
      <c r="F12" s="433"/>
      <c r="G12" s="433"/>
      <c r="H12" s="434"/>
    </row>
    <row r="13" spans="1:8" s="25" customFormat="1" ht="25.5" customHeight="1">
      <c r="A13" s="198">
        <f t="shared" si="1"/>
        <v>4</v>
      </c>
      <c r="B13" s="431" t="s">
        <v>486</v>
      </c>
      <c r="C13" s="33" t="s">
        <v>488</v>
      </c>
      <c r="D13" s="432">
        <f t="shared" si="0"/>
        <v>14742085</v>
      </c>
      <c r="E13" s="433">
        <v>14742085</v>
      </c>
      <c r="F13" s="433"/>
      <c r="G13" s="433"/>
      <c r="H13" s="434"/>
    </row>
    <row r="14" spans="1:8" s="25" customFormat="1" ht="25.5" customHeight="1">
      <c r="A14" s="198">
        <f t="shared" si="1"/>
        <v>5</v>
      </c>
      <c r="B14" s="431" t="s">
        <v>304</v>
      </c>
      <c r="C14" s="33" t="s">
        <v>485</v>
      </c>
      <c r="D14" s="432">
        <f t="shared" si="0"/>
        <v>522900000</v>
      </c>
      <c r="E14" s="433">
        <v>522900000</v>
      </c>
      <c r="F14" s="433"/>
      <c r="G14" s="433"/>
      <c r="H14" s="434"/>
    </row>
    <row r="15" spans="1:8" s="25" customFormat="1" ht="25.5" customHeight="1">
      <c r="A15" s="198">
        <f t="shared" si="1"/>
        <v>6</v>
      </c>
      <c r="B15" s="431" t="s">
        <v>207</v>
      </c>
      <c r="C15" s="33" t="s">
        <v>485</v>
      </c>
      <c r="D15" s="432">
        <f t="shared" si="0"/>
        <v>100000000</v>
      </c>
      <c r="E15" s="433">
        <v>100000000</v>
      </c>
      <c r="F15" s="433"/>
      <c r="G15" s="433"/>
      <c r="H15" s="434"/>
    </row>
    <row r="16" spans="1:8" s="25" customFormat="1" ht="25.5" customHeight="1">
      <c r="A16" s="198">
        <f t="shared" si="1"/>
        <v>7</v>
      </c>
      <c r="B16" s="431" t="s">
        <v>719</v>
      </c>
      <c r="C16" s="33" t="s">
        <v>485</v>
      </c>
      <c r="D16" s="432">
        <f t="shared" si="0"/>
        <v>771500000</v>
      </c>
      <c r="E16" s="433">
        <v>771500000</v>
      </c>
      <c r="F16" s="433"/>
      <c r="G16" s="433"/>
      <c r="H16" s="434"/>
    </row>
    <row r="17" spans="1:8" s="25" customFormat="1" ht="25.5" customHeight="1">
      <c r="A17" s="198">
        <f t="shared" si="1"/>
        <v>8</v>
      </c>
      <c r="B17" s="431" t="s">
        <v>222</v>
      </c>
      <c r="C17" s="33" t="s">
        <v>485</v>
      </c>
      <c r="D17" s="432">
        <f t="shared" si="0"/>
        <v>82600000</v>
      </c>
      <c r="E17" s="433">
        <v>82600000</v>
      </c>
      <c r="F17" s="433"/>
      <c r="G17" s="433"/>
      <c r="H17" s="434"/>
    </row>
    <row r="18" spans="1:8" s="25" customFormat="1" ht="25.5" customHeight="1">
      <c r="A18" s="198">
        <f t="shared" si="1"/>
        <v>9</v>
      </c>
      <c r="B18" s="431" t="s">
        <v>345</v>
      </c>
      <c r="C18" s="33" t="s">
        <v>346</v>
      </c>
      <c r="D18" s="432">
        <f t="shared" si="0"/>
        <v>265781000</v>
      </c>
      <c r="E18" s="433">
        <v>265781000</v>
      </c>
      <c r="F18" s="433"/>
      <c r="G18" s="433"/>
      <c r="H18" s="434"/>
    </row>
    <row r="19" spans="1:8" s="25" customFormat="1" ht="25.5" customHeight="1">
      <c r="A19" s="198">
        <f t="shared" si="1"/>
        <v>10</v>
      </c>
      <c r="B19" s="431" t="s">
        <v>790</v>
      </c>
      <c r="C19" s="33" t="s">
        <v>485</v>
      </c>
      <c r="D19" s="432">
        <f t="shared" si="0"/>
        <v>373446000</v>
      </c>
      <c r="E19" s="433">
        <v>373446000</v>
      </c>
      <c r="F19" s="433"/>
      <c r="G19" s="433"/>
      <c r="H19" s="434"/>
    </row>
    <row r="20" spans="1:8" s="25" customFormat="1" ht="25.5" customHeight="1">
      <c r="A20" s="198">
        <f t="shared" si="1"/>
        <v>11</v>
      </c>
      <c r="B20" s="431" t="s">
        <v>420</v>
      </c>
      <c r="C20" s="33" t="s">
        <v>484</v>
      </c>
      <c r="D20" s="432">
        <f t="shared" si="0"/>
        <v>673148</v>
      </c>
      <c r="E20" s="433">
        <v>673148</v>
      </c>
      <c r="F20" s="433"/>
      <c r="G20" s="433"/>
      <c r="H20" s="434"/>
    </row>
    <row r="21" spans="1:8" s="25" customFormat="1" ht="25.5" customHeight="1">
      <c r="A21" s="198">
        <f t="shared" si="1"/>
        <v>12</v>
      </c>
      <c r="B21" s="431" t="s">
        <v>220</v>
      </c>
      <c r="C21" s="33" t="s">
        <v>221</v>
      </c>
      <c r="D21" s="432">
        <f t="shared" si="0"/>
        <v>14300000</v>
      </c>
      <c r="E21" s="433">
        <v>14300000</v>
      </c>
      <c r="F21" s="433"/>
      <c r="G21" s="433"/>
      <c r="H21" s="434"/>
    </row>
    <row r="22" spans="1:8" s="25" customFormat="1" ht="25.5" customHeight="1">
      <c r="A22" s="198">
        <f t="shared" si="1"/>
        <v>13</v>
      </c>
      <c r="B22" s="431" t="s">
        <v>511</v>
      </c>
      <c r="C22" s="33" t="s">
        <v>485</v>
      </c>
      <c r="D22" s="432">
        <f t="shared" si="0"/>
        <v>1053900000</v>
      </c>
      <c r="E22" s="433">
        <v>1053900000</v>
      </c>
      <c r="F22" s="433"/>
      <c r="G22" s="433"/>
      <c r="H22" s="434"/>
    </row>
    <row r="23" spans="1:8" s="25" customFormat="1" ht="25.5" customHeight="1">
      <c r="A23" s="198">
        <f t="shared" si="1"/>
        <v>14</v>
      </c>
      <c r="B23" s="431" t="s">
        <v>510</v>
      </c>
      <c r="C23" s="33" t="s">
        <v>485</v>
      </c>
      <c r="D23" s="432">
        <f t="shared" si="0"/>
        <v>55000000</v>
      </c>
      <c r="E23" s="433">
        <v>55000000</v>
      </c>
      <c r="F23" s="433"/>
      <c r="G23" s="433"/>
      <c r="H23" s="434"/>
    </row>
    <row r="24" spans="1:8" s="25" customFormat="1" ht="25.5" customHeight="1">
      <c r="A24" s="198">
        <f t="shared" si="1"/>
        <v>15</v>
      </c>
      <c r="B24" s="431" t="s">
        <v>294</v>
      </c>
      <c r="C24" s="33" t="s">
        <v>295</v>
      </c>
      <c r="D24" s="432">
        <f t="shared" si="0"/>
        <v>70697000</v>
      </c>
      <c r="E24" s="433">
        <v>70697000</v>
      </c>
      <c r="F24" s="433"/>
      <c r="G24" s="433"/>
      <c r="H24" s="434"/>
    </row>
    <row r="25" spans="1:8" s="25" customFormat="1" ht="25.5" customHeight="1">
      <c r="A25" s="198"/>
      <c r="B25" s="431"/>
      <c r="C25" s="33"/>
      <c r="D25" s="432"/>
      <c r="E25" s="433"/>
      <c r="F25" s="433"/>
      <c r="G25" s="433"/>
      <c r="H25" s="434"/>
    </row>
    <row r="26" spans="1:8" s="23" customFormat="1" ht="25.5" customHeight="1">
      <c r="A26" s="249" t="s">
        <v>738</v>
      </c>
      <c r="B26" s="755" t="s">
        <v>509</v>
      </c>
      <c r="C26" s="35"/>
      <c r="D26" s="756">
        <f>SUM(D27:D34)</f>
        <v>6598571549</v>
      </c>
      <c r="E26" s="756">
        <f>SUM(E27:E34)</f>
        <v>6598571549</v>
      </c>
      <c r="F26" s="756">
        <f>SUM(F27:F34)</f>
        <v>0</v>
      </c>
      <c r="G26" s="756">
        <f>SUM(G27:G34)</f>
        <v>0</v>
      </c>
      <c r="H26" s="757"/>
    </row>
    <row r="27" spans="1:8" s="25" customFormat="1" ht="25.5" customHeight="1">
      <c r="A27" s="198">
        <v>1</v>
      </c>
      <c r="B27" s="431" t="s">
        <v>486</v>
      </c>
      <c r="C27" s="33" t="s">
        <v>485</v>
      </c>
      <c r="D27" s="432">
        <f t="shared" ref="D27:D46" si="2">SUM(E27:G27)</f>
        <v>432465949</v>
      </c>
      <c r="E27" s="433">
        <v>432465949</v>
      </c>
      <c r="F27" s="433"/>
      <c r="G27" s="433"/>
      <c r="H27" s="434"/>
    </row>
    <row r="28" spans="1:8" s="25" customFormat="1" ht="25.5" customHeight="1">
      <c r="A28" s="198">
        <f>1+A27</f>
        <v>2</v>
      </c>
      <c r="B28" s="431" t="s">
        <v>510</v>
      </c>
      <c r="C28" s="33" t="s">
        <v>485</v>
      </c>
      <c r="D28" s="432">
        <f t="shared" si="2"/>
        <v>4851320000</v>
      </c>
      <c r="E28" s="433">
        <v>4851320000</v>
      </c>
      <c r="F28" s="433"/>
      <c r="G28" s="433"/>
      <c r="H28" s="434"/>
    </row>
    <row r="29" spans="1:8" s="25" customFormat="1" ht="25.5" customHeight="1">
      <c r="A29" s="198">
        <f>1+A28</f>
        <v>3</v>
      </c>
      <c r="B29" s="431" t="s">
        <v>490</v>
      </c>
      <c r="C29" s="33" t="s">
        <v>485</v>
      </c>
      <c r="D29" s="432">
        <f t="shared" si="2"/>
        <v>1061785600</v>
      </c>
      <c r="E29" s="433">
        <v>1061785600</v>
      </c>
      <c r="F29" s="29"/>
      <c r="G29" s="29"/>
      <c r="H29" s="434"/>
    </row>
    <row r="30" spans="1:8" s="25" customFormat="1" ht="25.5" customHeight="1">
      <c r="A30" s="198">
        <f>1+A29</f>
        <v>4</v>
      </c>
      <c r="B30" s="431" t="s">
        <v>511</v>
      </c>
      <c r="C30" s="33" t="s">
        <v>485</v>
      </c>
      <c r="D30" s="432">
        <f>SUM(E30:G30)</f>
        <v>97000000</v>
      </c>
      <c r="E30" s="433">
        <v>97000000</v>
      </c>
      <c r="F30" s="33"/>
      <c r="G30" s="29"/>
      <c r="H30" s="434"/>
    </row>
    <row r="31" spans="1:8" s="25" customFormat="1" ht="25.5" customHeight="1">
      <c r="A31" s="198">
        <f>1+A30</f>
        <v>5</v>
      </c>
      <c r="B31" s="431" t="s">
        <v>794</v>
      </c>
      <c r="C31" s="33" t="s">
        <v>485</v>
      </c>
      <c r="D31" s="432">
        <f>SUM(E31:G31)</f>
        <v>6500000</v>
      </c>
      <c r="E31" s="433">
        <v>6500000</v>
      </c>
      <c r="F31" s="33"/>
      <c r="G31" s="29"/>
      <c r="H31" s="434"/>
    </row>
    <row r="32" spans="1:8" s="25" customFormat="1" ht="25.5" customHeight="1">
      <c r="A32" s="198">
        <f>1+A31</f>
        <v>6</v>
      </c>
      <c r="B32" s="431" t="s">
        <v>421</v>
      </c>
      <c r="C32" s="33" t="s">
        <v>223</v>
      </c>
      <c r="D32" s="432">
        <f>SUM(E32:G32)</f>
        <v>14000000</v>
      </c>
      <c r="E32" s="433">
        <v>14000000</v>
      </c>
      <c r="F32" s="928"/>
      <c r="G32" s="433"/>
      <c r="H32" s="434"/>
    </row>
    <row r="33" spans="1:8" s="25" customFormat="1" ht="25.5" customHeight="1">
      <c r="A33" s="198">
        <v>7</v>
      </c>
      <c r="B33" s="431" t="s">
        <v>419</v>
      </c>
      <c r="C33" s="33" t="s">
        <v>485</v>
      </c>
      <c r="D33" s="432">
        <f>SUM(E33:G33)</f>
        <v>135500000</v>
      </c>
      <c r="E33" s="433">
        <v>135500000</v>
      </c>
      <c r="F33" s="928"/>
      <c r="G33" s="433"/>
      <c r="H33" s="434"/>
    </row>
    <row r="34" spans="1:8" s="25" customFormat="1" ht="25.5" customHeight="1">
      <c r="A34" s="198"/>
      <c r="B34" s="431"/>
      <c r="C34" s="33"/>
      <c r="D34" s="432"/>
      <c r="E34" s="433"/>
      <c r="F34" s="928"/>
      <c r="G34" s="433"/>
      <c r="H34" s="434"/>
    </row>
    <row r="35" spans="1:8" s="23" customFormat="1" ht="25.5" customHeight="1">
      <c r="A35" s="249" t="s">
        <v>770</v>
      </c>
      <c r="B35" s="755" t="s">
        <v>367</v>
      </c>
      <c r="C35" s="35"/>
      <c r="D35" s="756">
        <f>SUM(D36:D47)</f>
        <v>695774704</v>
      </c>
      <c r="E35" s="756">
        <f>SUM(E36:E47)</f>
        <v>695774704</v>
      </c>
      <c r="F35" s="756">
        <f>SUM(F36:F47)</f>
        <v>0</v>
      </c>
      <c r="G35" s="756">
        <f>SUM(G36:G47)</f>
        <v>0</v>
      </c>
      <c r="H35" s="757"/>
    </row>
    <row r="36" spans="1:8" s="25" customFormat="1" ht="25.5" customHeight="1">
      <c r="A36" s="198">
        <v>1</v>
      </c>
      <c r="B36" s="431" t="s">
        <v>302</v>
      </c>
      <c r="C36" s="928" t="s">
        <v>303</v>
      </c>
      <c r="D36" s="432">
        <f>SUM(E36:G36)</f>
        <v>1078000</v>
      </c>
      <c r="E36" s="433">
        <v>1078000</v>
      </c>
      <c r="F36" s="433"/>
      <c r="G36" s="433"/>
      <c r="H36" s="434"/>
    </row>
    <row r="37" spans="1:8" s="25" customFormat="1" ht="25.5" customHeight="1">
      <c r="A37" s="198">
        <f t="shared" ref="A37:A46" si="3">1+A36</f>
        <v>2</v>
      </c>
      <c r="B37" s="431" t="s">
        <v>513</v>
      </c>
      <c r="C37" s="33" t="s">
        <v>485</v>
      </c>
      <c r="D37" s="432">
        <f t="shared" si="2"/>
        <v>233464976</v>
      </c>
      <c r="E37" s="433">
        <v>233464976</v>
      </c>
      <c r="F37" s="433"/>
      <c r="G37" s="433"/>
      <c r="H37" s="434"/>
    </row>
    <row r="38" spans="1:8" s="25" customFormat="1" ht="25.5" customHeight="1">
      <c r="A38" s="198">
        <f t="shared" si="3"/>
        <v>3</v>
      </c>
      <c r="B38" s="431" t="s">
        <v>208</v>
      </c>
      <c r="C38" s="928" t="s">
        <v>485</v>
      </c>
      <c r="D38" s="432">
        <f t="shared" si="2"/>
        <v>256977072</v>
      </c>
      <c r="E38" s="433">
        <v>256977072</v>
      </c>
      <c r="F38" s="433"/>
      <c r="G38" s="433"/>
      <c r="H38" s="434"/>
    </row>
    <row r="39" spans="1:8" s="25" customFormat="1" ht="25.5" customHeight="1">
      <c r="A39" s="198">
        <f t="shared" si="3"/>
        <v>4</v>
      </c>
      <c r="B39" s="431" t="s">
        <v>491</v>
      </c>
      <c r="C39" s="928" t="s">
        <v>485</v>
      </c>
      <c r="D39" s="432">
        <f t="shared" si="2"/>
        <v>7300000</v>
      </c>
      <c r="E39" s="433">
        <v>7300000</v>
      </c>
      <c r="F39" s="433"/>
      <c r="G39" s="433"/>
      <c r="H39" s="434"/>
    </row>
    <row r="40" spans="1:8" s="25" customFormat="1" ht="25.5" customHeight="1">
      <c r="A40" s="198">
        <f t="shared" si="3"/>
        <v>5</v>
      </c>
      <c r="B40" s="431" t="s">
        <v>209</v>
      </c>
      <c r="C40" s="928" t="s">
        <v>485</v>
      </c>
      <c r="D40" s="432">
        <f t="shared" si="2"/>
        <v>31582000</v>
      </c>
      <c r="E40" s="433">
        <v>31582000</v>
      </c>
      <c r="F40" s="433"/>
      <c r="G40" s="433"/>
      <c r="H40" s="434"/>
    </row>
    <row r="41" spans="1:8" s="25" customFormat="1" ht="25.5" customHeight="1">
      <c r="A41" s="198">
        <f t="shared" si="3"/>
        <v>6</v>
      </c>
      <c r="B41" s="431" t="s">
        <v>510</v>
      </c>
      <c r="C41" s="928" t="s">
        <v>223</v>
      </c>
      <c r="D41" s="432">
        <f t="shared" si="2"/>
        <v>24730701</v>
      </c>
      <c r="E41" s="433">
        <v>24730701</v>
      </c>
      <c r="F41" s="433"/>
      <c r="G41" s="433"/>
      <c r="H41" s="434"/>
    </row>
    <row r="42" spans="1:8" s="25" customFormat="1" ht="25.5" customHeight="1">
      <c r="A42" s="198">
        <f t="shared" si="3"/>
        <v>7</v>
      </c>
      <c r="B42" s="431" t="s">
        <v>224</v>
      </c>
      <c r="C42" s="928" t="s">
        <v>422</v>
      </c>
      <c r="D42" s="432">
        <f t="shared" si="2"/>
        <v>69221959</v>
      </c>
      <c r="E42" s="433">
        <v>69221959</v>
      </c>
      <c r="F42" s="433"/>
      <c r="G42" s="433"/>
      <c r="H42" s="434"/>
    </row>
    <row r="43" spans="1:8" s="25" customFormat="1" ht="25.5" customHeight="1">
      <c r="A43" s="198">
        <f t="shared" si="3"/>
        <v>8</v>
      </c>
      <c r="B43" s="431" t="s">
        <v>296</v>
      </c>
      <c r="C43" s="928" t="s">
        <v>422</v>
      </c>
      <c r="D43" s="432">
        <f t="shared" si="2"/>
        <v>920000</v>
      </c>
      <c r="E43" s="433">
        <v>920000</v>
      </c>
      <c r="F43" s="433"/>
      <c r="G43" s="433"/>
      <c r="H43" s="434"/>
    </row>
    <row r="44" spans="1:8" s="25" customFormat="1" ht="25.5" customHeight="1">
      <c r="A44" s="198">
        <f t="shared" si="3"/>
        <v>9</v>
      </c>
      <c r="B44" s="431" t="s">
        <v>1145</v>
      </c>
      <c r="C44" s="928" t="s">
        <v>422</v>
      </c>
      <c r="D44" s="432">
        <f t="shared" si="2"/>
        <v>500000</v>
      </c>
      <c r="E44" s="433">
        <v>500000</v>
      </c>
      <c r="F44" s="433"/>
      <c r="G44" s="433"/>
      <c r="H44" s="434"/>
    </row>
    <row r="45" spans="1:8" s="25" customFormat="1" ht="25.5" customHeight="1">
      <c r="A45" s="198">
        <f t="shared" si="3"/>
        <v>10</v>
      </c>
      <c r="B45" s="431" t="s">
        <v>1146</v>
      </c>
      <c r="C45" s="928" t="s">
        <v>422</v>
      </c>
      <c r="D45" s="432">
        <f t="shared" si="2"/>
        <v>60000000</v>
      </c>
      <c r="E45" s="433">
        <v>60000000</v>
      </c>
      <c r="F45" s="433"/>
      <c r="G45" s="433"/>
      <c r="H45" s="434"/>
    </row>
    <row r="46" spans="1:8" s="25" customFormat="1" ht="25.5" customHeight="1">
      <c r="A46" s="198">
        <f t="shared" si="3"/>
        <v>11</v>
      </c>
      <c r="B46" s="431" t="s">
        <v>423</v>
      </c>
      <c r="C46" s="928" t="s">
        <v>422</v>
      </c>
      <c r="D46" s="432">
        <f t="shared" si="2"/>
        <v>9999996</v>
      </c>
      <c r="E46" s="433">
        <v>9999996</v>
      </c>
      <c r="F46" s="433"/>
      <c r="G46" s="433"/>
      <c r="H46" s="434"/>
    </row>
    <row r="47" spans="1:8" s="25" customFormat="1" ht="25.5" customHeight="1">
      <c r="A47" s="935"/>
      <c r="B47" s="431"/>
      <c r="C47" s="928"/>
      <c r="D47" s="432"/>
      <c r="E47" s="433"/>
      <c r="F47" s="433"/>
      <c r="G47" s="433"/>
      <c r="H47" s="434"/>
    </row>
    <row r="48" spans="1:8" s="23" customFormat="1" ht="25.5" customHeight="1">
      <c r="A48" s="936" t="s">
        <v>771</v>
      </c>
      <c r="B48" s="755" t="s">
        <v>268</v>
      </c>
      <c r="C48" s="937"/>
      <c r="D48" s="756">
        <f>SUM(D49:D50)</f>
        <v>2650000000</v>
      </c>
      <c r="E48" s="756">
        <f>SUM(E49:E50)</f>
        <v>2650000000</v>
      </c>
      <c r="F48" s="756">
        <f>SUM(F49:F50)</f>
        <v>0</v>
      </c>
      <c r="G48" s="756">
        <f>SUM(G49:G50)</f>
        <v>0</v>
      </c>
      <c r="H48" s="757"/>
    </row>
    <row r="49" spans="1:11" s="25" customFormat="1" ht="25.5" customHeight="1">
      <c r="A49" s="935">
        <v>1</v>
      </c>
      <c r="B49" s="431" t="s">
        <v>269</v>
      </c>
      <c r="C49" s="928" t="s">
        <v>485</v>
      </c>
      <c r="D49" s="432">
        <f>SUM(E49:G49)</f>
        <v>2650000000</v>
      </c>
      <c r="E49" s="433">
        <v>2650000000</v>
      </c>
      <c r="F49" s="433"/>
      <c r="G49" s="433"/>
      <c r="H49" s="434"/>
    </row>
    <row r="50" spans="1:11" ht="25.5" customHeight="1">
      <c r="A50" s="343"/>
      <c r="B50" s="345"/>
      <c r="C50" s="345"/>
      <c r="D50" s="344"/>
      <c r="E50" s="344"/>
      <c r="F50" s="344"/>
      <c r="G50" s="344"/>
      <c r="H50" s="346"/>
    </row>
    <row r="51" spans="1:11" s="244" customFormat="1" ht="29.25" customHeight="1" thickBot="1">
      <c r="A51" s="316"/>
      <c r="B51" s="317" t="s">
        <v>739</v>
      </c>
      <c r="C51" s="317"/>
      <c r="D51" s="758">
        <f>D35+D26+D9+D48</f>
        <v>14489468686</v>
      </c>
      <c r="E51" s="758">
        <f>E35+E26+E9+E48</f>
        <v>14489468686</v>
      </c>
      <c r="F51" s="758">
        <f>F35+F26+F9+F48</f>
        <v>0</v>
      </c>
      <c r="G51" s="758">
        <f>G35+G26+G9+G48</f>
        <v>0</v>
      </c>
      <c r="H51" s="318"/>
      <c r="I51" s="243">
        <f>'Bang can doi ke toan'!E23-D51</f>
        <v>16083805524</v>
      </c>
      <c r="J51" s="243">
        <f>+E51+F51-D51</f>
        <v>0</v>
      </c>
      <c r="K51" s="244">
        <f>+F51/D51</f>
        <v>0</v>
      </c>
    </row>
    <row r="52" spans="1:11" ht="17.25" customHeight="1" thickTop="1">
      <c r="E52" s="1336" t="s">
        <v>1130</v>
      </c>
      <c r="F52" s="1336"/>
      <c r="G52" s="1336"/>
      <c r="H52" s="1336"/>
    </row>
    <row r="53" spans="1:11" s="281" customFormat="1" ht="15.75" customHeight="1">
      <c r="A53" s="1324" t="s">
        <v>740</v>
      </c>
      <c r="B53" s="1324"/>
      <c r="C53" s="1324" t="s">
        <v>741</v>
      </c>
      <c r="D53" s="1324"/>
      <c r="E53" s="1245" t="s">
        <v>514</v>
      </c>
      <c r="F53" s="1245"/>
      <c r="G53" s="1245"/>
      <c r="H53" s="1245"/>
    </row>
    <row r="55" spans="1:11">
      <c r="D55" s="74"/>
    </row>
    <row r="56" spans="1:11">
      <c r="D56" s="74"/>
    </row>
    <row r="57" spans="1:11">
      <c r="D57" s="74"/>
    </row>
    <row r="58" spans="1:11">
      <c r="D58" s="74"/>
    </row>
    <row r="59" spans="1:11">
      <c r="D59" s="74"/>
    </row>
    <row r="60" spans="1:11" ht="16.5">
      <c r="A60" s="1335" t="s">
        <v>790</v>
      </c>
      <c r="B60" s="1335"/>
    </row>
  </sheetData>
  <mergeCells count="18">
    <mergeCell ref="A60:B60"/>
    <mergeCell ref="A53:B53"/>
    <mergeCell ref="C53:D53"/>
    <mergeCell ref="E52:H52"/>
    <mergeCell ref="E53:H53"/>
    <mergeCell ref="A5:H5"/>
    <mergeCell ref="A7:A8"/>
    <mergeCell ref="B7:B8"/>
    <mergeCell ref="C7:C8"/>
    <mergeCell ref="D7:D8"/>
    <mergeCell ref="E7:G7"/>
    <mergeCell ref="H7:H8"/>
    <mergeCell ref="A2:B2"/>
    <mergeCell ref="A3:H3"/>
    <mergeCell ref="A4:H4"/>
    <mergeCell ref="F1:G1"/>
    <mergeCell ref="F2:G2"/>
    <mergeCell ref="A1:B1"/>
  </mergeCells>
  <phoneticPr fontId="87" type="noConversion"/>
  <pageMargins left="0.2" right="0.24" top="0.23" bottom="0.42" header="0.17" footer="0.17"/>
  <pageSetup orientation="landscape" r:id="rId1"/>
  <headerFooter alignWithMargins="0">
    <oddFooter>Page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14"/>
  </sheetPr>
  <dimension ref="A1:I28"/>
  <sheetViews>
    <sheetView topLeftCell="A3" workbookViewId="0">
      <selection activeCell="A6" sqref="A6:G6"/>
    </sheetView>
  </sheetViews>
  <sheetFormatPr defaultColWidth="10.125" defaultRowHeight="15"/>
  <cols>
    <col min="1" max="1" width="4.625" style="139" customWidth="1"/>
    <col min="2" max="2" width="41.25" style="139" customWidth="1"/>
    <col min="3" max="3" width="14.875" style="139" customWidth="1"/>
    <col min="4" max="4" width="14.75" style="139" customWidth="1"/>
    <col min="5" max="6" width="14.875" style="139" customWidth="1"/>
    <col min="7" max="8" width="14.625" style="139" customWidth="1"/>
    <col min="9" max="9" width="15.875" style="139" customWidth="1"/>
    <col min="10" max="10" width="21.375" style="139" customWidth="1"/>
    <col min="11" max="11" width="18.75" style="139" customWidth="1"/>
    <col min="12" max="12" width="12" style="139" customWidth="1"/>
    <col min="13" max="13" width="11.25" style="139" customWidth="1"/>
    <col min="14" max="14" width="12" style="139" customWidth="1"/>
    <col min="15" max="15" width="11" style="139" customWidth="1"/>
    <col min="16" max="16384" width="10.125" style="139"/>
  </cols>
  <sheetData>
    <row r="1" spans="1:8">
      <c r="A1" s="137"/>
      <c r="B1" s="138"/>
      <c r="C1" s="138"/>
      <c r="D1" s="138"/>
      <c r="E1" s="138"/>
      <c r="F1" s="138"/>
      <c r="G1" s="138"/>
      <c r="H1" s="138"/>
    </row>
    <row r="2" spans="1:8" ht="15.75">
      <c r="A2" s="140"/>
      <c r="B2" s="138"/>
      <c r="C2" s="138"/>
      <c r="D2" s="138"/>
      <c r="E2" s="138"/>
      <c r="F2" s="138"/>
      <c r="G2" s="138"/>
      <c r="H2" s="138"/>
    </row>
    <row r="3" spans="1:8" s="143" customFormat="1" ht="28.5" customHeight="1">
      <c r="A3" s="141" t="s">
        <v>176</v>
      </c>
      <c r="B3" s="142"/>
      <c r="C3" s="142"/>
      <c r="D3" s="142"/>
      <c r="E3" s="142"/>
      <c r="F3" s="142"/>
      <c r="G3" s="142"/>
      <c r="H3" s="142"/>
    </row>
    <row r="4" spans="1:8" s="192" customFormat="1" ht="21" customHeight="1">
      <c r="A4" s="144" t="s">
        <v>119</v>
      </c>
      <c r="B4" s="191"/>
      <c r="C4" s="191"/>
      <c r="D4" s="191"/>
      <c r="E4" s="191"/>
      <c r="F4" s="191"/>
      <c r="G4" s="191"/>
      <c r="H4" s="191"/>
    </row>
    <row r="5" spans="1:8" s="193" customFormat="1" ht="20.25" thickBot="1">
      <c r="A5" s="1337" t="s">
        <v>276</v>
      </c>
      <c r="B5" s="1337"/>
      <c r="C5" s="1337"/>
      <c r="D5" s="1337"/>
      <c r="E5" s="1337"/>
      <c r="F5" s="1337"/>
      <c r="G5" s="1337"/>
      <c r="H5" s="1337"/>
    </row>
    <row r="6" spans="1:8" s="151" customFormat="1" ht="21" customHeight="1" thickTop="1">
      <c r="A6" s="145" t="s">
        <v>734</v>
      </c>
      <c r="B6" s="146" t="s">
        <v>120</v>
      </c>
      <c r="C6" s="147" t="s">
        <v>121</v>
      </c>
      <c r="D6" s="1338" t="s">
        <v>297</v>
      </c>
      <c r="E6" s="1339"/>
      <c r="F6" s="1338" t="s">
        <v>122</v>
      </c>
      <c r="G6" s="1339"/>
      <c r="H6" s="150" t="s">
        <v>121</v>
      </c>
    </row>
    <row r="7" spans="1:8" s="5" customFormat="1" ht="21" customHeight="1">
      <c r="A7" s="152"/>
      <c r="B7" s="153"/>
      <c r="C7" s="154" t="s">
        <v>735</v>
      </c>
      <c r="D7" s="155" t="s">
        <v>123</v>
      </c>
      <c r="E7" s="155" t="s">
        <v>124</v>
      </c>
      <c r="F7" s="156" t="s">
        <v>125</v>
      </c>
      <c r="G7" s="156" t="s">
        <v>124</v>
      </c>
      <c r="H7" s="157" t="s">
        <v>736</v>
      </c>
    </row>
    <row r="8" spans="1:8" ht="23.25" customHeight="1">
      <c r="A8" s="194" t="s">
        <v>766</v>
      </c>
      <c r="B8" s="195" t="s">
        <v>127</v>
      </c>
      <c r="C8" s="195">
        <f t="shared" ref="C8:H8" si="0">C9+C13</f>
        <v>81319915</v>
      </c>
      <c r="D8" s="195">
        <f t="shared" si="0"/>
        <v>18552727</v>
      </c>
      <c r="E8" s="195">
        <f t="shared" si="0"/>
        <v>164782990</v>
      </c>
      <c r="F8" s="195">
        <f t="shared" si="0"/>
        <v>487325453</v>
      </c>
      <c r="G8" s="195">
        <f t="shared" si="0"/>
        <v>430321127</v>
      </c>
      <c r="H8" s="393">
        <f t="shared" si="0"/>
        <v>138324241</v>
      </c>
    </row>
    <row r="9" spans="1:8" s="163" customFormat="1" ht="23.25" customHeight="1">
      <c r="A9" s="778" t="s">
        <v>737</v>
      </c>
      <c r="B9" s="779" t="s">
        <v>435</v>
      </c>
      <c r="C9" s="779">
        <f t="shared" ref="C9:H9" si="1">SUM(C10:C12)</f>
        <v>81319915</v>
      </c>
      <c r="D9" s="779">
        <f t="shared" si="1"/>
        <v>18552727</v>
      </c>
      <c r="E9" s="779">
        <f t="shared" si="1"/>
        <v>164782990</v>
      </c>
      <c r="F9" s="779">
        <f t="shared" si="1"/>
        <v>487325453</v>
      </c>
      <c r="G9" s="779">
        <f t="shared" si="1"/>
        <v>430321127</v>
      </c>
      <c r="H9" s="780">
        <f t="shared" si="1"/>
        <v>138324241</v>
      </c>
    </row>
    <row r="10" spans="1:8" s="777" customFormat="1" ht="23.25" customHeight="1">
      <c r="A10" s="160">
        <v>1</v>
      </c>
      <c r="B10" s="773" t="s">
        <v>518</v>
      </c>
      <c r="C10" s="774">
        <v>81319915</v>
      </c>
      <c r="D10" s="774">
        <v>18552727</v>
      </c>
      <c r="E10" s="774">
        <v>55692082</v>
      </c>
      <c r="F10" s="774">
        <v>50961817</v>
      </c>
      <c r="G10" s="774">
        <v>103048401</v>
      </c>
      <c r="H10" s="775">
        <f>C10+F10-G10</f>
        <v>29233331</v>
      </c>
    </row>
    <row r="11" spans="1:8" s="777" customFormat="1" ht="23.25" customHeight="1">
      <c r="A11" s="160">
        <v>2</v>
      </c>
      <c r="B11" s="773" t="s">
        <v>656</v>
      </c>
      <c r="C11" s="774"/>
      <c r="D11" s="774"/>
      <c r="E11" s="774">
        <v>109090908</v>
      </c>
      <c r="F11" s="774">
        <v>436363636</v>
      </c>
      <c r="G11" s="774">
        <v>327272726</v>
      </c>
      <c r="H11" s="775">
        <f>C11+F11-G11</f>
        <v>109090910</v>
      </c>
    </row>
    <row r="12" spans="1:8" ht="23.25" customHeight="1">
      <c r="A12" s="160"/>
      <c r="B12" s="773"/>
      <c r="C12" s="161"/>
      <c r="D12" s="161"/>
      <c r="E12" s="161"/>
      <c r="F12" s="161"/>
      <c r="G12" s="161"/>
      <c r="H12" s="162"/>
    </row>
    <row r="13" spans="1:8" s="388" customFormat="1" ht="23.25" customHeight="1">
      <c r="A13" s="368" t="s">
        <v>738</v>
      </c>
      <c r="B13" s="781" t="s">
        <v>509</v>
      </c>
      <c r="C13" s="781">
        <f t="shared" ref="C13:H13" si="2">SUM(C14:C14)</f>
        <v>0</v>
      </c>
      <c r="D13" s="781">
        <f t="shared" si="2"/>
        <v>0</v>
      </c>
      <c r="E13" s="781">
        <f t="shared" si="2"/>
        <v>0</v>
      </c>
      <c r="F13" s="781">
        <f t="shared" si="2"/>
        <v>0</v>
      </c>
      <c r="G13" s="781">
        <f t="shared" si="2"/>
        <v>0</v>
      </c>
      <c r="H13" s="776">
        <f t="shared" si="2"/>
        <v>0</v>
      </c>
    </row>
    <row r="14" spans="1:8" ht="23.25" customHeight="1">
      <c r="A14" s="160"/>
      <c r="B14" s="161"/>
      <c r="C14" s="161"/>
      <c r="D14" s="161"/>
      <c r="E14" s="161"/>
      <c r="F14" s="161"/>
      <c r="G14" s="161"/>
      <c r="H14" s="775"/>
    </row>
    <row r="15" spans="1:8" s="369" customFormat="1" ht="23.25" customHeight="1">
      <c r="A15" s="158" t="s">
        <v>767</v>
      </c>
      <c r="B15" s="159" t="s">
        <v>126</v>
      </c>
      <c r="C15" s="159">
        <f t="shared" ref="C15:H15" si="3">SUM(C16:C17)</f>
        <v>0</v>
      </c>
      <c r="D15" s="159">
        <f t="shared" si="3"/>
        <v>24821290778</v>
      </c>
      <c r="E15" s="159">
        <f t="shared" si="3"/>
        <v>24821290778</v>
      </c>
      <c r="F15" s="159">
        <f t="shared" si="3"/>
        <v>40426441717</v>
      </c>
      <c r="G15" s="159">
        <f t="shared" si="3"/>
        <v>40426441717</v>
      </c>
      <c r="H15" s="776">
        <f t="shared" si="3"/>
        <v>0</v>
      </c>
    </row>
    <row r="16" spans="1:8" s="385" customFormat="1" ht="23.25" customHeight="1">
      <c r="A16" s="160">
        <v>1</v>
      </c>
      <c r="B16" s="773" t="s">
        <v>728</v>
      </c>
      <c r="C16" s="774">
        <v>0</v>
      </c>
      <c r="D16" s="774">
        <v>7964654766</v>
      </c>
      <c r="E16" s="774">
        <v>7964654766</v>
      </c>
      <c r="F16" s="774">
        <v>15665195265</v>
      </c>
      <c r="G16" s="774">
        <v>15665195265</v>
      </c>
      <c r="H16" s="775">
        <f>C16+F16-G16</f>
        <v>0</v>
      </c>
    </row>
    <row r="17" spans="1:9" ht="23.25" customHeight="1">
      <c r="A17" s="160">
        <v>2</v>
      </c>
      <c r="B17" s="161" t="s">
        <v>729</v>
      </c>
      <c r="C17" s="161">
        <v>0</v>
      </c>
      <c r="D17" s="161">
        <v>16856636012</v>
      </c>
      <c r="E17" s="161">
        <v>16856636012</v>
      </c>
      <c r="F17" s="161">
        <v>24761246452</v>
      </c>
      <c r="G17" s="161">
        <v>24761246452</v>
      </c>
      <c r="H17" s="782">
        <f>C17+F17-G17</f>
        <v>0</v>
      </c>
    </row>
    <row r="18" spans="1:9" s="164" customFormat="1" ht="23.25" customHeight="1">
      <c r="A18" s="165"/>
      <c r="B18" s="166"/>
      <c r="C18" s="166"/>
      <c r="D18" s="166"/>
      <c r="E18" s="166"/>
      <c r="F18" s="166"/>
      <c r="G18" s="166"/>
      <c r="H18" s="167"/>
    </row>
    <row r="19" spans="1:9" s="163" customFormat="1" ht="33" customHeight="1" thickBot="1">
      <c r="A19" s="370"/>
      <c r="B19" s="371" t="s">
        <v>739</v>
      </c>
      <c r="C19" s="371">
        <f t="shared" ref="C19:H19" si="4">C15+C8</f>
        <v>81319915</v>
      </c>
      <c r="D19" s="371">
        <f t="shared" si="4"/>
        <v>24839843505</v>
      </c>
      <c r="E19" s="371">
        <f t="shared" si="4"/>
        <v>24986073768</v>
      </c>
      <c r="F19" s="371">
        <f t="shared" si="4"/>
        <v>40913767170</v>
      </c>
      <c r="G19" s="371">
        <f t="shared" si="4"/>
        <v>40856762844</v>
      </c>
      <c r="H19" s="372">
        <f t="shared" si="4"/>
        <v>138324241</v>
      </c>
      <c r="I19" s="163">
        <f>H19-'Bang can doi ke toan'!E30</f>
        <v>-374583397</v>
      </c>
    </row>
    <row r="20" spans="1:9" ht="18.75" customHeight="1" thickTop="1">
      <c r="F20" s="1342" t="s">
        <v>305</v>
      </c>
      <c r="G20" s="1342"/>
      <c r="H20" s="1342"/>
    </row>
    <row r="21" spans="1:9" s="170" customFormat="1" ht="15.75" customHeight="1">
      <c r="A21" s="1341" t="s">
        <v>740</v>
      </c>
      <c r="B21" s="1341"/>
      <c r="C21" s="168"/>
      <c r="D21" s="168" t="s">
        <v>741</v>
      </c>
      <c r="E21" s="169"/>
      <c r="F21" s="1245" t="s">
        <v>684</v>
      </c>
      <c r="G21" s="1245"/>
      <c r="H21" s="1245"/>
      <c r="I21" s="312"/>
    </row>
    <row r="25" spans="1:9">
      <c r="B25" s="171"/>
    </row>
    <row r="26" spans="1:9">
      <c r="B26" s="171"/>
    </row>
    <row r="27" spans="1:9">
      <c r="B27" s="171"/>
    </row>
    <row r="28" spans="1:9" ht="16.5">
      <c r="A28" s="1340" t="s">
        <v>790</v>
      </c>
      <c r="B28" s="1340"/>
    </row>
  </sheetData>
  <mergeCells count="7">
    <mergeCell ref="A5:H5"/>
    <mergeCell ref="D6:E6"/>
    <mergeCell ref="F6:G6"/>
    <mergeCell ref="A28:B28"/>
    <mergeCell ref="F21:H21"/>
    <mergeCell ref="A21:B21"/>
    <mergeCell ref="F20:H20"/>
  </mergeCells>
  <phoneticPr fontId="2" type="noConversion"/>
  <pageMargins left="0.24" right="0.19" top="0.19" bottom="0.2" header="0.19" footer="0.19"/>
  <pageSetup paperSize="9" orientation="landscape" horizontalDpi="204" verticalDpi="196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E64"/>
  <sheetViews>
    <sheetView topLeftCell="A19" workbookViewId="0">
      <selection activeCell="A6" sqref="A6:G6"/>
    </sheetView>
  </sheetViews>
  <sheetFormatPr defaultColWidth="8" defaultRowHeight="15"/>
  <cols>
    <col min="1" max="1" width="4" style="987" customWidth="1"/>
    <col min="2" max="2" width="49.625" style="82" customWidth="1"/>
    <col min="3" max="3" width="19.75" style="82" customWidth="1"/>
    <col min="4" max="4" width="16" style="82" customWidth="1"/>
    <col min="5" max="5" width="14.875" style="82" customWidth="1"/>
    <col min="6" max="16384" width="8" style="82"/>
  </cols>
  <sheetData>
    <row r="1" spans="1:4" ht="16.5">
      <c r="A1" s="1287"/>
      <c r="B1" s="1287"/>
    </row>
    <row r="2" spans="1:4" ht="16.5">
      <c r="A2" s="1287"/>
      <c r="B2" s="1287"/>
    </row>
    <row r="3" spans="1:4" ht="16.5">
      <c r="A3" s="984"/>
      <c r="B3" s="16"/>
    </row>
    <row r="4" spans="1:4" ht="22.5" customHeight="1">
      <c r="A4" s="984"/>
      <c r="B4" s="16"/>
    </row>
    <row r="5" spans="1:4" ht="24.75" customHeight="1">
      <c r="A5" s="1288" t="s">
        <v>93</v>
      </c>
      <c r="B5" s="1288"/>
      <c r="C5" s="1288"/>
      <c r="D5" s="1288"/>
    </row>
    <row r="6" spans="1:4" ht="19.5">
      <c r="A6" s="1289" t="s">
        <v>92</v>
      </c>
      <c r="B6" s="1289"/>
      <c r="C6" s="1289"/>
      <c r="D6" s="1289"/>
    </row>
    <row r="7" spans="1:4" ht="18.75">
      <c r="A7" s="1290" t="s">
        <v>276</v>
      </c>
      <c r="B7" s="1290"/>
      <c r="C7" s="1290"/>
      <c r="D7" s="1290"/>
    </row>
    <row r="8" spans="1:4" ht="8.25" customHeight="1" thickBot="1">
      <c r="A8" s="985"/>
      <c r="B8" s="83"/>
      <c r="C8" s="83"/>
      <c r="D8" s="83"/>
    </row>
    <row r="9" spans="1:4" ht="18.75" customHeight="1" thickTop="1">
      <c r="A9" s="1347" t="s">
        <v>734</v>
      </c>
      <c r="B9" s="1285" t="s">
        <v>102</v>
      </c>
      <c r="C9" s="1285" t="s">
        <v>104</v>
      </c>
      <c r="D9" s="1305" t="s">
        <v>799</v>
      </c>
    </row>
    <row r="10" spans="1:4" ht="18.75" customHeight="1">
      <c r="A10" s="1348"/>
      <c r="B10" s="1286"/>
      <c r="C10" s="1286"/>
      <c r="D10" s="1306"/>
    </row>
    <row r="11" spans="1:4" s="85" customFormat="1" ht="28.5" customHeight="1">
      <c r="A11" s="1220" t="s">
        <v>737</v>
      </c>
      <c r="B11" s="1221" t="s">
        <v>1147</v>
      </c>
      <c r="C11" s="1221">
        <f>SUM(C12:C19)</f>
        <v>581516617770</v>
      </c>
      <c r="D11" s="1222"/>
    </row>
    <row r="12" spans="1:4" ht="28.5" customHeight="1">
      <c r="A12" s="998">
        <v>1</v>
      </c>
      <c r="B12" s="87" t="s">
        <v>94</v>
      </c>
      <c r="C12" s="87">
        <f>301357107981+524284612</f>
        <v>301881392593</v>
      </c>
      <c r="D12" s="174"/>
    </row>
    <row r="13" spans="1:4" ht="28.5" customHeight="1">
      <c r="A13" s="998">
        <f t="shared" ref="A13:A18" si="0">+A12+1</f>
        <v>2</v>
      </c>
      <c r="B13" s="87" t="s">
        <v>95</v>
      </c>
      <c r="C13" s="87">
        <v>52330108259</v>
      </c>
      <c r="D13" s="174"/>
    </row>
    <row r="14" spans="1:4" ht="28.5" customHeight="1">
      <c r="A14" s="998">
        <f t="shared" si="0"/>
        <v>3</v>
      </c>
      <c r="B14" s="87" t="s">
        <v>96</v>
      </c>
      <c r="C14" s="87">
        <f>25383679290+4617656879</f>
        <v>30001336169</v>
      </c>
      <c r="D14" s="174"/>
    </row>
    <row r="15" spans="1:4" ht="28.5" customHeight="1">
      <c r="A15" s="998">
        <f t="shared" si="0"/>
        <v>4</v>
      </c>
      <c r="B15" s="87" t="s">
        <v>100</v>
      </c>
      <c r="C15" s="87">
        <v>3441325267</v>
      </c>
      <c r="D15" s="174"/>
    </row>
    <row r="16" spans="1:4" ht="28.5" customHeight="1">
      <c r="A16" s="998">
        <f t="shared" si="0"/>
        <v>5</v>
      </c>
      <c r="B16" s="1223" t="s">
        <v>1149</v>
      </c>
      <c r="C16" s="87">
        <v>1150354545</v>
      </c>
      <c r="D16" s="174"/>
    </row>
    <row r="17" spans="1:5" ht="28.5" customHeight="1">
      <c r="A17" s="998">
        <f t="shared" si="0"/>
        <v>6</v>
      </c>
      <c r="B17" s="1223" t="s">
        <v>1150</v>
      </c>
      <c r="C17" s="87">
        <v>180740736755</v>
      </c>
      <c r="D17" s="174"/>
    </row>
    <row r="18" spans="1:5" ht="28.5" customHeight="1">
      <c r="A18" s="998">
        <f t="shared" si="0"/>
        <v>7</v>
      </c>
      <c r="B18" s="1223" t="s">
        <v>1157</v>
      </c>
      <c r="C18" s="87">
        <v>11971364182</v>
      </c>
      <c r="D18" s="174"/>
    </row>
    <row r="19" spans="1:5" ht="28.5" customHeight="1">
      <c r="A19" s="998"/>
      <c r="B19" s="87"/>
      <c r="C19" s="87"/>
      <c r="D19" s="174"/>
    </row>
    <row r="20" spans="1:5" s="85" customFormat="1" ht="28.5" customHeight="1">
      <c r="A20" s="1220" t="s">
        <v>738</v>
      </c>
      <c r="B20" s="1221" t="s">
        <v>1148</v>
      </c>
      <c r="C20" s="1221">
        <f>SUM(C21:C28)</f>
        <v>13128234005</v>
      </c>
      <c r="D20" s="1222"/>
      <c r="E20" s="1224">
        <f>C20-'Bang can doi ke toan'!E58</f>
        <v>0</v>
      </c>
    </row>
    <row r="21" spans="1:5" ht="28.5" customHeight="1">
      <c r="A21" s="998">
        <v>1</v>
      </c>
      <c r="B21" s="87" t="s">
        <v>98</v>
      </c>
      <c r="C21" s="87">
        <v>41954636</v>
      </c>
      <c r="D21" s="174"/>
      <c r="E21" s="82" t="s">
        <v>1104</v>
      </c>
    </row>
    <row r="22" spans="1:5" ht="28.5" customHeight="1">
      <c r="A22" s="998">
        <f t="shared" ref="A22:A27" si="1">+A21+1</f>
        <v>2</v>
      </c>
      <c r="B22" s="87" t="s">
        <v>183</v>
      </c>
      <c r="C22" s="87">
        <v>3168691871</v>
      </c>
      <c r="D22" s="174"/>
      <c r="E22" s="82" t="s">
        <v>1104</v>
      </c>
    </row>
    <row r="23" spans="1:5" ht="28.5" customHeight="1">
      <c r="A23" s="998">
        <f t="shared" si="1"/>
        <v>3</v>
      </c>
      <c r="B23" s="87" t="s">
        <v>97</v>
      </c>
      <c r="C23" s="87">
        <v>7598050454</v>
      </c>
      <c r="D23" s="174"/>
      <c r="E23" s="82" t="s">
        <v>1104</v>
      </c>
    </row>
    <row r="24" spans="1:5" ht="28.5" customHeight="1">
      <c r="A24" s="998">
        <f t="shared" si="1"/>
        <v>4</v>
      </c>
      <c r="B24" s="87" t="s">
        <v>101</v>
      </c>
      <c r="C24" s="87">
        <v>300185528</v>
      </c>
      <c r="D24" s="174"/>
      <c r="E24" s="82" t="s">
        <v>1104</v>
      </c>
    </row>
    <row r="25" spans="1:5" ht="28.5" customHeight="1">
      <c r="A25" s="998">
        <f t="shared" si="1"/>
        <v>5</v>
      </c>
      <c r="B25" s="87" t="s">
        <v>99</v>
      </c>
      <c r="C25" s="87">
        <v>1233241456</v>
      </c>
      <c r="D25" s="174"/>
      <c r="E25" s="82" t="s">
        <v>1104</v>
      </c>
    </row>
    <row r="26" spans="1:5" ht="28.5" customHeight="1">
      <c r="A26" s="998">
        <f t="shared" si="1"/>
        <v>6</v>
      </c>
      <c r="B26" s="87" t="s">
        <v>184</v>
      </c>
      <c r="C26" s="87">
        <v>349829152</v>
      </c>
      <c r="D26" s="174"/>
      <c r="E26" s="82" t="s">
        <v>1104</v>
      </c>
    </row>
    <row r="27" spans="1:5" ht="28.5" customHeight="1">
      <c r="A27" s="998">
        <f t="shared" si="1"/>
        <v>7</v>
      </c>
      <c r="B27" s="87" t="s">
        <v>185</v>
      </c>
      <c r="C27" s="87">
        <f>43107182+393173726</f>
        <v>436280908</v>
      </c>
      <c r="D27" s="174"/>
      <c r="E27" s="82" t="s">
        <v>1104</v>
      </c>
    </row>
    <row r="28" spans="1:5" s="89" customFormat="1" ht="28.5" customHeight="1">
      <c r="A28" s="986"/>
      <c r="B28" s="91"/>
      <c r="C28" s="91"/>
      <c r="D28" s="176"/>
    </row>
    <row r="29" spans="1:5" s="89" customFormat="1" ht="18.75" customHeight="1">
      <c r="A29" s="1349"/>
      <c r="B29" s="1302" t="s">
        <v>739</v>
      </c>
      <c r="C29" s="1300">
        <f>C20+C11</f>
        <v>594644851775</v>
      </c>
      <c r="D29" s="1291"/>
      <c r="E29" s="1346">
        <f>C29-'Bang can doi ke toan'!E58-'Bang can doi ke toan'!E27</f>
        <v>-81222675658</v>
      </c>
    </row>
    <row r="30" spans="1:5" s="89" customFormat="1" ht="18.75" customHeight="1" thickBot="1">
      <c r="A30" s="1350"/>
      <c r="B30" s="1301"/>
      <c r="C30" s="1301"/>
      <c r="D30" s="1292"/>
      <c r="E30" s="1346"/>
    </row>
    <row r="31" spans="1:5" s="89" customFormat="1" ht="18.75" customHeight="1" thickTop="1">
      <c r="A31" s="93"/>
      <c r="B31" s="82"/>
      <c r="C31" s="1344" t="s">
        <v>1130</v>
      </c>
      <c r="D31" s="1345"/>
    </row>
    <row r="32" spans="1:5" s="173" customFormat="1" ht="14.25">
      <c r="A32" s="999" t="s">
        <v>657</v>
      </c>
      <c r="B32" s="1000"/>
      <c r="C32" s="1297" t="s">
        <v>684</v>
      </c>
      <c r="D32" s="1297"/>
    </row>
    <row r="33" spans="1:5" s="173" customFormat="1" ht="17.25" customHeight="1">
      <c r="A33" s="1297"/>
      <c r="B33" s="1297"/>
      <c r="C33" s="1297"/>
      <c r="D33" s="1297"/>
      <c r="E33" s="312"/>
    </row>
    <row r="34" spans="1:5" s="89" customFormat="1" ht="10.5" customHeight="1">
      <c r="A34" s="93"/>
      <c r="B34" s="82"/>
      <c r="C34" s="82"/>
      <c r="D34" s="82"/>
    </row>
    <row r="35" spans="1:5" s="92" customFormat="1" ht="7.5" customHeight="1">
      <c r="A35" s="93"/>
      <c r="B35" s="82"/>
      <c r="C35" s="82"/>
      <c r="D35" s="93"/>
    </row>
    <row r="36" spans="1:5" s="85" customFormat="1" ht="15.75">
      <c r="A36" s="93"/>
      <c r="B36" s="82"/>
      <c r="C36" s="82"/>
      <c r="D36" s="82"/>
    </row>
    <row r="39" spans="1:5" ht="16.5">
      <c r="A39" s="1343" t="s">
        <v>790</v>
      </c>
      <c r="B39" s="1343"/>
    </row>
    <row r="43" spans="1:5" s="85" customFormat="1" ht="15.75">
      <c r="A43" s="987"/>
      <c r="B43" s="82"/>
      <c r="C43" s="82"/>
      <c r="D43" s="82"/>
    </row>
    <row r="60" spans="1:4" s="85" customFormat="1" ht="15.75">
      <c r="A60" s="987"/>
      <c r="B60" s="82"/>
      <c r="C60" s="82"/>
      <c r="D60" s="82"/>
    </row>
    <row r="64" spans="1:4" s="85" customFormat="1" ht="15.75">
      <c r="A64" s="987"/>
      <c r="B64" s="82"/>
      <c r="C64" s="82"/>
      <c r="D64" s="82"/>
    </row>
  </sheetData>
  <mergeCells count="19">
    <mergeCell ref="A1:B1"/>
    <mergeCell ref="A2:B2"/>
    <mergeCell ref="A5:D5"/>
    <mergeCell ref="A6:D6"/>
    <mergeCell ref="E29:E30"/>
    <mergeCell ref="A7:D7"/>
    <mergeCell ref="A9:A10"/>
    <mergeCell ref="B9:B10"/>
    <mergeCell ref="D29:D30"/>
    <mergeCell ref="C9:C10"/>
    <mergeCell ref="D9:D10"/>
    <mergeCell ref="A29:A30"/>
    <mergeCell ref="B29:B30"/>
    <mergeCell ref="C29:C30"/>
    <mergeCell ref="A39:B39"/>
    <mergeCell ref="A33:B33"/>
    <mergeCell ref="C33:D33"/>
    <mergeCell ref="C32:D32"/>
    <mergeCell ref="C31:D31"/>
  </mergeCells>
  <phoneticPr fontId="87" type="noConversion"/>
  <printOptions horizontalCentered="1"/>
  <pageMargins left="0.27" right="0.24" top="0.32" bottom="0.44" header="0" footer="0"/>
  <pageSetup paperSize="9" orientation="portrait" r:id="rId1"/>
  <headerFooter alignWithMargins="0">
    <oddFooter>Page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N29"/>
  <sheetViews>
    <sheetView workbookViewId="0">
      <selection activeCell="A6" sqref="A6:G6"/>
    </sheetView>
  </sheetViews>
  <sheetFormatPr defaultColWidth="10.5" defaultRowHeight="12.75"/>
  <cols>
    <col min="1" max="1" width="4.125" style="439" customWidth="1"/>
    <col min="2" max="2" width="20.375" style="439" customWidth="1"/>
    <col min="3" max="3" width="11.875" style="468" customWidth="1"/>
    <col min="4" max="4" width="10.375" style="439" customWidth="1"/>
    <col min="5" max="5" width="11.875" style="439" customWidth="1"/>
    <col min="6" max="6" width="10.625" style="439" customWidth="1"/>
    <col min="7" max="7" width="10.375" style="439" customWidth="1"/>
    <col min="8" max="8" width="12.25" style="468" customWidth="1"/>
    <col min="9" max="9" width="10.375" style="439" customWidth="1"/>
    <col min="10" max="10" width="12.25" style="439" customWidth="1"/>
    <col min="11" max="12" width="10.25" style="439" customWidth="1"/>
    <col min="13" max="13" width="12.875" style="439" customWidth="1"/>
    <col min="14" max="16384" width="10.5" style="439"/>
  </cols>
  <sheetData>
    <row r="1" spans="1:14" ht="16.5">
      <c r="A1" s="1355"/>
      <c r="B1" s="1355"/>
      <c r="C1" s="1355"/>
      <c r="D1" s="437"/>
      <c r="E1" s="437"/>
      <c r="F1" s="437"/>
      <c r="G1" s="437"/>
      <c r="H1" s="438"/>
      <c r="I1" s="437"/>
      <c r="J1" s="437"/>
      <c r="K1" s="1354"/>
      <c r="L1" s="1354"/>
    </row>
    <row r="2" spans="1:14" ht="16.5">
      <c r="A2" s="1355"/>
      <c r="B2" s="1355"/>
      <c r="C2" s="1355"/>
      <c r="D2" s="440"/>
      <c r="E2" s="440"/>
      <c r="F2" s="440"/>
      <c r="G2" s="440"/>
      <c r="H2" s="441"/>
      <c r="I2" s="440"/>
      <c r="J2" s="440"/>
      <c r="K2" s="1351"/>
      <c r="L2" s="1351"/>
    </row>
    <row r="3" spans="1:14" ht="14.25">
      <c r="A3" s="4"/>
      <c r="B3" s="4"/>
      <c r="C3" s="441"/>
      <c r="D3" s="440"/>
      <c r="E3" s="440"/>
      <c r="F3" s="440"/>
      <c r="G3" s="440"/>
      <c r="H3" s="441"/>
      <c r="I3" s="440"/>
      <c r="J3" s="440"/>
      <c r="K3" s="1351"/>
      <c r="L3" s="1351"/>
    </row>
    <row r="4" spans="1:14" ht="14.25">
      <c r="A4" s="4"/>
      <c r="B4" s="4"/>
      <c r="C4" s="441"/>
      <c r="D4" s="440"/>
      <c r="E4" s="440"/>
      <c r="F4" s="440"/>
      <c r="G4" s="440"/>
      <c r="H4" s="441"/>
      <c r="I4" s="440"/>
      <c r="J4" s="440"/>
      <c r="K4" s="1351"/>
      <c r="L4" s="1351"/>
    </row>
    <row r="5" spans="1:14" ht="21.75">
      <c r="A5" s="1352" t="s">
        <v>246</v>
      </c>
      <c r="B5" s="1352"/>
      <c r="C5" s="1352"/>
      <c r="D5" s="1352"/>
      <c r="E5" s="1352"/>
      <c r="F5" s="1352"/>
      <c r="G5" s="1352"/>
      <c r="H5" s="1352"/>
      <c r="I5" s="1352"/>
      <c r="J5" s="1352"/>
      <c r="K5" s="1352"/>
      <c r="L5" s="1352"/>
    </row>
    <row r="6" spans="1:14" ht="16.5" thickBot="1">
      <c r="A6" s="1353"/>
      <c r="B6" s="1353"/>
      <c r="C6" s="1353"/>
      <c r="D6" s="1353"/>
      <c r="E6" s="1353"/>
      <c r="F6" s="1353"/>
      <c r="G6" s="1353"/>
      <c r="H6" s="1353"/>
      <c r="I6" s="1353"/>
      <c r="J6" s="1353"/>
      <c r="K6" s="1353"/>
      <c r="L6" s="1353"/>
    </row>
    <row r="7" spans="1:14" ht="21.75" customHeight="1" thickTop="1">
      <c r="A7" s="1358" t="s">
        <v>734</v>
      </c>
      <c r="B7" s="1361" t="s">
        <v>247</v>
      </c>
      <c r="C7" s="1364" t="s">
        <v>796</v>
      </c>
      <c r="D7" s="1364"/>
      <c r="E7" s="1364"/>
      <c r="F7" s="1364"/>
      <c r="G7" s="1364"/>
      <c r="H7" s="1364" t="s">
        <v>248</v>
      </c>
      <c r="I7" s="1364"/>
      <c r="J7" s="1364"/>
      <c r="K7" s="1364"/>
      <c r="L7" s="1365"/>
    </row>
    <row r="8" spans="1:14" ht="21.75" customHeight="1">
      <c r="A8" s="1359"/>
      <c r="B8" s="1362"/>
      <c r="C8" s="1366" t="s">
        <v>249</v>
      </c>
      <c r="D8" s="1368" t="s">
        <v>778</v>
      </c>
      <c r="E8" s="1368"/>
      <c r="F8" s="1368"/>
      <c r="G8" s="1368"/>
      <c r="H8" s="1366" t="s">
        <v>249</v>
      </c>
      <c r="I8" s="1368" t="s">
        <v>778</v>
      </c>
      <c r="J8" s="1368"/>
      <c r="K8" s="1368"/>
      <c r="L8" s="1369"/>
    </row>
    <row r="9" spans="1:14" ht="21.75" customHeight="1">
      <c r="A9" s="1360"/>
      <c r="B9" s="1363"/>
      <c r="C9" s="1367"/>
      <c r="D9" s="2" t="s">
        <v>250</v>
      </c>
      <c r="E9" s="2" t="s">
        <v>251</v>
      </c>
      <c r="F9" s="2" t="s">
        <v>252</v>
      </c>
      <c r="G9" s="2" t="s">
        <v>253</v>
      </c>
      <c r="H9" s="1367"/>
      <c r="I9" s="2" t="s">
        <v>250</v>
      </c>
      <c r="J9" s="2" t="s">
        <v>251</v>
      </c>
      <c r="K9" s="2" t="s">
        <v>252</v>
      </c>
      <c r="L9" s="3" t="s">
        <v>253</v>
      </c>
    </row>
    <row r="10" spans="1:14" ht="21.75" customHeight="1">
      <c r="A10" s="442" t="s">
        <v>766</v>
      </c>
      <c r="B10" s="443" t="s">
        <v>254</v>
      </c>
      <c r="C10" s="444">
        <f t="shared" ref="C10:L10" si="0">SUM(C11:C15)</f>
        <v>451772739</v>
      </c>
      <c r="D10" s="444">
        <f t="shared" si="0"/>
        <v>0</v>
      </c>
      <c r="E10" s="444">
        <f t="shared" si="0"/>
        <v>451772739</v>
      </c>
      <c r="F10" s="444">
        <f t="shared" si="0"/>
        <v>0</v>
      </c>
      <c r="G10" s="444">
        <f t="shared" si="0"/>
        <v>0</v>
      </c>
      <c r="H10" s="444">
        <f t="shared" si="0"/>
        <v>903545490</v>
      </c>
      <c r="I10" s="444">
        <f t="shared" si="0"/>
        <v>0</v>
      </c>
      <c r="J10" s="444">
        <f t="shared" si="0"/>
        <v>903545490</v>
      </c>
      <c r="K10" s="444">
        <f t="shared" si="0"/>
        <v>0</v>
      </c>
      <c r="L10" s="445">
        <f t="shared" si="0"/>
        <v>0</v>
      </c>
      <c r="M10" s="446"/>
    </row>
    <row r="11" spans="1:14" s="452" customFormat="1" ht="21.75" customHeight="1">
      <c r="A11" s="447" t="s">
        <v>737</v>
      </c>
      <c r="B11" s="448" t="s">
        <v>255</v>
      </c>
      <c r="C11" s="449">
        <f>D11+E11+F11+G11</f>
        <v>291487473</v>
      </c>
      <c r="D11" s="449"/>
      <c r="E11" s="449">
        <v>291487473</v>
      </c>
      <c r="F11" s="449"/>
      <c r="G11" s="449"/>
      <c r="H11" s="449">
        <f>I11+J11+K11+L11</f>
        <v>582974946</v>
      </c>
      <c r="I11" s="449"/>
      <c r="J11" s="449">
        <v>582974946</v>
      </c>
      <c r="K11" s="449"/>
      <c r="L11" s="450"/>
      <c r="M11" s="451"/>
    </row>
    <row r="12" spans="1:14" s="452" customFormat="1" ht="21.75" customHeight="1">
      <c r="A12" s="447" t="s">
        <v>738</v>
      </c>
      <c r="B12" s="448" t="s">
        <v>256</v>
      </c>
      <c r="C12" s="449">
        <f>D12+E12+F12+G12</f>
        <v>0</v>
      </c>
      <c r="D12" s="449"/>
      <c r="E12" s="449"/>
      <c r="F12" s="453"/>
      <c r="G12" s="449"/>
      <c r="H12" s="449">
        <f>I12+J12+K12+L12</f>
        <v>0</v>
      </c>
      <c r="I12" s="449"/>
      <c r="J12" s="449"/>
      <c r="K12" s="449"/>
      <c r="L12" s="450"/>
      <c r="M12" s="451"/>
    </row>
    <row r="13" spans="1:14" s="452" customFormat="1" ht="21.75" customHeight="1">
      <c r="A13" s="447" t="s">
        <v>770</v>
      </c>
      <c r="B13" s="448" t="s">
        <v>257</v>
      </c>
      <c r="C13" s="449">
        <f>D13+E13+F13+G13</f>
        <v>157445715</v>
      </c>
      <c r="D13" s="449"/>
      <c r="E13" s="449">
        <v>157445715</v>
      </c>
      <c r="F13" s="449"/>
      <c r="G13" s="449"/>
      <c r="H13" s="449">
        <f>I13+J13+K13+L13</f>
        <v>314891430</v>
      </c>
      <c r="I13" s="449"/>
      <c r="J13" s="449">
        <v>314891430</v>
      </c>
      <c r="K13" s="449"/>
      <c r="L13" s="450"/>
      <c r="M13" s="451"/>
    </row>
    <row r="14" spans="1:14" s="452" customFormat="1" ht="21.75" customHeight="1">
      <c r="A14" s="447" t="s">
        <v>771</v>
      </c>
      <c r="B14" s="448" t="s">
        <v>258</v>
      </c>
      <c r="C14" s="449">
        <f>D14+E14+F14+G14</f>
        <v>2839551</v>
      </c>
      <c r="D14" s="449"/>
      <c r="E14" s="449">
        <v>2839551</v>
      </c>
      <c r="F14" s="454"/>
      <c r="G14" s="455"/>
      <c r="H14" s="449">
        <f>I14+J14+K14+L14</f>
        <v>5679114</v>
      </c>
      <c r="I14" s="449"/>
      <c r="J14" s="449">
        <v>5679114</v>
      </c>
      <c r="K14" s="449"/>
      <c r="L14" s="450"/>
      <c r="M14" s="451"/>
    </row>
    <row r="15" spans="1:14" s="452" customFormat="1" ht="21.75" customHeight="1">
      <c r="A15" s="447" t="s">
        <v>797</v>
      </c>
      <c r="B15" s="448" t="s">
        <v>260</v>
      </c>
      <c r="C15" s="449">
        <f>D15+E15+F15+G15</f>
        <v>0</v>
      </c>
      <c r="D15" s="449"/>
      <c r="E15" s="449"/>
      <c r="F15" s="449"/>
      <c r="G15" s="449"/>
      <c r="H15" s="449">
        <f>I15+J15+K15+L15</f>
        <v>0</v>
      </c>
      <c r="I15" s="449"/>
      <c r="J15" s="449"/>
      <c r="K15" s="449"/>
      <c r="L15" s="450"/>
    </row>
    <row r="16" spans="1:14" ht="21.75" customHeight="1">
      <c r="A16" s="456" t="s">
        <v>767</v>
      </c>
      <c r="B16" s="443" t="s">
        <v>261</v>
      </c>
      <c r="C16" s="444">
        <v>0</v>
      </c>
      <c r="D16" s="449"/>
      <c r="E16" s="449"/>
      <c r="F16" s="449"/>
      <c r="G16" s="449"/>
      <c r="H16" s="444">
        <v>0</v>
      </c>
      <c r="I16" s="449"/>
      <c r="J16" s="449"/>
      <c r="K16" s="449"/>
      <c r="L16" s="450"/>
      <c r="N16" s="457">
        <f>SUM(N13:N15)</f>
        <v>0</v>
      </c>
    </row>
    <row r="17" spans="1:14" ht="21.75" customHeight="1">
      <c r="A17" s="456" t="s">
        <v>262</v>
      </c>
      <c r="B17" s="443" t="s">
        <v>263</v>
      </c>
      <c r="C17" s="444">
        <v>0</v>
      </c>
      <c r="D17" s="449"/>
      <c r="E17" s="449"/>
      <c r="F17" s="449"/>
      <c r="G17" s="449"/>
      <c r="H17" s="444">
        <v>0</v>
      </c>
      <c r="I17" s="449"/>
      <c r="J17" s="449"/>
      <c r="K17" s="449"/>
      <c r="L17" s="450"/>
      <c r="N17" s="457"/>
    </row>
    <row r="18" spans="1:14" s="468" customFormat="1" ht="21.75" customHeight="1">
      <c r="A18" s="456" t="s">
        <v>720</v>
      </c>
      <c r="B18" s="443" t="s">
        <v>575</v>
      </c>
      <c r="C18" s="444">
        <f>D18+E18+F18+G18</f>
        <v>562010541</v>
      </c>
      <c r="D18" s="444"/>
      <c r="E18" s="444">
        <v>562010541</v>
      </c>
      <c r="F18" s="444"/>
      <c r="G18" s="444"/>
      <c r="H18" s="444">
        <f>I18+J18+K18+L18</f>
        <v>1124021082</v>
      </c>
      <c r="I18" s="444"/>
      <c r="J18" s="444">
        <v>1124021082</v>
      </c>
      <c r="K18" s="444"/>
      <c r="L18" s="445"/>
    </row>
    <row r="19" spans="1:14" s="975" customFormat="1" ht="21.75" customHeight="1" thickBot="1">
      <c r="A19" s="974"/>
      <c r="B19" s="458" t="s">
        <v>739</v>
      </c>
      <c r="C19" s="459">
        <f>C18+C17+C16+C10</f>
        <v>1013783280</v>
      </c>
      <c r="D19" s="459">
        <f t="shared" ref="D19:L19" si="1">D18+D17+D16+D10</f>
        <v>0</v>
      </c>
      <c r="E19" s="459">
        <f t="shared" si="1"/>
        <v>1013783280</v>
      </c>
      <c r="F19" s="459">
        <f t="shared" si="1"/>
        <v>0</v>
      </c>
      <c r="G19" s="459">
        <f t="shared" si="1"/>
        <v>0</v>
      </c>
      <c r="H19" s="459">
        <f t="shared" si="1"/>
        <v>2027566572</v>
      </c>
      <c r="I19" s="459">
        <f t="shared" si="1"/>
        <v>0</v>
      </c>
      <c r="J19" s="459">
        <f t="shared" si="1"/>
        <v>2027566572</v>
      </c>
      <c r="K19" s="459">
        <f t="shared" si="1"/>
        <v>0</v>
      </c>
      <c r="L19" s="460">
        <f t="shared" si="1"/>
        <v>0</v>
      </c>
      <c r="M19" s="1001">
        <f>H19-'Bang can doi ke toan'!F47-'Bang can doi ke toan'!F56+'Bang can doi ke toan'!E47+'Bang can doi ke toan'!E56</f>
        <v>-1013783280</v>
      </c>
    </row>
    <row r="20" spans="1:14" ht="13.5" thickTop="1">
      <c r="A20" s="461"/>
      <c r="B20" s="461"/>
      <c r="C20" s="461"/>
      <c r="D20" s="461"/>
      <c r="E20" s="461"/>
      <c r="F20" s="461"/>
      <c r="G20" s="461"/>
      <c r="H20" s="461"/>
      <c r="I20" s="461"/>
      <c r="J20" s="461"/>
      <c r="K20" s="461"/>
      <c r="L20" s="461"/>
    </row>
    <row r="21" spans="1:14" ht="15" customHeight="1">
      <c r="A21" s="462" t="s">
        <v>264</v>
      </c>
      <c r="B21" s="462"/>
      <c r="C21" s="463"/>
      <c r="D21" s="462"/>
      <c r="E21" s="462"/>
      <c r="F21" s="462"/>
      <c r="G21" s="462"/>
      <c r="H21" s="464"/>
      <c r="I21" s="463"/>
      <c r="J21" s="1356" t="s">
        <v>1130</v>
      </c>
      <c r="K21" s="1356"/>
      <c r="L21" s="1356"/>
    </row>
    <row r="22" spans="1:14" ht="15" customHeight="1">
      <c r="A22" s="461"/>
      <c r="B22" s="465" t="s">
        <v>740</v>
      </c>
      <c r="C22" s="466"/>
      <c r="D22" s="462"/>
      <c r="E22" s="461"/>
      <c r="F22" s="1357" t="s">
        <v>741</v>
      </c>
      <c r="G22" s="1357"/>
      <c r="H22" s="1357"/>
      <c r="I22" s="441"/>
      <c r="J22" s="1357" t="s">
        <v>684</v>
      </c>
      <c r="K22" s="1357"/>
      <c r="L22" s="1357"/>
    </row>
    <row r="23" spans="1:14">
      <c r="C23" s="467"/>
      <c r="H23" s="467"/>
    </row>
    <row r="29" spans="1:14" ht="16.5">
      <c r="B29" s="929" t="s">
        <v>790</v>
      </c>
    </row>
  </sheetData>
  <mergeCells count="19">
    <mergeCell ref="J21:L21"/>
    <mergeCell ref="F22:H22"/>
    <mergeCell ref="J22:L22"/>
    <mergeCell ref="A7:A9"/>
    <mergeCell ref="B7:B9"/>
    <mergeCell ref="C7:G7"/>
    <mergeCell ref="H7:L7"/>
    <mergeCell ref="C8:C9"/>
    <mergeCell ref="D8:G8"/>
    <mergeCell ref="H8:H9"/>
    <mergeCell ref="I8:L8"/>
    <mergeCell ref="K3:L3"/>
    <mergeCell ref="K4:L4"/>
    <mergeCell ref="A5:L5"/>
    <mergeCell ref="A6:L6"/>
    <mergeCell ref="K1:L1"/>
    <mergeCell ref="K2:L2"/>
    <mergeCell ref="A1:C1"/>
    <mergeCell ref="A2:C2"/>
  </mergeCells>
  <phoneticPr fontId="87" type="noConversion"/>
  <pageMargins left="0.2" right="0.2" top="0.28000000000000003" bottom="0.28000000000000003" header="0.25" footer="0.19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G23"/>
  <sheetViews>
    <sheetView zoomScale="85" workbookViewId="0">
      <selection activeCell="A6" sqref="A6:G6"/>
    </sheetView>
  </sheetViews>
  <sheetFormatPr defaultColWidth="11" defaultRowHeight="18"/>
  <cols>
    <col min="1" max="1" width="6" style="805" customWidth="1"/>
    <col min="2" max="2" width="32" style="805" customWidth="1"/>
    <col min="3" max="3" width="16.5" style="805" customWidth="1"/>
    <col min="4" max="4" width="13.125" style="805" customWidth="1"/>
    <col min="5" max="5" width="16.625" style="805" customWidth="1"/>
    <col min="6" max="16384" width="11" style="805"/>
  </cols>
  <sheetData>
    <row r="1" spans="1:7" ht="18.75">
      <c r="A1" s="854"/>
    </row>
    <row r="2" spans="1:7" ht="18.75">
      <c r="A2" s="854"/>
    </row>
    <row r="5" spans="1:7" ht="24.75" customHeight="1">
      <c r="A5" s="1371" t="s">
        <v>387</v>
      </c>
      <c r="B5" s="1371"/>
      <c r="C5" s="1371"/>
      <c r="D5" s="1371"/>
      <c r="E5" s="1371"/>
      <c r="F5" s="1371"/>
    </row>
    <row r="6" spans="1:7" ht="20.25" customHeight="1">
      <c r="A6" s="1283" t="s">
        <v>347</v>
      </c>
      <c r="B6" s="1283"/>
      <c r="C6" s="1283"/>
      <c r="D6" s="1283"/>
      <c r="E6" s="1283"/>
      <c r="F6" s="1283"/>
    </row>
    <row r="7" spans="1:7" ht="18.75">
      <c r="A7" s="1281" t="s">
        <v>282</v>
      </c>
      <c r="B7" s="1281"/>
      <c r="C7" s="1281"/>
      <c r="D7" s="1281"/>
      <c r="E7" s="1281"/>
      <c r="F7" s="1281"/>
    </row>
    <row r="8" spans="1:7" ht="19.5" thickBot="1">
      <c r="A8" s="1372"/>
      <c r="B8" s="1372"/>
      <c r="C8" s="1372"/>
      <c r="D8" s="1372"/>
      <c r="E8" s="1372"/>
      <c r="F8" s="1372"/>
    </row>
    <row r="9" spans="1:7" s="804" customFormat="1" ht="40.5" customHeight="1" thickTop="1">
      <c r="A9" s="857" t="s">
        <v>734</v>
      </c>
      <c r="B9" s="858" t="s">
        <v>388</v>
      </c>
      <c r="C9" s="858" t="s">
        <v>389</v>
      </c>
      <c r="D9" s="858" t="s">
        <v>390</v>
      </c>
      <c r="E9" s="858" t="s">
        <v>104</v>
      </c>
      <c r="F9" s="859" t="s">
        <v>799</v>
      </c>
    </row>
    <row r="10" spans="1:7" ht="28.5" customHeight="1">
      <c r="A10" s="851">
        <v>1</v>
      </c>
      <c r="B10" s="824" t="s">
        <v>259</v>
      </c>
      <c r="C10" s="847"/>
      <c r="D10" s="847"/>
      <c r="E10" s="821">
        <v>5200000000</v>
      </c>
      <c r="F10" s="813"/>
    </row>
    <row r="11" spans="1:7" ht="28.5" customHeight="1">
      <c r="A11" s="852">
        <v>2</v>
      </c>
      <c r="B11" s="865" t="s">
        <v>783</v>
      </c>
      <c r="C11" s="812"/>
      <c r="D11" s="812"/>
      <c r="E11" s="822">
        <v>3000000000</v>
      </c>
      <c r="F11" s="813"/>
    </row>
    <row r="12" spans="1:7" ht="28.5" customHeight="1">
      <c r="A12" s="1011">
        <v>3</v>
      </c>
      <c r="B12" s="1012" t="s">
        <v>306</v>
      </c>
      <c r="C12" s="1020"/>
      <c r="D12" s="1020"/>
      <c r="E12" s="1013">
        <v>33640000000</v>
      </c>
      <c r="F12" s="1015"/>
    </row>
    <row r="13" spans="1:7" ht="28.5" customHeight="1">
      <c r="A13" s="860"/>
      <c r="B13" s="855"/>
      <c r="C13" s="855"/>
      <c r="D13" s="856"/>
      <c r="E13" s="846"/>
      <c r="F13" s="817"/>
    </row>
    <row r="14" spans="1:7" s="18" customFormat="1" ht="36" customHeight="1" thickBot="1">
      <c r="A14" s="818"/>
      <c r="B14" s="819" t="s">
        <v>739</v>
      </c>
      <c r="C14" s="819"/>
      <c r="D14" s="819"/>
      <c r="E14" s="823">
        <f>SUM(E10:E13)</f>
        <v>41840000000</v>
      </c>
      <c r="F14" s="820"/>
      <c r="G14" s="924">
        <f>E14-'Bang can doi ke toan'!E62</f>
        <v>0</v>
      </c>
    </row>
    <row r="15" spans="1:7" ht="18.75" thickTop="1">
      <c r="A15" s="814"/>
      <c r="B15" s="814"/>
      <c r="C15" s="814"/>
      <c r="D15" s="814"/>
      <c r="E15" s="814"/>
      <c r="F15" s="814"/>
    </row>
    <row r="16" spans="1:7" ht="18" customHeight="1">
      <c r="D16" s="1373" t="s">
        <v>305</v>
      </c>
      <c r="E16" s="1373"/>
      <c r="F16" s="1373"/>
    </row>
    <row r="17" spans="1:6" s="844" customFormat="1" ht="15.75" customHeight="1">
      <c r="A17" s="1277" t="s">
        <v>740</v>
      </c>
      <c r="B17" s="1277"/>
      <c r="C17" s="844" t="s">
        <v>741</v>
      </c>
      <c r="D17" s="1277" t="s">
        <v>684</v>
      </c>
      <c r="E17" s="1277"/>
      <c r="F17" s="1277"/>
    </row>
    <row r="23" spans="1:6">
      <c r="A23" s="1370" t="s">
        <v>790</v>
      </c>
      <c r="B23" s="1370"/>
    </row>
  </sheetData>
  <mergeCells count="8">
    <mergeCell ref="A23:B23"/>
    <mergeCell ref="D17:F17"/>
    <mergeCell ref="A5:F5"/>
    <mergeCell ref="A7:F7"/>
    <mergeCell ref="A8:F8"/>
    <mergeCell ref="D16:F16"/>
    <mergeCell ref="A17:B17"/>
    <mergeCell ref="A6:F6"/>
  </mergeCells>
  <phoneticPr fontId="87" type="noConversion"/>
  <pageMargins left="0.33" right="0.21" top="0.35" bottom="1" header="0.39" footer="0.5"/>
  <pageSetup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00B050"/>
  </sheetPr>
  <dimension ref="A1:H23"/>
  <sheetViews>
    <sheetView topLeftCell="C1" workbookViewId="0">
      <selection activeCell="A6" sqref="A6:G6"/>
    </sheetView>
  </sheetViews>
  <sheetFormatPr defaultRowHeight="15"/>
  <cols>
    <col min="1" max="1" width="6.625" customWidth="1"/>
    <col min="2" max="2" width="46.625" customWidth="1"/>
    <col min="3" max="3" width="16" customWidth="1"/>
    <col min="4" max="4" width="16.25" customWidth="1"/>
    <col min="5" max="5" width="15.75" customWidth="1"/>
    <col min="6" max="6" width="16.375" customWidth="1"/>
    <col min="7" max="7" width="17.25" customWidth="1"/>
    <col min="8" max="8" width="17" customWidth="1"/>
  </cols>
  <sheetData>
    <row r="1" spans="1:8" ht="16.5">
      <c r="A1" s="332"/>
    </row>
    <row r="2" spans="1:8" ht="16.5">
      <c r="A2" s="332"/>
    </row>
    <row r="3" spans="1:8" ht="9" customHeight="1"/>
    <row r="4" spans="1:8" s="337" customFormat="1" ht="21">
      <c r="A4" s="1374" t="s">
        <v>686</v>
      </c>
      <c r="B4" s="1374"/>
      <c r="C4" s="1374"/>
      <c r="D4" s="1374"/>
      <c r="E4" s="1374"/>
      <c r="F4" s="1374"/>
      <c r="G4" s="1374"/>
    </row>
    <row r="5" spans="1:8" ht="18">
      <c r="A5" s="1375" t="s">
        <v>687</v>
      </c>
      <c r="B5" s="1375"/>
      <c r="C5" s="1375"/>
      <c r="D5" s="1375"/>
      <c r="E5" s="1375"/>
      <c r="F5" s="1375"/>
      <c r="G5" s="1375"/>
    </row>
    <row r="6" spans="1:8" ht="18.75">
      <c r="A6" s="1328" t="s">
        <v>1129</v>
      </c>
      <c r="B6" s="1328"/>
      <c r="C6" s="1328"/>
      <c r="D6" s="1328"/>
      <c r="E6" s="1328"/>
      <c r="F6" s="1328"/>
      <c r="G6" s="1328"/>
    </row>
    <row r="7" spans="1:8" ht="4.5" customHeight="1" thickBot="1"/>
    <row r="8" spans="1:8" s="23" customFormat="1" ht="39.75" customHeight="1" thickTop="1">
      <c r="A8" s="265" t="s">
        <v>742</v>
      </c>
      <c r="B8" s="76" t="s">
        <v>688</v>
      </c>
      <c r="C8" s="76" t="s">
        <v>690</v>
      </c>
      <c r="D8" s="76" t="s">
        <v>1151</v>
      </c>
      <c r="E8" s="76" t="s">
        <v>691</v>
      </c>
      <c r="F8" s="76" t="s">
        <v>692</v>
      </c>
      <c r="G8" s="278" t="s">
        <v>799</v>
      </c>
    </row>
    <row r="9" spans="1:8" s="23" customFormat="1" ht="23.25" customHeight="1">
      <c r="A9" s="245" t="s">
        <v>737</v>
      </c>
      <c r="B9" s="246" t="s">
        <v>519</v>
      </c>
      <c r="C9" s="37">
        <f>SUM(C10:C10)</f>
        <v>19953667000</v>
      </c>
      <c r="D9" s="37">
        <f>SUM(D10:D10)</f>
        <v>19953667000</v>
      </c>
      <c r="E9" s="294"/>
      <c r="F9" s="295"/>
      <c r="G9" s="247"/>
    </row>
    <row r="10" spans="1:8" ht="23.25" customHeight="1">
      <c r="A10" s="338">
        <v>1</v>
      </c>
      <c r="B10" s="333" t="s">
        <v>360</v>
      </c>
      <c r="C10" s="335">
        <v>19953667000</v>
      </c>
      <c r="D10" s="335">
        <v>19953667000</v>
      </c>
      <c r="E10" s="339">
        <v>2010</v>
      </c>
      <c r="F10" s="341"/>
      <c r="G10" s="334"/>
    </row>
    <row r="11" spans="1:8" s="23" customFormat="1" ht="23.25" customHeight="1">
      <c r="A11" s="245" t="s">
        <v>738</v>
      </c>
      <c r="B11" s="246" t="s">
        <v>430</v>
      </c>
      <c r="C11" s="37">
        <f>SUM(C12:C14)</f>
        <v>29200000000</v>
      </c>
      <c r="D11" s="37">
        <f>SUM(D12:D14)</f>
        <v>29200000000</v>
      </c>
      <c r="E11" s="294"/>
      <c r="F11" s="295"/>
      <c r="G11" s="247"/>
    </row>
    <row r="12" spans="1:8" ht="23.25" customHeight="1">
      <c r="A12" s="251">
        <v>1</v>
      </c>
      <c r="B12" s="252" t="s">
        <v>520</v>
      </c>
      <c r="C12" s="256">
        <v>25200000000</v>
      </c>
      <c r="D12" s="256">
        <v>25200000000</v>
      </c>
      <c r="E12" s="298">
        <v>2009</v>
      </c>
      <c r="F12" s="299"/>
      <c r="G12" s="257"/>
    </row>
    <row r="13" spans="1:8" ht="23.25" customHeight="1">
      <c r="A13" s="251">
        <f>+A12+1</f>
        <v>2</v>
      </c>
      <c r="B13" s="252" t="s">
        <v>576</v>
      </c>
      <c r="C13" s="256">
        <v>4000000000</v>
      </c>
      <c r="D13" s="256">
        <v>4000000000</v>
      </c>
      <c r="E13" s="298">
        <v>2010</v>
      </c>
      <c r="F13" s="299"/>
      <c r="G13" s="257"/>
    </row>
    <row r="14" spans="1:8" ht="23.25" customHeight="1">
      <c r="A14" s="258"/>
      <c r="B14" s="259"/>
      <c r="C14" s="260"/>
      <c r="D14" s="260"/>
      <c r="E14" s="340"/>
      <c r="F14" s="260"/>
      <c r="G14" s="261"/>
    </row>
    <row r="15" spans="1:8" s="21" customFormat="1" ht="27" customHeight="1" thickBot="1">
      <c r="A15" s="38"/>
      <c r="B15" s="319" t="s">
        <v>739</v>
      </c>
      <c r="C15" s="39">
        <f>C11+C9</f>
        <v>49153667000</v>
      </c>
      <c r="D15" s="39">
        <f>D11+D9</f>
        <v>49153667000</v>
      </c>
      <c r="E15" s="39"/>
      <c r="F15" s="39"/>
      <c r="G15" s="336"/>
      <c r="H15" s="783">
        <f>'Bang can doi ke toan'!E63-D15</f>
        <v>0</v>
      </c>
    </row>
    <row r="16" spans="1:8" ht="17.25" customHeight="1" thickTop="1">
      <c r="F16" s="1376" t="s">
        <v>1130</v>
      </c>
      <c r="G16" s="1377"/>
    </row>
    <row r="17" spans="1:7" s="81" customFormat="1" ht="17.25" customHeight="1">
      <c r="B17" s="81" t="s">
        <v>697</v>
      </c>
      <c r="F17" s="1245" t="s">
        <v>514</v>
      </c>
      <c r="G17" s="1245"/>
    </row>
    <row r="23" spans="1:7" ht="16.5">
      <c r="A23" s="332" t="s">
        <v>577</v>
      </c>
    </row>
  </sheetData>
  <mergeCells count="5">
    <mergeCell ref="F17:G17"/>
    <mergeCell ref="A4:G4"/>
    <mergeCell ref="A5:G5"/>
    <mergeCell ref="A6:G6"/>
    <mergeCell ref="F16:G16"/>
  </mergeCells>
  <phoneticPr fontId="87" type="noConversion"/>
  <pageMargins left="0.19" right="0.22" top="0.3" bottom="0.27" header="0.23" footer="0.27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G27"/>
  <sheetViews>
    <sheetView topLeftCell="A10" zoomScale="85" workbookViewId="0">
      <selection activeCell="A6" sqref="A6:G6"/>
    </sheetView>
  </sheetViews>
  <sheetFormatPr defaultColWidth="11" defaultRowHeight="18"/>
  <cols>
    <col min="1" max="1" width="5.375" style="805" customWidth="1"/>
    <col min="2" max="2" width="41.625" style="805" customWidth="1"/>
    <col min="3" max="3" width="22.125" style="805" customWidth="1"/>
    <col min="4" max="4" width="24" style="805" customWidth="1"/>
    <col min="5" max="5" width="16.875" style="805" bestFit="1" customWidth="1"/>
    <col min="6" max="16384" width="11" style="805"/>
  </cols>
  <sheetData>
    <row r="1" spans="1:7" ht="18.75">
      <c r="A1" s="804"/>
    </row>
    <row r="2" spans="1:7" ht="18.75">
      <c r="A2" s="804"/>
    </row>
    <row r="6" spans="1:7" ht="20.25">
      <c r="A6" s="1279" t="s">
        <v>361</v>
      </c>
      <c r="B6" s="1279"/>
      <c r="C6" s="1279"/>
      <c r="D6" s="1279"/>
    </row>
    <row r="7" spans="1:7" ht="18.75">
      <c r="A7" s="1283" t="s">
        <v>362</v>
      </c>
      <c r="B7" s="1283"/>
      <c r="C7" s="1283"/>
      <c r="D7" s="1283"/>
    </row>
    <row r="8" spans="1:7" ht="18.75">
      <c r="A8" s="1281" t="s">
        <v>1129</v>
      </c>
      <c r="B8" s="1281"/>
      <c r="C8" s="1281"/>
      <c r="D8" s="1281"/>
      <c r="E8" s="840"/>
      <c r="F8" s="840"/>
      <c r="G8" s="840"/>
    </row>
    <row r="9" spans="1:7" ht="18.75" thickBot="1"/>
    <row r="10" spans="1:7" s="810" customFormat="1" ht="38.25" customHeight="1" thickTop="1">
      <c r="A10" s="841" t="s">
        <v>734</v>
      </c>
      <c r="B10" s="842" t="s">
        <v>380</v>
      </c>
      <c r="C10" s="842" t="s">
        <v>104</v>
      </c>
      <c r="D10" s="843" t="s">
        <v>799</v>
      </c>
    </row>
    <row r="11" spans="1:7" ht="35.25" customHeight="1">
      <c r="A11" s="851">
        <v>1</v>
      </c>
      <c r="B11" s="1225" t="s">
        <v>680</v>
      </c>
      <c r="C11" s="821">
        <v>600855</v>
      </c>
      <c r="D11" s="811"/>
    </row>
    <row r="12" spans="1:7" ht="35.25" customHeight="1">
      <c r="A12" s="851">
        <f t="shared" ref="A12:A17" si="0">+A11+1</f>
        <v>2</v>
      </c>
      <c r="B12" s="824" t="s">
        <v>317</v>
      </c>
      <c r="C12" s="821">
        <v>4221232982</v>
      </c>
      <c r="D12" s="811"/>
    </row>
    <row r="13" spans="1:7" ht="35.25" customHeight="1">
      <c r="A13" s="851">
        <f t="shared" si="0"/>
        <v>3</v>
      </c>
      <c r="B13" s="824" t="s">
        <v>363</v>
      </c>
      <c r="C13" s="821">
        <v>88975023</v>
      </c>
      <c r="D13" s="811"/>
    </row>
    <row r="14" spans="1:7" ht="35.25" customHeight="1">
      <c r="A14" s="851">
        <f t="shared" si="0"/>
        <v>4</v>
      </c>
      <c r="B14" s="824" t="s">
        <v>409</v>
      </c>
      <c r="C14" s="821">
        <v>10009236191</v>
      </c>
      <c r="D14" s="811"/>
    </row>
    <row r="15" spans="1:7" ht="35.25" customHeight="1">
      <c r="A15" s="851">
        <f t="shared" si="0"/>
        <v>5</v>
      </c>
      <c r="B15" s="865" t="s">
        <v>410</v>
      </c>
      <c r="C15" s="822">
        <v>1130232031</v>
      </c>
      <c r="D15" s="813"/>
    </row>
    <row r="16" spans="1:7" ht="35.25" customHeight="1">
      <c r="A16" s="851">
        <f t="shared" si="0"/>
        <v>6</v>
      </c>
      <c r="B16" s="1226" t="s">
        <v>1152</v>
      </c>
      <c r="C16" s="1013">
        <v>3500000000</v>
      </c>
      <c r="D16" s="1015"/>
    </row>
    <row r="17" spans="1:5" ht="35.25" customHeight="1">
      <c r="A17" s="851">
        <f t="shared" si="0"/>
        <v>7</v>
      </c>
      <c r="B17" s="1226" t="s">
        <v>1153</v>
      </c>
      <c r="C17" s="1013">
        <v>1067452250</v>
      </c>
      <c r="D17" s="1015"/>
    </row>
    <row r="18" spans="1:5" ht="35.25" customHeight="1">
      <c r="A18" s="866"/>
      <c r="B18" s="845"/>
      <c r="C18" s="846"/>
      <c r="D18" s="817"/>
    </row>
    <row r="19" spans="1:5" s="18" customFormat="1" ht="38.25" customHeight="1" thickBot="1">
      <c r="A19" s="818"/>
      <c r="B19" s="819" t="s">
        <v>739</v>
      </c>
      <c r="C19" s="823">
        <f>SUM(C11:C18)</f>
        <v>20017729332</v>
      </c>
      <c r="D19" s="820"/>
      <c r="E19" s="924">
        <f>C19+'Bang can doi ke toan'!E15+'Bang can doi ke toan'!E24+'Bang can doi ke toan'!E64</f>
        <v>0</v>
      </c>
    </row>
    <row r="20" spans="1:5" ht="9" customHeight="1" thickTop="1">
      <c r="A20" s="814"/>
      <c r="B20" s="814"/>
      <c r="C20" s="814"/>
      <c r="D20" s="814"/>
    </row>
    <row r="21" spans="1:5" ht="18.75" customHeight="1">
      <c r="C21" s="1284" t="s">
        <v>1130</v>
      </c>
      <c r="D21" s="1284"/>
    </row>
    <row r="22" spans="1:5" s="844" customFormat="1" ht="20.25" customHeight="1">
      <c r="B22" s="844" t="s">
        <v>381</v>
      </c>
      <c r="D22" s="17" t="s">
        <v>684</v>
      </c>
    </row>
    <row r="27" spans="1:5">
      <c r="A27" s="969" t="s">
        <v>586</v>
      </c>
      <c r="B27" s="969"/>
    </row>
  </sheetData>
  <mergeCells count="4">
    <mergeCell ref="A6:D6"/>
    <mergeCell ref="A7:D7"/>
    <mergeCell ref="A8:D8"/>
    <mergeCell ref="C21:D21"/>
  </mergeCells>
  <phoneticPr fontId="87" type="noConversion"/>
  <pageMargins left="0.35" right="0.34" top="0.48" bottom="1" header="0.5" footer="0.5"/>
  <pageSetup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23"/>
  <sheetViews>
    <sheetView workbookViewId="0">
      <selection activeCell="A6" sqref="A6:G6"/>
    </sheetView>
  </sheetViews>
  <sheetFormatPr defaultColWidth="10.125" defaultRowHeight="15"/>
  <cols>
    <col min="1" max="1" width="4.625" style="139" customWidth="1"/>
    <col min="2" max="2" width="41.25" style="139" customWidth="1"/>
    <col min="3" max="3" width="15.625" style="139" customWidth="1"/>
    <col min="4" max="4" width="14.375" style="139" customWidth="1"/>
    <col min="5" max="6" width="14.875" style="139" customWidth="1"/>
    <col min="7" max="7" width="14.125" style="139" customWidth="1"/>
    <col min="8" max="8" width="15" style="139" customWidth="1"/>
    <col min="9" max="9" width="15.875" style="139" customWidth="1"/>
    <col min="10" max="10" width="21.375" style="139" customWidth="1"/>
    <col min="11" max="11" width="13.25" style="139" customWidth="1"/>
    <col min="12" max="12" width="12" style="139" customWidth="1"/>
    <col min="13" max="13" width="11.25" style="139" customWidth="1"/>
    <col min="14" max="14" width="12" style="139" customWidth="1"/>
    <col min="15" max="15" width="11" style="139" customWidth="1"/>
    <col min="16" max="16384" width="10.125" style="139"/>
  </cols>
  <sheetData>
    <row r="1" spans="1:9">
      <c r="A1" s="137"/>
      <c r="B1" s="138"/>
      <c r="C1" s="138"/>
      <c r="D1" s="138"/>
      <c r="E1" s="138"/>
      <c r="F1" s="138"/>
      <c r="G1" s="138"/>
      <c r="H1" s="138"/>
    </row>
    <row r="2" spans="1:9" ht="15.75">
      <c r="A2" s="140"/>
      <c r="B2" s="138"/>
      <c r="C2" s="138"/>
      <c r="D2" s="138"/>
      <c r="E2" s="138"/>
      <c r="F2" s="138"/>
      <c r="G2" s="138"/>
      <c r="H2" s="138"/>
    </row>
    <row r="3" spans="1:9" s="143" customFormat="1" ht="28.5" customHeight="1">
      <c r="A3" s="141" t="s">
        <v>178</v>
      </c>
      <c r="B3" s="142"/>
      <c r="C3" s="142"/>
      <c r="D3" s="142"/>
      <c r="E3" s="142"/>
      <c r="F3" s="142"/>
      <c r="G3" s="142"/>
      <c r="H3" s="142"/>
    </row>
    <row r="4" spans="1:9" s="192" customFormat="1" ht="17.25" customHeight="1">
      <c r="A4" s="144" t="s">
        <v>177</v>
      </c>
      <c r="B4" s="191"/>
      <c r="C4" s="191"/>
      <c r="D4" s="191"/>
      <c r="E4" s="191"/>
      <c r="F4" s="191"/>
      <c r="G4" s="191"/>
      <c r="H4" s="191"/>
    </row>
    <row r="5" spans="1:9" s="193" customFormat="1" ht="20.25" thickBot="1">
      <c r="A5" s="1378" t="s">
        <v>276</v>
      </c>
      <c r="B5" s="1378"/>
      <c r="C5" s="1378"/>
      <c r="D5" s="1378"/>
      <c r="E5" s="1378"/>
      <c r="F5" s="1378"/>
      <c r="G5" s="1378"/>
      <c r="H5" s="1378"/>
    </row>
    <row r="6" spans="1:9" s="151" customFormat="1" ht="24.75" customHeight="1" thickTop="1">
      <c r="A6" s="145" t="s">
        <v>734</v>
      </c>
      <c r="B6" s="146" t="s">
        <v>120</v>
      </c>
      <c r="C6" s="147" t="s">
        <v>121</v>
      </c>
      <c r="D6" s="148" t="s">
        <v>353</v>
      </c>
      <c r="E6" s="149"/>
      <c r="F6" s="148" t="s">
        <v>122</v>
      </c>
      <c r="G6" s="149"/>
      <c r="H6" s="150" t="s">
        <v>121</v>
      </c>
    </row>
    <row r="7" spans="1:9" s="5" customFormat="1" ht="24.75" customHeight="1">
      <c r="A7" s="152"/>
      <c r="B7" s="153"/>
      <c r="C7" s="154" t="s">
        <v>735</v>
      </c>
      <c r="D7" s="155" t="s">
        <v>123</v>
      </c>
      <c r="E7" s="155" t="s">
        <v>124</v>
      </c>
      <c r="F7" s="156" t="s">
        <v>125</v>
      </c>
      <c r="G7" s="156" t="s">
        <v>124</v>
      </c>
      <c r="H7" s="157" t="s">
        <v>736</v>
      </c>
    </row>
    <row r="8" spans="1:9" s="386" customFormat="1" ht="22.5" customHeight="1">
      <c r="A8" s="158" t="s">
        <v>737</v>
      </c>
      <c r="B8" s="799" t="s">
        <v>431</v>
      </c>
      <c r="C8" s="800">
        <f t="shared" ref="C8:H8" si="0">SUM(C9:C14)</f>
        <v>423563642</v>
      </c>
      <c r="D8" s="800">
        <f t="shared" si="0"/>
        <v>360952273</v>
      </c>
      <c r="E8" s="800">
        <f t="shared" si="0"/>
        <v>736516600</v>
      </c>
      <c r="F8" s="800">
        <f t="shared" si="0"/>
        <v>1020265638</v>
      </c>
      <c r="G8" s="800">
        <f t="shared" si="0"/>
        <v>874823547</v>
      </c>
      <c r="H8" s="801">
        <f t="shared" si="0"/>
        <v>569005733</v>
      </c>
    </row>
    <row r="9" spans="1:9" ht="22.5" customHeight="1">
      <c r="A9" s="160">
        <v>1</v>
      </c>
      <c r="B9" s="161" t="s">
        <v>518</v>
      </c>
      <c r="C9" s="161">
        <v>219421312</v>
      </c>
      <c r="D9" s="161"/>
      <c r="E9" s="161">
        <v>138035662</v>
      </c>
      <c r="F9" s="161"/>
      <c r="G9" s="161">
        <v>165254640</v>
      </c>
      <c r="H9" s="782">
        <f>C9+F9-G9</f>
        <v>54166672</v>
      </c>
    </row>
    <row r="10" spans="1:9" ht="22.5" customHeight="1">
      <c r="A10" s="982">
        <v>2</v>
      </c>
      <c r="B10" s="983" t="s">
        <v>408</v>
      </c>
      <c r="C10" s="983">
        <v>204142330</v>
      </c>
      <c r="D10" s="983"/>
      <c r="E10" s="983">
        <v>-56650017</v>
      </c>
      <c r="F10" s="983"/>
      <c r="G10" s="983">
        <v>54437952</v>
      </c>
      <c r="H10" s="782">
        <f>C10+F10-G10</f>
        <v>149704378</v>
      </c>
    </row>
    <row r="11" spans="1:9" ht="22.5" customHeight="1">
      <c r="A11" s="982">
        <v>3</v>
      </c>
      <c r="B11" s="983" t="s">
        <v>658</v>
      </c>
      <c r="C11" s="983"/>
      <c r="D11" s="983">
        <v>97530455</v>
      </c>
      <c r="E11" s="983">
        <v>591263000</v>
      </c>
      <c r="F11" s="983">
        <v>756843820</v>
      </c>
      <c r="G11" s="983">
        <v>591263000</v>
      </c>
      <c r="H11" s="782">
        <f>C11+F11-G11</f>
        <v>165580820</v>
      </c>
    </row>
    <row r="12" spans="1:9" ht="22.5" customHeight="1">
      <c r="A12" s="982">
        <v>4</v>
      </c>
      <c r="B12" s="161" t="s">
        <v>743</v>
      </c>
      <c r="C12" s="983"/>
      <c r="D12" s="983">
        <v>15900000</v>
      </c>
      <c r="E12" s="983">
        <v>1987500</v>
      </c>
      <c r="F12" s="983">
        <v>15900000</v>
      </c>
      <c r="G12" s="983">
        <v>1987500</v>
      </c>
      <c r="H12" s="782">
        <f>C12+F12-G12</f>
        <v>13912500</v>
      </c>
    </row>
    <row r="13" spans="1:9" ht="22.5" customHeight="1">
      <c r="A13" s="982">
        <v>5</v>
      </c>
      <c r="B13" s="983" t="s">
        <v>744</v>
      </c>
      <c r="C13" s="983"/>
      <c r="D13" s="983">
        <v>247521818</v>
      </c>
      <c r="E13" s="983">
        <v>61880455</v>
      </c>
      <c r="F13" s="983">
        <v>247521818</v>
      </c>
      <c r="G13" s="983">
        <v>61880455</v>
      </c>
      <c r="H13" s="782">
        <f>C13+F13-G13</f>
        <v>185641363</v>
      </c>
    </row>
    <row r="14" spans="1:9" s="164" customFormat="1" ht="22.5" customHeight="1">
      <c r="A14" s="165"/>
      <c r="B14" s="166"/>
      <c r="C14" s="166"/>
      <c r="D14" s="166"/>
      <c r="E14" s="166"/>
      <c r="F14" s="166"/>
      <c r="G14" s="166"/>
      <c r="H14" s="167"/>
    </row>
    <row r="15" spans="1:9" ht="33" customHeight="1" thickBot="1">
      <c r="A15" s="802"/>
      <c r="B15" s="371" t="s">
        <v>739</v>
      </c>
      <c r="C15" s="371">
        <f t="shared" ref="C15:H15" si="1">C8</f>
        <v>423563642</v>
      </c>
      <c r="D15" s="371">
        <f t="shared" si="1"/>
        <v>360952273</v>
      </c>
      <c r="E15" s="371">
        <f t="shared" si="1"/>
        <v>736516600</v>
      </c>
      <c r="F15" s="371">
        <f t="shared" si="1"/>
        <v>1020265638</v>
      </c>
      <c r="G15" s="371">
        <f t="shared" si="1"/>
        <v>874823547</v>
      </c>
      <c r="H15" s="372">
        <f t="shared" si="1"/>
        <v>569005733</v>
      </c>
      <c r="I15" s="139">
        <f>H15-'Bang can doi ke toan'!E67</f>
        <v>305235393</v>
      </c>
    </row>
    <row r="16" spans="1:9" ht="23.25" customHeight="1" thickTop="1">
      <c r="F16" s="1342" t="s">
        <v>305</v>
      </c>
      <c r="G16" s="1342"/>
      <c r="H16" s="1342"/>
    </row>
    <row r="17" spans="1:9" s="170" customFormat="1" ht="15.75" customHeight="1">
      <c r="A17" s="1341" t="s">
        <v>740</v>
      </c>
      <c r="B17" s="1341"/>
      <c r="C17" s="168"/>
      <c r="D17" s="168" t="s">
        <v>741</v>
      </c>
      <c r="E17" s="169"/>
      <c r="F17" s="1245" t="s">
        <v>514</v>
      </c>
      <c r="G17" s="1245"/>
      <c r="H17" s="1245"/>
      <c r="I17" s="312"/>
    </row>
    <row r="21" spans="1:9">
      <c r="B21" s="171"/>
    </row>
    <row r="22" spans="1:9">
      <c r="B22" s="171"/>
    </row>
    <row r="23" spans="1:9" ht="16.5">
      <c r="A23" s="1340" t="s">
        <v>790</v>
      </c>
      <c r="B23" s="1340"/>
    </row>
  </sheetData>
  <mergeCells count="5">
    <mergeCell ref="A5:H5"/>
    <mergeCell ref="A23:B23"/>
    <mergeCell ref="F17:H17"/>
    <mergeCell ref="A17:B17"/>
    <mergeCell ref="F16:H16"/>
  </mergeCells>
  <phoneticPr fontId="2" type="noConversion"/>
  <pageMargins left="0.24" right="0.19" top="0.2" bottom="0.42" header="0.17" footer="0.19"/>
  <pageSetup paperSize="9" orientation="landscape" horizontalDpi="204" verticalDpi="196" r:id="rId1"/>
  <headerFooter alignWithMargins="0">
    <oddFooter>Page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14"/>
  </sheetPr>
  <dimension ref="A1:I112"/>
  <sheetViews>
    <sheetView showGridLines="0" zoomScaleNormal="100" workbookViewId="0">
      <selection activeCell="A6" sqref="A6:G6"/>
    </sheetView>
  </sheetViews>
  <sheetFormatPr defaultRowHeight="15"/>
  <cols>
    <col min="1" max="1" width="5" style="102" customWidth="1"/>
    <col min="2" max="2" width="39.75" style="102" customWidth="1"/>
    <col min="3" max="3" width="20.75" style="102" customWidth="1"/>
    <col min="4" max="4" width="14.875" style="117" customWidth="1"/>
    <col min="5" max="5" width="13.625" style="102" customWidth="1"/>
    <col min="6" max="6" width="12.375" style="73" bestFit="1" customWidth="1"/>
    <col min="7" max="7" width="3.875" style="102" customWidth="1"/>
    <col min="8" max="8" width="17.375" style="102" customWidth="1"/>
    <col min="9" max="9" width="16" style="102" customWidth="1"/>
    <col min="10" max="16384" width="9" style="102"/>
  </cols>
  <sheetData>
    <row r="1" spans="1:9" ht="17.25" customHeight="1">
      <c r="A1" s="1379"/>
      <c r="B1" s="1379"/>
      <c r="C1" s="96"/>
      <c r="D1" s="115"/>
      <c r="E1" s="101"/>
    </row>
    <row r="2" spans="1:9" ht="16.5" customHeight="1">
      <c r="A2" s="1379"/>
      <c r="B2" s="1379"/>
      <c r="C2" s="96"/>
      <c r="D2" s="115"/>
      <c r="E2" s="101"/>
    </row>
    <row r="3" spans="1:9" ht="16.5" customHeight="1">
      <c r="A3" s="99"/>
      <c r="B3" s="100"/>
      <c r="C3" s="96"/>
      <c r="D3" s="115"/>
      <c r="E3" s="101"/>
    </row>
    <row r="4" spans="1:9" ht="16.5" customHeight="1">
      <c r="A4" s="99"/>
      <c r="B4" s="100"/>
      <c r="C4" s="96"/>
      <c r="D4" s="115"/>
      <c r="E4" s="101"/>
    </row>
    <row r="5" spans="1:9" ht="25.5" customHeight="1">
      <c r="A5" s="103" t="s">
        <v>113</v>
      </c>
      <c r="B5" s="104"/>
      <c r="C5" s="104"/>
      <c r="D5" s="119"/>
      <c r="E5" s="105"/>
    </row>
    <row r="6" spans="1:9" ht="18.75" customHeight="1">
      <c r="A6" s="1381" t="s">
        <v>114</v>
      </c>
      <c r="B6" s="1381"/>
      <c r="C6" s="1381"/>
      <c r="D6" s="1381"/>
      <c r="E6" s="1381"/>
    </row>
    <row r="7" spans="1:9" ht="18.75">
      <c r="A7" s="1382" t="s">
        <v>276</v>
      </c>
      <c r="B7" s="1382"/>
      <c r="C7" s="1382"/>
      <c r="D7" s="1382"/>
      <c r="E7" s="1382"/>
    </row>
    <row r="8" spans="1:9" ht="12.75" customHeight="1" thickBot="1">
      <c r="A8" s="106"/>
      <c r="B8" s="104"/>
      <c r="C8" s="104"/>
      <c r="D8" s="119"/>
      <c r="E8" s="105"/>
    </row>
    <row r="9" spans="1:9" s="25" customFormat="1" ht="24" customHeight="1" thickTop="1">
      <c r="A9" s="179" t="s">
        <v>780</v>
      </c>
      <c r="B9" s="180" t="s">
        <v>110</v>
      </c>
      <c r="C9" s="181" t="s">
        <v>777</v>
      </c>
      <c r="D9" s="414" t="s">
        <v>104</v>
      </c>
      <c r="E9" s="182" t="s">
        <v>799</v>
      </c>
      <c r="F9" s="27"/>
    </row>
    <row r="10" spans="1:9" s="25" customFormat="1" ht="24" customHeight="1">
      <c r="A10" s="183" t="s">
        <v>780</v>
      </c>
      <c r="B10" s="178" t="s">
        <v>111</v>
      </c>
      <c r="C10" s="178" t="s">
        <v>112</v>
      </c>
      <c r="D10" s="415"/>
      <c r="E10" s="184"/>
      <c r="F10" s="27"/>
    </row>
    <row r="11" spans="1:9" ht="25.5" customHeight="1">
      <c r="A11" s="188" t="s">
        <v>737</v>
      </c>
      <c r="B11" s="108" t="s">
        <v>444</v>
      </c>
      <c r="C11" s="95"/>
      <c r="D11" s="416">
        <f>SUM(D12:D35)</f>
        <v>57152566470</v>
      </c>
      <c r="E11" s="189"/>
    </row>
    <row r="12" spans="1:9" ht="25.5" customHeight="1">
      <c r="A12" s="186">
        <v>1</v>
      </c>
      <c r="B12" s="410" t="s">
        <v>271</v>
      </c>
      <c r="C12" s="94" t="s">
        <v>476</v>
      </c>
      <c r="D12" s="417">
        <v>167867000</v>
      </c>
      <c r="E12" s="187"/>
      <c r="H12" s="73"/>
      <c r="I12" s="73"/>
    </row>
    <row r="13" spans="1:9" ht="25.5" customHeight="1">
      <c r="A13" s="186">
        <f>A12+1</f>
        <v>2</v>
      </c>
      <c r="B13" s="410" t="s">
        <v>521</v>
      </c>
      <c r="C13" s="94" t="s">
        <v>522</v>
      </c>
      <c r="D13" s="417">
        <v>2012750</v>
      </c>
      <c r="E13" s="187"/>
      <c r="H13" s="73"/>
      <c r="I13" s="73"/>
    </row>
    <row r="14" spans="1:9" ht="25.5" customHeight="1">
      <c r="A14" s="186">
        <f t="shared" ref="A14:A34" si="0">A13+1</f>
        <v>3</v>
      </c>
      <c r="B14" s="410" t="s">
        <v>210</v>
      </c>
      <c r="C14" s="94" t="s">
        <v>476</v>
      </c>
      <c r="D14" s="417">
        <v>39819723777</v>
      </c>
      <c r="E14" s="187"/>
      <c r="H14" s="73"/>
      <c r="I14" s="73"/>
    </row>
    <row r="15" spans="1:9" ht="25.5" customHeight="1">
      <c r="A15" s="186">
        <f t="shared" si="0"/>
        <v>4</v>
      </c>
      <c r="B15" s="411" t="s">
        <v>374</v>
      </c>
      <c r="C15" s="94" t="s">
        <v>215</v>
      </c>
      <c r="D15" s="417">
        <v>68860738</v>
      </c>
      <c r="E15" s="187"/>
      <c r="H15" s="413"/>
      <c r="I15" s="73"/>
    </row>
    <row r="16" spans="1:9" ht="25.5" customHeight="1">
      <c r="A16" s="186">
        <f t="shared" si="0"/>
        <v>5</v>
      </c>
      <c r="B16" s="410" t="s">
        <v>477</v>
      </c>
      <c r="C16" s="94" t="s">
        <v>478</v>
      </c>
      <c r="D16" s="417">
        <v>2591828256</v>
      </c>
      <c r="E16" s="187"/>
      <c r="H16" s="413"/>
      <c r="I16" s="73"/>
    </row>
    <row r="17" spans="1:9" ht="25.5" customHeight="1">
      <c r="A17" s="186">
        <f t="shared" si="0"/>
        <v>6</v>
      </c>
      <c r="B17" s="411" t="s">
        <v>581</v>
      </c>
      <c r="C17" s="94" t="s">
        <v>476</v>
      </c>
      <c r="D17" s="417">
        <v>114122883</v>
      </c>
      <c r="E17" s="187"/>
      <c r="H17" s="413"/>
      <c r="I17" s="73"/>
    </row>
    <row r="18" spans="1:9" ht="25.5" customHeight="1">
      <c r="A18" s="186">
        <f t="shared" si="0"/>
        <v>7</v>
      </c>
      <c r="B18" s="411" t="s">
        <v>578</v>
      </c>
      <c r="C18" s="94" t="s">
        <v>476</v>
      </c>
      <c r="D18" s="417">
        <v>407426143</v>
      </c>
      <c r="E18" s="187"/>
      <c r="H18" s="413"/>
      <c r="I18" s="73"/>
    </row>
    <row r="19" spans="1:9" ht="25.5" customHeight="1">
      <c r="A19" s="186">
        <f t="shared" si="0"/>
        <v>8</v>
      </c>
      <c r="B19" s="411" t="s">
        <v>582</v>
      </c>
      <c r="C19" s="94" t="s">
        <v>476</v>
      </c>
      <c r="D19" s="417">
        <v>315258997</v>
      </c>
      <c r="E19" s="187"/>
      <c r="H19" s="413"/>
      <c r="I19" s="73"/>
    </row>
    <row r="20" spans="1:9" ht="25.5" customHeight="1">
      <c r="A20" s="186">
        <f t="shared" si="0"/>
        <v>9</v>
      </c>
      <c r="B20" s="411" t="s">
        <v>745</v>
      </c>
      <c r="C20" s="94" t="s">
        <v>476</v>
      </c>
      <c r="D20" s="417">
        <v>6952038991</v>
      </c>
      <c r="E20" s="187"/>
      <c r="H20" s="413"/>
      <c r="I20" s="73"/>
    </row>
    <row r="21" spans="1:9" ht="25.5" customHeight="1">
      <c r="A21" s="186">
        <f t="shared" si="0"/>
        <v>10</v>
      </c>
      <c r="B21" s="411" t="s">
        <v>348</v>
      </c>
      <c r="C21" s="94" t="s">
        <v>270</v>
      </c>
      <c r="D21" s="417">
        <v>3726000</v>
      </c>
      <c r="E21" s="187"/>
      <c r="H21" s="413"/>
      <c r="I21" s="73"/>
    </row>
    <row r="22" spans="1:9" ht="25.5" customHeight="1">
      <c r="A22" s="186">
        <f t="shared" si="0"/>
        <v>11</v>
      </c>
      <c r="B22" s="411" t="s">
        <v>722</v>
      </c>
      <c r="C22" s="94" t="s">
        <v>270</v>
      </c>
      <c r="D22" s="417">
        <v>2530635288</v>
      </c>
      <c r="E22" s="187"/>
      <c r="H22" s="413"/>
      <c r="I22" s="73"/>
    </row>
    <row r="23" spans="1:9" ht="25.5" customHeight="1">
      <c r="A23" s="186">
        <f t="shared" si="0"/>
        <v>12</v>
      </c>
      <c r="B23" s="411" t="s">
        <v>399</v>
      </c>
      <c r="C23" s="94" t="s">
        <v>476</v>
      </c>
      <c r="D23" s="417">
        <v>2411676000</v>
      </c>
      <c r="E23" s="187"/>
      <c r="H23" s="413"/>
      <c r="I23" s="73"/>
    </row>
    <row r="24" spans="1:9" ht="25.5" customHeight="1">
      <c r="A24" s="186">
        <f t="shared" si="0"/>
        <v>13</v>
      </c>
      <c r="B24" s="411" t="s">
        <v>70</v>
      </c>
      <c r="C24" s="94" t="s">
        <v>476</v>
      </c>
      <c r="D24" s="417">
        <v>95690000</v>
      </c>
      <c r="E24" s="187"/>
      <c r="H24" s="413"/>
      <c r="I24" s="73"/>
    </row>
    <row r="25" spans="1:9" ht="25.5" customHeight="1">
      <c r="A25" s="186">
        <f t="shared" si="0"/>
        <v>14</v>
      </c>
      <c r="B25" s="411" t="s">
        <v>71</v>
      </c>
      <c r="C25" s="94" t="s">
        <v>72</v>
      </c>
      <c r="D25" s="417">
        <v>25452000</v>
      </c>
      <c r="E25" s="187"/>
      <c r="H25" s="413"/>
      <c r="I25" s="73"/>
    </row>
    <row r="26" spans="1:9" ht="25.5" customHeight="1">
      <c r="A26" s="186">
        <f t="shared" si="0"/>
        <v>15</v>
      </c>
      <c r="B26" s="411" t="s">
        <v>426</v>
      </c>
      <c r="C26" s="94" t="s">
        <v>476</v>
      </c>
      <c r="D26" s="417">
        <v>31017800</v>
      </c>
      <c r="E26" s="187"/>
      <c r="H26" s="413"/>
      <c r="I26" s="73"/>
    </row>
    <row r="27" spans="1:9" ht="25.5" customHeight="1">
      <c r="A27" s="186">
        <f t="shared" si="0"/>
        <v>16</v>
      </c>
      <c r="B27" s="411" t="s">
        <v>424</v>
      </c>
      <c r="C27" s="94" t="s">
        <v>425</v>
      </c>
      <c r="D27" s="417">
        <v>224808831</v>
      </c>
      <c r="E27" s="187"/>
      <c r="H27" s="413"/>
      <c r="I27" s="73"/>
    </row>
    <row r="28" spans="1:9" ht="25.5" customHeight="1">
      <c r="A28" s="186">
        <f t="shared" si="0"/>
        <v>17</v>
      </c>
      <c r="B28" s="411" t="s">
        <v>659</v>
      </c>
      <c r="C28" s="94" t="s">
        <v>476</v>
      </c>
      <c r="D28" s="417">
        <v>160812000</v>
      </c>
      <c r="E28" s="187"/>
      <c r="H28" s="413"/>
      <c r="I28" s="73"/>
    </row>
    <row r="29" spans="1:9" ht="25.5" customHeight="1">
      <c r="A29" s="186">
        <f t="shared" si="0"/>
        <v>18</v>
      </c>
      <c r="B29" s="411" t="s">
        <v>746</v>
      </c>
      <c r="C29" s="94" t="s">
        <v>197</v>
      </c>
      <c r="D29" s="417">
        <v>42000000</v>
      </c>
      <c r="E29" s="187"/>
      <c r="H29" s="413"/>
      <c r="I29" s="73"/>
    </row>
    <row r="30" spans="1:9" ht="25.5" customHeight="1">
      <c r="A30" s="186">
        <f t="shared" si="0"/>
        <v>19</v>
      </c>
      <c r="B30" s="411" t="s">
        <v>660</v>
      </c>
      <c r="C30" s="94" t="s">
        <v>476</v>
      </c>
      <c r="D30" s="417">
        <v>78263000</v>
      </c>
      <c r="E30" s="187"/>
      <c r="H30" s="413"/>
      <c r="I30" s="73"/>
    </row>
    <row r="31" spans="1:9" ht="25.5" customHeight="1">
      <c r="A31" s="186">
        <f t="shared" si="0"/>
        <v>20</v>
      </c>
      <c r="B31" s="411" t="s">
        <v>661</v>
      </c>
      <c r="C31" s="94" t="s">
        <v>662</v>
      </c>
      <c r="D31" s="417">
        <v>5500000</v>
      </c>
      <c r="E31" s="187"/>
      <c r="H31" s="413"/>
      <c r="I31" s="73"/>
    </row>
    <row r="32" spans="1:9" ht="25.5" customHeight="1">
      <c r="A32" s="186">
        <f t="shared" si="0"/>
        <v>21</v>
      </c>
      <c r="B32" s="411" t="s">
        <v>747</v>
      </c>
      <c r="C32" s="94" t="s">
        <v>476</v>
      </c>
      <c r="D32" s="417">
        <v>102328964</v>
      </c>
      <c r="E32" s="187"/>
      <c r="H32" s="413"/>
      <c r="I32" s="73"/>
    </row>
    <row r="33" spans="1:9" ht="25.5" customHeight="1">
      <c r="A33" s="186">
        <f t="shared" si="0"/>
        <v>22</v>
      </c>
      <c r="B33" s="411" t="s">
        <v>748</v>
      </c>
      <c r="C33" s="94" t="s">
        <v>476</v>
      </c>
      <c r="D33" s="417">
        <v>125688357</v>
      </c>
      <c r="E33" s="187"/>
      <c r="H33" s="413"/>
      <c r="I33" s="73"/>
    </row>
    <row r="34" spans="1:9" ht="25.5" customHeight="1">
      <c r="A34" s="186">
        <f t="shared" si="0"/>
        <v>23</v>
      </c>
      <c r="B34" s="411" t="s">
        <v>749</v>
      </c>
      <c r="C34" s="94" t="s">
        <v>476</v>
      </c>
      <c r="D34" s="417">
        <v>875828695</v>
      </c>
      <c r="E34" s="187"/>
      <c r="H34" s="413"/>
      <c r="I34" s="73"/>
    </row>
    <row r="35" spans="1:9" ht="25.5" customHeight="1">
      <c r="A35" s="186"/>
      <c r="B35" s="411"/>
      <c r="C35" s="94"/>
      <c r="D35" s="417"/>
      <c r="E35" s="187"/>
      <c r="H35" s="413"/>
      <c r="I35" s="73"/>
    </row>
    <row r="36" spans="1:9" ht="25.5" customHeight="1">
      <c r="A36" s="188" t="s">
        <v>738</v>
      </c>
      <c r="B36" s="412" t="s">
        <v>512</v>
      </c>
      <c r="C36" s="109"/>
      <c r="D36" s="418">
        <f>SUM(D37:D44)</f>
        <v>696469119</v>
      </c>
      <c r="E36" s="196"/>
      <c r="H36" s="73"/>
    </row>
    <row r="37" spans="1:9" s="25" customFormat="1" ht="25.5" customHeight="1">
      <c r="A37" s="190">
        <v>1</v>
      </c>
      <c r="B37" s="411" t="s">
        <v>73</v>
      </c>
      <c r="C37" s="94" t="s">
        <v>476</v>
      </c>
      <c r="D37" s="417">
        <v>366587000</v>
      </c>
      <c r="E37" s="196"/>
      <c r="F37" s="27"/>
      <c r="H37" s="27"/>
    </row>
    <row r="38" spans="1:9" s="25" customFormat="1" ht="25.5" customHeight="1">
      <c r="A38" s="190">
        <f>A39+1</f>
        <v>3</v>
      </c>
      <c r="B38" s="411" t="s">
        <v>272</v>
      </c>
      <c r="C38" s="94" t="s">
        <v>476</v>
      </c>
      <c r="D38" s="417">
        <v>10540200</v>
      </c>
      <c r="E38" s="196"/>
      <c r="F38" s="27"/>
      <c r="H38" s="27"/>
    </row>
    <row r="39" spans="1:9" s="25" customFormat="1" ht="25.5" customHeight="1">
      <c r="A39" s="190">
        <f>A37+1</f>
        <v>2</v>
      </c>
      <c r="B39" s="411" t="s">
        <v>721</v>
      </c>
      <c r="C39" s="94" t="s">
        <v>476</v>
      </c>
      <c r="D39" s="417">
        <v>6353548</v>
      </c>
      <c r="E39" s="196"/>
      <c r="F39" s="27"/>
      <c r="H39" s="27"/>
    </row>
    <row r="40" spans="1:9" s="25" customFormat="1" ht="25.5" customHeight="1">
      <c r="A40" s="190">
        <f>A38+1</f>
        <v>4</v>
      </c>
      <c r="B40" s="411" t="s">
        <v>400</v>
      </c>
      <c r="C40" s="94" t="s">
        <v>476</v>
      </c>
      <c r="D40" s="417">
        <v>43034550</v>
      </c>
      <c r="E40" s="196"/>
      <c r="F40" s="27"/>
      <c r="H40" s="27"/>
    </row>
    <row r="41" spans="1:9" s="25" customFormat="1" ht="25.5" customHeight="1">
      <c r="A41" s="190">
        <f>A40+1</f>
        <v>5</v>
      </c>
      <c r="B41" s="411" t="s">
        <v>401</v>
      </c>
      <c r="C41" s="94" t="s">
        <v>476</v>
      </c>
      <c r="D41" s="417">
        <v>38856000</v>
      </c>
      <c r="E41" s="196"/>
      <c r="F41" s="27"/>
      <c r="H41" s="27"/>
    </row>
    <row r="42" spans="1:9" s="25" customFormat="1" ht="25.5" customHeight="1">
      <c r="A42" s="190"/>
      <c r="B42" s="411" t="s">
        <v>750</v>
      </c>
      <c r="C42" s="94" t="s">
        <v>751</v>
      </c>
      <c r="D42" s="417">
        <v>161040000</v>
      </c>
      <c r="E42" s="196"/>
      <c r="F42" s="27"/>
      <c r="H42" s="27"/>
    </row>
    <row r="43" spans="1:9" s="25" customFormat="1" ht="25.5" customHeight="1">
      <c r="A43" s="190"/>
      <c r="B43" s="411" t="s">
        <v>752</v>
      </c>
      <c r="C43" s="94" t="s">
        <v>476</v>
      </c>
      <c r="D43" s="417">
        <v>70057821</v>
      </c>
      <c r="E43" s="196"/>
      <c r="F43" s="27"/>
      <c r="H43" s="27"/>
    </row>
    <row r="44" spans="1:9" s="25" customFormat="1" ht="25.5" customHeight="1">
      <c r="A44" s="190"/>
      <c r="B44" s="411"/>
      <c r="C44" s="94"/>
      <c r="D44" s="417"/>
      <c r="E44" s="196"/>
      <c r="F44" s="27"/>
      <c r="H44" s="392"/>
    </row>
    <row r="45" spans="1:9" s="107" customFormat="1" ht="16.5" customHeight="1">
      <c r="A45" s="1383"/>
      <c r="B45" s="1385" t="s">
        <v>739</v>
      </c>
      <c r="C45" s="1385"/>
      <c r="D45" s="1388">
        <f>D36+D11</f>
        <v>57849035589</v>
      </c>
      <c r="E45" s="1390"/>
      <c r="F45" s="347"/>
    </row>
    <row r="46" spans="1:9" s="107" customFormat="1" ht="16.5" customHeight="1" thickBot="1">
      <c r="A46" s="1384"/>
      <c r="B46" s="1386"/>
      <c r="C46" s="1387"/>
      <c r="D46" s="1389"/>
      <c r="E46" s="1391"/>
      <c r="F46" s="347">
        <f>D45-'Bang can doi ke toan'!E84</f>
        <v>-403156449107</v>
      </c>
      <c r="H46" s="409"/>
    </row>
    <row r="47" spans="1:9" s="107" customFormat="1" ht="20.25" customHeight="1" thickTop="1">
      <c r="A47" s="96"/>
      <c r="B47" s="97"/>
      <c r="C47" s="1380" t="s">
        <v>305</v>
      </c>
      <c r="D47" s="1380"/>
      <c r="E47" s="1380"/>
      <c r="F47" s="347"/>
    </row>
    <row r="48" spans="1:9" s="107" customFormat="1" ht="19.5" customHeight="1">
      <c r="A48" s="98" t="s">
        <v>579</v>
      </c>
      <c r="B48" s="102"/>
      <c r="C48" s="110"/>
      <c r="D48" s="1245" t="s">
        <v>684</v>
      </c>
      <c r="E48" s="1245"/>
      <c r="F48" s="387"/>
    </row>
    <row r="49" spans="1:6" s="107" customFormat="1" ht="19.5" customHeight="1">
      <c r="A49" s="111"/>
      <c r="B49" s="96"/>
      <c r="C49" s="112"/>
      <c r="D49" s="134"/>
      <c r="E49" s="101"/>
      <c r="F49" s="347"/>
    </row>
    <row r="50" spans="1:6" s="107" customFormat="1" ht="19.5" customHeight="1">
      <c r="A50" s="96"/>
      <c r="B50" s="96"/>
      <c r="C50" s="112"/>
      <c r="D50" s="134"/>
      <c r="E50" s="101"/>
      <c r="F50" s="347"/>
    </row>
    <row r="51" spans="1:6" s="25" customFormat="1" ht="19.5" customHeight="1">
      <c r="A51" s="113"/>
      <c r="B51" s="96"/>
      <c r="C51" s="112"/>
      <c r="D51" s="134"/>
      <c r="E51" s="101"/>
      <c r="F51" s="27"/>
    </row>
    <row r="52" spans="1:6" s="25" customFormat="1" ht="12.75" customHeight="1">
      <c r="A52" s="96"/>
      <c r="B52" s="102"/>
      <c r="C52" s="114"/>
      <c r="D52" s="134"/>
      <c r="E52" s="101"/>
      <c r="F52" s="27"/>
    </row>
    <row r="53" spans="1:6" s="25" customFormat="1" ht="19.5" customHeight="1">
      <c r="A53" s="332" t="s">
        <v>790</v>
      </c>
      <c r="B53" s="102"/>
      <c r="C53" s="102"/>
      <c r="D53" s="117"/>
      <c r="E53" s="102"/>
      <c r="F53" s="27"/>
    </row>
    <row r="54" spans="1:6" s="25" customFormat="1" ht="19.5" customHeight="1">
      <c r="A54" s="102"/>
      <c r="B54" s="102"/>
      <c r="C54" s="102"/>
      <c r="D54" s="117"/>
      <c r="E54" s="102"/>
      <c r="F54" s="27"/>
    </row>
    <row r="55" spans="1:6" s="25" customFormat="1" ht="19.5" customHeight="1">
      <c r="A55" s="102"/>
      <c r="B55" s="102"/>
      <c r="C55" s="102"/>
      <c r="D55" s="117"/>
      <c r="E55" s="102"/>
      <c r="F55" s="27"/>
    </row>
    <row r="56" spans="1:6" s="25" customFormat="1" ht="19.5" customHeight="1">
      <c r="A56" s="102"/>
      <c r="B56" s="102"/>
      <c r="C56" s="102"/>
      <c r="D56" s="117"/>
      <c r="E56" s="102"/>
      <c r="F56" s="27"/>
    </row>
    <row r="57" spans="1:6" s="25" customFormat="1" ht="19.5" customHeight="1">
      <c r="A57" s="102"/>
      <c r="B57" s="102"/>
      <c r="C57" s="102"/>
      <c r="D57" s="117"/>
      <c r="E57" s="102"/>
      <c r="F57" s="27"/>
    </row>
    <row r="58" spans="1:6" s="25" customFormat="1" ht="19.5" customHeight="1">
      <c r="A58" s="102"/>
      <c r="B58" s="102"/>
      <c r="C58" s="102"/>
      <c r="D58" s="117"/>
      <c r="E58" s="102"/>
      <c r="F58" s="27"/>
    </row>
    <row r="59" spans="1:6" s="25" customFormat="1" ht="19.5" customHeight="1">
      <c r="A59" s="102"/>
      <c r="B59" s="102"/>
      <c r="C59" s="102"/>
      <c r="D59" s="117"/>
      <c r="E59" s="102"/>
      <c r="F59" s="27"/>
    </row>
    <row r="60" spans="1:6" s="25" customFormat="1" ht="19.5" customHeight="1">
      <c r="A60" s="102"/>
      <c r="B60" s="102"/>
      <c r="C60" s="102"/>
      <c r="D60" s="117"/>
      <c r="E60" s="102"/>
      <c r="F60" s="27"/>
    </row>
    <row r="61" spans="1:6" s="25" customFormat="1" ht="19.5" customHeight="1">
      <c r="A61" s="102"/>
      <c r="B61" s="102"/>
      <c r="C61" s="102"/>
      <c r="D61" s="117"/>
      <c r="E61" s="102"/>
      <c r="F61" s="27"/>
    </row>
    <row r="62" spans="1:6" s="25" customFormat="1" ht="19.5" customHeight="1">
      <c r="A62" s="102"/>
      <c r="B62" s="102"/>
      <c r="C62" s="102"/>
      <c r="D62" s="117"/>
      <c r="E62" s="102"/>
      <c r="F62" s="27"/>
    </row>
    <row r="63" spans="1:6" s="25" customFormat="1" ht="19.5" customHeight="1">
      <c r="A63" s="102"/>
      <c r="B63" s="102"/>
      <c r="C63" s="102"/>
      <c r="D63" s="117"/>
      <c r="E63" s="102"/>
      <c r="F63" s="27"/>
    </row>
    <row r="64" spans="1:6" s="25" customFormat="1" ht="19.5" customHeight="1">
      <c r="A64" s="102"/>
      <c r="B64" s="102"/>
      <c r="C64" s="102"/>
      <c r="D64" s="117"/>
      <c r="E64" s="102"/>
      <c r="F64" s="27"/>
    </row>
    <row r="65" spans="1:6" s="25" customFormat="1" ht="19.5" customHeight="1">
      <c r="A65" s="102"/>
      <c r="B65" s="102"/>
      <c r="C65" s="102"/>
      <c r="D65" s="117"/>
      <c r="E65" s="102"/>
      <c r="F65" s="27"/>
    </row>
    <row r="66" spans="1:6" s="25" customFormat="1" ht="19.5" customHeight="1">
      <c r="A66" s="102"/>
      <c r="B66" s="102"/>
      <c r="C66" s="102"/>
      <c r="D66" s="117"/>
      <c r="E66" s="102"/>
      <c r="F66" s="27"/>
    </row>
    <row r="67" spans="1:6" s="25" customFormat="1" ht="19.5" customHeight="1">
      <c r="A67" s="102"/>
      <c r="B67" s="102"/>
      <c r="C67" s="102"/>
      <c r="D67" s="117"/>
      <c r="E67" s="102"/>
      <c r="F67" s="27"/>
    </row>
    <row r="68" spans="1:6" s="25" customFormat="1" ht="19.5" customHeight="1">
      <c r="A68" s="102"/>
      <c r="B68" s="102"/>
      <c r="C68" s="102"/>
      <c r="D68" s="117"/>
      <c r="E68" s="102"/>
      <c r="F68" s="27"/>
    </row>
    <row r="69" spans="1:6" s="25" customFormat="1" ht="19.5" customHeight="1">
      <c r="A69" s="102"/>
      <c r="B69" s="102"/>
      <c r="C69" s="102"/>
      <c r="D69" s="117"/>
      <c r="E69" s="102"/>
      <c r="F69" s="27"/>
    </row>
    <row r="70" spans="1:6" s="25" customFormat="1" ht="19.5" customHeight="1">
      <c r="A70" s="102"/>
      <c r="B70" s="102"/>
      <c r="C70" s="102"/>
      <c r="D70" s="117"/>
      <c r="E70" s="102"/>
      <c r="F70" s="27"/>
    </row>
    <row r="71" spans="1:6" s="25" customFormat="1" ht="19.5" customHeight="1">
      <c r="A71" s="102"/>
      <c r="B71" s="102"/>
      <c r="C71" s="102"/>
      <c r="D71" s="117"/>
      <c r="E71" s="102"/>
      <c r="F71" s="27"/>
    </row>
    <row r="72" spans="1:6" s="25" customFormat="1" ht="19.5" customHeight="1">
      <c r="A72" s="102"/>
      <c r="B72" s="102"/>
      <c r="C72" s="102"/>
      <c r="D72" s="117"/>
      <c r="E72" s="102"/>
      <c r="F72" s="27"/>
    </row>
    <row r="73" spans="1:6" s="25" customFormat="1" ht="19.5" customHeight="1">
      <c r="A73" s="102"/>
      <c r="B73" s="102"/>
      <c r="C73" s="102"/>
      <c r="D73" s="117"/>
      <c r="E73" s="102"/>
      <c r="F73" s="27"/>
    </row>
    <row r="74" spans="1:6" s="25" customFormat="1" ht="19.5" customHeight="1">
      <c r="A74" s="102"/>
      <c r="B74" s="102"/>
      <c r="C74" s="102"/>
      <c r="D74" s="117"/>
      <c r="E74" s="102"/>
      <c r="F74" s="27"/>
    </row>
    <row r="75" spans="1:6" s="25" customFormat="1" ht="19.5" customHeight="1">
      <c r="A75" s="102"/>
      <c r="B75" s="102"/>
      <c r="C75" s="102"/>
      <c r="D75" s="117"/>
      <c r="E75" s="102"/>
      <c r="F75" s="27"/>
    </row>
    <row r="76" spans="1:6" s="25" customFormat="1" ht="19.5" customHeight="1">
      <c r="A76" s="102"/>
      <c r="B76" s="102"/>
      <c r="C76" s="102"/>
      <c r="D76" s="117"/>
      <c r="E76" s="102"/>
      <c r="F76" s="27"/>
    </row>
    <row r="77" spans="1:6" s="25" customFormat="1" ht="19.5" customHeight="1">
      <c r="A77" s="102"/>
      <c r="B77" s="102"/>
      <c r="C77" s="102"/>
      <c r="D77" s="117"/>
      <c r="E77" s="102"/>
      <c r="F77" s="27"/>
    </row>
    <row r="78" spans="1:6" s="25" customFormat="1" ht="19.5" customHeight="1">
      <c r="A78" s="102"/>
      <c r="B78" s="102"/>
      <c r="C78" s="102"/>
      <c r="D78" s="117"/>
      <c r="E78" s="102"/>
      <c r="F78" s="27"/>
    </row>
    <row r="79" spans="1:6" s="25" customFormat="1" ht="19.5" customHeight="1">
      <c r="A79" s="102"/>
      <c r="B79" s="102"/>
      <c r="C79" s="102"/>
      <c r="D79" s="117"/>
      <c r="E79" s="102"/>
      <c r="F79" s="27"/>
    </row>
    <row r="80" spans="1:6" s="25" customFormat="1" ht="19.5" customHeight="1">
      <c r="A80" s="102"/>
      <c r="B80" s="102"/>
      <c r="C80" s="102"/>
      <c r="D80" s="117"/>
      <c r="E80" s="102"/>
      <c r="F80" s="27"/>
    </row>
    <row r="81" spans="1:6" s="25" customFormat="1" ht="19.5" customHeight="1">
      <c r="A81" s="102"/>
      <c r="B81" s="102"/>
      <c r="C81" s="102"/>
      <c r="D81" s="117"/>
      <c r="E81" s="102"/>
      <c r="F81" s="27"/>
    </row>
    <row r="82" spans="1:6" s="25" customFormat="1" ht="19.5" customHeight="1">
      <c r="A82" s="102"/>
      <c r="B82" s="102"/>
      <c r="C82" s="102"/>
      <c r="D82" s="117"/>
      <c r="E82" s="102"/>
      <c r="F82" s="27"/>
    </row>
    <row r="83" spans="1:6" s="25" customFormat="1" ht="19.5" customHeight="1">
      <c r="A83" s="102"/>
      <c r="B83" s="102"/>
      <c r="C83" s="102"/>
      <c r="D83" s="117"/>
      <c r="E83" s="102"/>
      <c r="F83" s="27"/>
    </row>
    <row r="84" spans="1:6" s="25" customFormat="1" ht="19.5" customHeight="1">
      <c r="A84" s="102"/>
      <c r="B84" s="102"/>
      <c r="C84" s="102"/>
      <c r="D84" s="117"/>
      <c r="E84" s="102"/>
      <c r="F84" s="27"/>
    </row>
    <row r="85" spans="1:6" s="25" customFormat="1" ht="19.5" customHeight="1">
      <c r="A85" s="102"/>
      <c r="B85" s="102"/>
      <c r="C85" s="102"/>
      <c r="D85" s="117"/>
      <c r="E85" s="102"/>
      <c r="F85" s="27"/>
    </row>
    <row r="86" spans="1:6" s="25" customFormat="1" ht="19.5" customHeight="1">
      <c r="A86" s="102"/>
      <c r="B86" s="102"/>
      <c r="C86" s="102"/>
      <c r="D86" s="117"/>
      <c r="E86" s="102"/>
      <c r="F86" s="27"/>
    </row>
    <row r="87" spans="1:6" s="25" customFormat="1" ht="19.5" customHeight="1">
      <c r="A87" s="102"/>
      <c r="B87" s="102"/>
      <c r="C87" s="102"/>
      <c r="D87" s="117"/>
      <c r="E87" s="102"/>
      <c r="F87" s="27"/>
    </row>
    <row r="88" spans="1:6" s="25" customFormat="1" ht="19.5" customHeight="1">
      <c r="A88" s="102"/>
      <c r="B88" s="102"/>
      <c r="C88" s="102"/>
      <c r="D88" s="117"/>
      <c r="E88" s="102"/>
      <c r="F88" s="27"/>
    </row>
    <row r="89" spans="1:6" s="25" customFormat="1" ht="19.5" customHeight="1">
      <c r="A89" s="102"/>
      <c r="B89" s="102"/>
      <c r="C89" s="102"/>
      <c r="D89" s="117"/>
      <c r="E89" s="102"/>
      <c r="F89" s="27"/>
    </row>
    <row r="90" spans="1:6" s="25" customFormat="1" ht="19.5" customHeight="1">
      <c r="A90" s="102"/>
      <c r="B90" s="102"/>
      <c r="C90" s="102"/>
      <c r="D90" s="117"/>
      <c r="E90" s="102"/>
      <c r="F90" s="27"/>
    </row>
    <row r="91" spans="1:6" s="25" customFormat="1" ht="19.5" customHeight="1">
      <c r="A91" s="102"/>
      <c r="B91" s="102"/>
      <c r="C91" s="102"/>
      <c r="D91" s="117"/>
      <c r="E91" s="102"/>
      <c r="F91" s="27"/>
    </row>
    <row r="92" spans="1:6" s="25" customFormat="1" ht="19.5" customHeight="1">
      <c r="A92" s="102"/>
      <c r="B92" s="102"/>
      <c r="C92" s="102"/>
      <c r="D92" s="117"/>
      <c r="E92" s="102"/>
      <c r="F92" s="27"/>
    </row>
    <row r="93" spans="1:6" s="25" customFormat="1" ht="19.5" customHeight="1">
      <c r="A93" s="102"/>
      <c r="B93" s="102"/>
      <c r="C93" s="102"/>
      <c r="D93" s="117"/>
      <c r="E93" s="102"/>
      <c r="F93" s="27"/>
    </row>
    <row r="94" spans="1:6" s="25" customFormat="1" ht="19.5" customHeight="1">
      <c r="A94" s="102"/>
      <c r="B94" s="102"/>
      <c r="C94" s="102"/>
      <c r="D94" s="117"/>
      <c r="E94" s="102"/>
      <c r="F94" s="27"/>
    </row>
    <row r="95" spans="1:6" s="25" customFormat="1" ht="19.5" customHeight="1">
      <c r="A95" s="102"/>
      <c r="B95" s="102"/>
      <c r="C95" s="102"/>
      <c r="D95" s="117"/>
      <c r="E95" s="102"/>
      <c r="F95" s="27"/>
    </row>
    <row r="96" spans="1:6" s="25" customFormat="1" ht="19.5" customHeight="1">
      <c r="A96" s="102"/>
      <c r="B96" s="102"/>
      <c r="C96" s="102"/>
      <c r="D96" s="117"/>
      <c r="E96" s="102"/>
      <c r="F96" s="27"/>
    </row>
    <row r="97" spans="1:6" s="25" customFormat="1" ht="19.5" customHeight="1">
      <c r="A97" s="102"/>
      <c r="B97" s="102"/>
      <c r="C97" s="102"/>
      <c r="D97" s="117"/>
      <c r="E97" s="102"/>
      <c r="F97" s="27"/>
    </row>
    <row r="98" spans="1:6" s="25" customFormat="1" ht="19.5" customHeight="1">
      <c r="A98" s="102"/>
      <c r="B98" s="102"/>
      <c r="C98" s="102"/>
      <c r="D98" s="117"/>
      <c r="E98" s="102"/>
      <c r="F98" s="27"/>
    </row>
    <row r="99" spans="1:6" s="25" customFormat="1" ht="19.5" customHeight="1">
      <c r="A99" s="102"/>
      <c r="B99" s="102"/>
      <c r="C99" s="102"/>
      <c r="D99" s="117"/>
      <c r="E99" s="102"/>
      <c r="F99" s="27"/>
    </row>
    <row r="100" spans="1:6" s="25" customFormat="1" ht="19.5" customHeight="1">
      <c r="A100" s="102"/>
      <c r="B100" s="102"/>
      <c r="C100" s="102"/>
      <c r="D100" s="117"/>
      <c r="E100" s="102"/>
      <c r="F100" s="27"/>
    </row>
    <row r="101" spans="1:6" s="25" customFormat="1" ht="19.5" customHeight="1">
      <c r="A101" s="102"/>
      <c r="B101" s="102"/>
      <c r="C101" s="102"/>
      <c r="D101" s="117"/>
      <c r="E101" s="102"/>
      <c r="F101" s="27"/>
    </row>
    <row r="102" spans="1:6" s="25" customFormat="1" ht="19.5" customHeight="1">
      <c r="A102" s="102"/>
      <c r="B102" s="102"/>
      <c r="C102" s="102"/>
      <c r="D102" s="117"/>
      <c r="E102" s="102"/>
      <c r="F102" s="27"/>
    </row>
    <row r="103" spans="1:6" s="25" customFormat="1" ht="19.5" customHeight="1">
      <c r="A103" s="102"/>
      <c r="B103" s="102"/>
      <c r="C103" s="102"/>
      <c r="D103" s="117"/>
      <c r="E103" s="102"/>
      <c r="F103" s="27"/>
    </row>
    <row r="104" spans="1:6" s="25" customFormat="1" ht="17.100000000000001" customHeight="1">
      <c r="A104" s="102"/>
      <c r="B104" s="102"/>
      <c r="C104" s="102"/>
      <c r="D104" s="117"/>
      <c r="E104" s="102"/>
      <c r="F104" s="27"/>
    </row>
    <row r="105" spans="1:6" s="25" customFormat="1" ht="17.100000000000001" customHeight="1">
      <c r="A105" s="102"/>
      <c r="B105" s="102"/>
      <c r="C105" s="102"/>
      <c r="D105" s="117"/>
      <c r="E105" s="102"/>
      <c r="F105" s="27"/>
    </row>
    <row r="106" spans="1:6" s="25" customFormat="1" ht="17.100000000000001" customHeight="1">
      <c r="A106" s="102"/>
      <c r="B106" s="102"/>
      <c r="C106" s="102"/>
      <c r="D106" s="117"/>
      <c r="E106" s="102"/>
      <c r="F106" s="27"/>
    </row>
    <row r="107" spans="1:6" s="25" customFormat="1" ht="17.100000000000001" customHeight="1">
      <c r="A107" s="102"/>
      <c r="B107" s="102"/>
      <c r="C107" s="102"/>
      <c r="D107" s="117"/>
      <c r="E107" s="102"/>
      <c r="F107" s="27"/>
    </row>
    <row r="108" spans="1:6" ht="17.100000000000001" customHeight="1"/>
    <row r="109" spans="1:6" s="25" customFormat="1" ht="24" customHeight="1">
      <c r="A109" s="102"/>
      <c r="B109" s="102"/>
      <c r="C109" s="102"/>
      <c r="D109" s="117"/>
      <c r="E109" s="102"/>
      <c r="F109" s="27"/>
    </row>
    <row r="112" spans="1:6" ht="15" customHeight="1"/>
  </sheetData>
  <mergeCells count="11">
    <mergeCell ref="D48:E48"/>
    <mergeCell ref="A45:A46"/>
    <mergeCell ref="B45:B46"/>
    <mergeCell ref="C45:C46"/>
    <mergeCell ref="D45:D46"/>
    <mergeCell ref="E45:E46"/>
    <mergeCell ref="A1:B1"/>
    <mergeCell ref="A2:B2"/>
    <mergeCell ref="C47:E47"/>
    <mergeCell ref="A6:E6"/>
    <mergeCell ref="A7:E7"/>
  </mergeCells>
  <phoneticPr fontId="0" type="noConversion"/>
  <printOptions horizontalCentered="1"/>
  <pageMargins left="0.06" right="0" top="0.25" bottom="0.42" header="0" footer="0"/>
  <pageSetup paperSize="9" orientation="portrait" r:id="rId1"/>
  <headerFooter alignWithMargins="0">
    <oddFooter>Page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4"/>
  </sheetPr>
  <dimension ref="A1:I57"/>
  <sheetViews>
    <sheetView workbookViewId="0">
      <selection activeCell="A6" sqref="A6:G6"/>
    </sheetView>
  </sheetViews>
  <sheetFormatPr defaultRowHeight="15"/>
  <cols>
    <col min="1" max="1" width="4.25" style="117" customWidth="1"/>
    <col min="2" max="2" width="39.875" style="117" customWidth="1"/>
    <col min="3" max="3" width="25.75" style="117" customWidth="1"/>
    <col min="4" max="4" width="17.625" style="136" customWidth="1"/>
    <col min="5" max="5" width="15.125" style="117" customWidth="1"/>
    <col min="6" max="6" width="14.375" style="117" customWidth="1"/>
    <col min="7" max="7" width="16.875" style="117" customWidth="1"/>
    <col min="8" max="8" width="14.75" style="117" bestFit="1" customWidth="1"/>
    <col min="9" max="9" width="12.125" style="117" bestFit="1" customWidth="1"/>
    <col min="10" max="16384" width="9" style="117"/>
  </cols>
  <sheetData>
    <row r="1" spans="1:8" ht="16.5" customHeight="1">
      <c r="A1" s="1396"/>
      <c r="B1" s="1396"/>
      <c r="C1" s="115"/>
      <c r="D1" s="116"/>
      <c r="E1" s="115"/>
      <c r="F1" s="115"/>
      <c r="G1" s="115"/>
    </row>
    <row r="2" spans="1:8" ht="18.75" customHeight="1">
      <c r="A2" s="1396"/>
      <c r="B2" s="1396"/>
      <c r="C2" s="115"/>
      <c r="D2" s="116"/>
      <c r="E2" s="115"/>
      <c r="F2" s="115"/>
      <c r="G2" s="115"/>
    </row>
    <row r="3" spans="1:8" ht="33.75" customHeight="1">
      <c r="A3" s="118" t="s">
        <v>128</v>
      </c>
      <c r="B3" s="119"/>
      <c r="C3" s="119"/>
      <c r="D3" s="120"/>
      <c r="E3" s="119"/>
      <c r="F3" s="119"/>
      <c r="G3" s="119"/>
    </row>
    <row r="4" spans="1:8" ht="20.25" customHeight="1">
      <c r="A4" s="121" t="s">
        <v>115</v>
      </c>
      <c r="B4" s="119"/>
      <c r="C4" s="119"/>
      <c r="D4" s="120"/>
      <c r="E4" s="119"/>
      <c r="F4" s="119"/>
      <c r="G4" s="119"/>
    </row>
    <row r="5" spans="1:8" ht="20.25" customHeight="1">
      <c r="A5" s="1401" t="s">
        <v>276</v>
      </c>
      <c r="B5" s="1401"/>
      <c r="C5" s="1401"/>
      <c r="D5" s="1401"/>
      <c r="E5" s="1401"/>
      <c r="F5" s="1401"/>
      <c r="G5" s="1401"/>
    </row>
    <row r="6" spans="1:8" ht="12.75" customHeight="1" thickBot="1">
      <c r="A6" s="122"/>
      <c r="B6" s="119"/>
      <c r="C6" s="119"/>
      <c r="D6" s="120"/>
      <c r="E6" s="119"/>
      <c r="F6" s="119"/>
      <c r="G6" s="119"/>
    </row>
    <row r="7" spans="1:8" s="213" customFormat="1" ht="21" customHeight="1" thickTop="1">
      <c r="A7" s="1397" t="s">
        <v>734</v>
      </c>
      <c r="B7" s="210" t="s">
        <v>110</v>
      </c>
      <c r="C7" s="211" t="s">
        <v>777</v>
      </c>
      <c r="D7" s="1402" t="s">
        <v>104</v>
      </c>
      <c r="E7" s="1392" t="s">
        <v>778</v>
      </c>
      <c r="F7" s="1393"/>
      <c r="G7" s="1394"/>
    </row>
    <row r="8" spans="1:8" s="213" customFormat="1" ht="21" customHeight="1">
      <c r="A8" s="1398"/>
      <c r="B8" s="212" t="s">
        <v>111</v>
      </c>
      <c r="C8" s="212" t="s">
        <v>116</v>
      </c>
      <c r="D8" s="1403"/>
      <c r="E8" s="214" t="s">
        <v>105</v>
      </c>
      <c r="F8" s="215" t="s">
        <v>117</v>
      </c>
      <c r="G8" s="216" t="s">
        <v>118</v>
      </c>
    </row>
    <row r="9" spans="1:8" s="123" customFormat="1" ht="26.25" customHeight="1">
      <c r="A9" s="185" t="s">
        <v>737</v>
      </c>
      <c r="B9" s="201" t="s">
        <v>444</v>
      </c>
      <c r="C9" s="202"/>
      <c r="D9" s="863">
        <f>SUM(D10:D42)</f>
        <v>39732486364</v>
      </c>
      <c r="E9" s="863">
        <f>SUM(E10:E42)</f>
        <v>39732486364</v>
      </c>
      <c r="F9" s="863">
        <f>SUM(F10:F42)</f>
        <v>0</v>
      </c>
      <c r="G9" s="203">
        <f>SUM(G10:G42)</f>
        <v>0</v>
      </c>
    </row>
    <row r="10" spans="1:8" s="127" customFormat="1" ht="26.25" customHeight="1">
      <c r="A10" s="199">
        <v>1</v>
      </c>
      <c r="B10" s="124" t="s">
        <v>427</v>
      </c>
      <c r="C10" s="124" t="s">
        <v>476</v>
      </c>
      <c r="D10" s="862">
        <f>SUM(E10:G10)</f>
        <v>2555989865</v>
      </c>
      <c r="E10" s="862">
        <v>2555989865</v>
      </c>
      <c r="F10" s="125"/>
      <c r="G10" s="200"/>
      <c r="H10" s="126"/>
    </row>
    <row r="11" spans="1:8" s="127" customFormat="1" ht="26.25" customHeight="1">
      <c r="A11" s="199">
        <f>1+A10</f>
        <v>2</v>
      </c>
      <c r="B11" s="124" t="s">
        <v>523</v>
      </c>
      <c r="C11" s="124" t="s">
        <v>524</v>
      </c>
      <c r="D11" s="862">
        <f t="shared" ref="D11:D41" si="0">SUM(E11:G11)</f>
        <v>4900000</v>
      </c>
      <c r="E11" s="862">
        <v>4900000</v>
      </c>
      <c r="F11" s="125"/>
      <c r="G11" s="200"/>
      <c r="H11" s="126"/>
    </row>
    <row r="12" spans="1:8" s="127" customFormat="1" ht="26.25" customHeight="1">
      <c r="A12" s="199">
        <f t="shared" ref="A12:A41" si="1">+A11+1</f>
        <v>3</v>
      </c>
      <c r="B12" s="124" t="s">
        <v>349</v>
      </c>
      <c r="C12" s="124" t="s">
        <v>525</v>
      </c>
      <c r="D12" s="862">
        <f t="shared" si="0"/>
        <v>87738000</v>
      </c>
      <c r="E12" s="862">
        <v>87738000</v>
      </c>
      <c r="F12" s="125"/>
      <c r="G12" s="200"/>
      <c r="H12" s="126"/>
    </row>
    <row r="13" spans="1:8" s="127" customFormat="1" ht="26.25" customHeight="1">
      <c r="A13" s="199">
        <f t="shared" si="1"/>
        <v>4</v>
      </c>
      <c r="B13" s="124" t="s">
        <v>526</v>
      </c>
      <c r="C13" s="124" t="s">
        <v>527</v>
      </c>
      <c r="D13" s="862">
        <f t="shared" si="0"/>
        <v>25000000</v>
      </c>
      <c r="E13" s="862">
        <v>25000000</v>
      </c>
      <c r="F13" s="125"/>
      <c r="G13" s="200"/>
      <c r="H13" s="126"/>
    </row>
    <row r="14" spans="1:8" s="127" customFormat="1" ht="26.25" customHeight="1">
      <c r="A14" s="199">
        <f t="shared" si="1"/>
        <v>5</v>
      </c>
      <c r="B14" s="124" t="s">
        <v>528</v>
      </c>
      <c r="C14" s="124" t="s">
        <v>529</v>
      </c>
      <c r="D14" s="862">
        <f t="shared" si="0"/>
        <v>134044584</v>
      </c>
      <c r="E14" s="862">
        <v>134044584</v>
      </c>
      <c r="F14" s="125"/>
      <c r="G14" s="200"/>
      <c r="H14" s="126"/>
    </row>
    <row r="15" spans="1:8" s="127" customFormat="1" ht="26.25" customHeight="1">
      <c r="A15" s="199">
        <f t="shared" si="1"/>
        <v>6</v>
      </c>
      <c r="B15" s="124" t="s">
        <v>530</v>
      </c>
      <c r="C15" s="124" t="s">
        <v>531</v>
      </c>
      <c r="D15" s="862">
        <f t="shared" si="0"/>
        <v>140000000</v>
      </c>
      <c r="E15" s="862">
        <v>140000000</v>
      </c>
      <c r="F15" s="125"/>
      <c r="G15" s="200"/>
      <c r="H15" s="126"/>
    </row>
    <row r="16" spans="1:8" s="127" customFormat="1" ht="26.25" customHeight="1">
      <c r="A16" s="199">
        <f t="shared" si="1"/>
        <v>7</v>
      </c>
      <c r="B16" s="124" t="s">
        <v>532</v>
      </c>
      <c r="C16" s="124" t="s">
        <v>533</v>
      </c>
      <c r="D16" s="862">
        <f t="shared" si="0"/>
        <v>1067452250</v>
      </c>
      <c r="E16" s="862">
        <v>1067452250</v>
      </c>
      <c r="F16" s="125"/>
      <c r="G16" s="200"/>
      <c r="H16" s="126"/>
    </row>
    <row r="17" spans="1:8" s="127" customFormat="1" ht="26.25" customHeight="1">
      <c r="A17" s="199">
        <f t="shared" si="1"/>
        <v>8</v>
      </c>
      <c r="B17" s="124" t="s">
        <v>580</v>
      </c>
      <c r="C17" s="124" t="s">
        <v>534</v>
      </c>
      <c r="D17" s="862">
        <f t="shared" si="0"/>
        <v>2017055</v>
      </c>
      <c r="E17" s="862">
        <v>2017055</v>
      </c>
      <c r="F17" s="125"/>
      <c r="G17" s="200"/>
      <c r="H17" s="126"/>
    </row>
    <row r="18" spans="1:8" s="127" customFormat="1" ht="26.25" customHeight="1">
      <c r="A18" s="199">
        <f t="shared" si="1"/>
        <v>9</v>
      </c>
      <c r="B18" s="124" t="s">
        <v>535</v>
      </c>
      <c r="C18" s="124" t="s">
        <v>536</v>
      </c>
      <c r="D18" s="862">
        <f t="shared" si="0"/>
        <v>249921750</v>
      </c>
      <c r="E18" s="862">
        <v>249921750</v>
      </c>
      <c r="F18" s="125"/>
      <c r="G18" s="200"/>
      <c r="H18" s="126"/>
    </row>
    <row r="19" spans="1:8" s="127" customFormat="1" ht="26.25" customHeight="1">
      <c r="A19" s="199">
        <f t="shared" si="1"/>
        <v>10</v>
      </c>
      <c r="B19" s="124" t="s">
        <v>479</v>
      </c>
      <c r="C19" s="124" t="s">
        <v>480</v>
      </c>
      <c r="D19" s="862">
        <f t="shared" si="0"/>
        <v>1473685400</v>
      </c>
      <c r="E19" s="862">
        <v>1473685400</v>
      </c>
      <c r="F19" s="125"/>
      <c r="G19" s="200"/>
      <c r="H19" s="126"/>
    </row>
    <row r="20" spans="1:8" s="127" customFormat="1" ht="26.25" customHeight="1">
      <c r="A20" s="199">
        <f t="shared" si="1"/>
        <v>11</v>
      </c>
      <c r="B20" s="124" t="s">
        <v>583</v>
      </c>
      <c r="C20" s="124" t="s">
        <v>476</v>
      </c>
      <c r="D20" s="862">
        <f t="shared" si="0"/>
        <v>50000000</v>
      </c>
      <c r="E20" s="862">
        <v>50000000</v>
      </c>
      <c r="F20" s="125"/>
      <c r="G20" s="200"/>
      <c r="H20" s="126"/>
    </row>
    <row r="21" spans="1:8" s="127" customFormat="1" ht="26.25" customHeight="1">
      <c r="A21" s="199">
        <f t="shared" si="1"/>
        <v>12</v>
      </c>
      <c r="B21" s="124" t="s">
        <v>584</v>
      </c>
      <c r="C21" s="124" t="s">
        <v>476</v>
      </c>
      <c r="D21" s="862">
        <f t="shared" si="0"/>
        <v>296000000</v>
      </c>
      <c r="E21" s="862">
        <v>296000000</v>
      </c>
      <c r="F21" s="125"/>
      <c r="G21" s="200"/>
      <c r="H21" s="126"/>
    </row>
    <row r="22" spans="1:8" s="127" customFormat="1" ht="26.25" customHeight="1">
      <c r="A22" s="199">
        <f t="shared" si="1"/>
        <v>13</v>
      </c>
      <c r="B22" s="124" t="s">
        <v>585</v>
      </c>
      <c r="C22" s="124" t="s">
        <v>476</v>
      </c>
      <c r="D22" s="862">
        <f t="shared" si="0"/>
        <v>19444000</v>
      </c>
      <c r="E22" s="862">
        <v>19444000</v>
      </c>
      <c r="F22" s="125"/>
      <c r="G22" s="200"/>
      <c r="H22" s="126"/>
    </row>
    <row r="23" spans="1:8" s="127" customFormat="1" ht="26.25" customHeight="1">
      <c r="A23" s="199">
        <f t="shared" si="1"/>
        <v>14</v>
      </c>
      <c r="B23" s="124" t="s">
        <v>273</v>
      </c>
      <c r="C23" s="124" t="s">
        <v>476</v>
      </c>
      <c r="D23" s="862">
        <f t="shared" si="0"/>
        <v>2070268000</v>
      </c>
      <c r="E23" s="862">
        <v>2070268000</v>
      </c>
      <c r="F23" s="125"/>
      <c r="G23" s="200"/>
      <c r="H23" s="126"/>
    </row>
    <row r="24" spans="1:8" s="127" customFormat="1" ht="26.25" customHeight="1">
      <c r="A24" s="199">
        <f t="shared" si="1"/>
        <v>15</v>
      </c>
      <c r="B24" s="124" t="s">
        <v>274</v>
      </c>
      <c r="C24" s="124" t="s">
        <v>476</v>
      </c>
      <c r="D24" s="862">
        <f t="shared" si="0"/>
        <v>150000000</v>
      </c>
      <c r="E24" s="862">
        <v>150000000</v>
      </c>
      <c r="F24" s="125"/>
      <c r="G24" s="200"/>
      <c r="H24" s="126"/>
    </row>
    <row r="25" spans="1:8" s="127" customFormat="1" ht="26.25" customHeight="1">
      <c r="A25" s="199">
        <f t="shared" si="1"/>
        <v>16</v>
      </c>
      <c r="B25" s="124" t="s">
        <v>350</v>
      </c>
      <c r="C25" s="124" t="s">
        <v>476</v>
      </c>
      <c r="D25" s="862">
        <f t="shared" si="0"/>
        <v>58934250</v>
      </c>
      <c r="E25" s="862">
        <v>58934250</v>
      </c>
      <c r="F25" s="125"/>
      <c r="G25" s="200"/>
      <c r="H25" s="126"/>
    </row>
    <row r="26" spans="1:8" s="127" customFormat="1" ht="26.25" customHeight="1">
      <c r="A26" s="199">
        <f t="shared" si="1"/>
        <v>17</v>
      </c>
      <c r="B26" s="124" t="s">
        <v>351</v>
      </c>
      <c r="C26" s="124" t="s">
        <v>476</v>
      </c>
      <c r="D26" s="862">
        <f t="shared" si="0"/>
        <v>80200500</v>
      </c>
      <c r="E26" s="862">
        <v>80200500</v>
      </c>
      <c r="F26" s="125"/>
      <c r="G26" s="200"/>
      <c r="H26" s="126"/>
    </row>
    <row r="27" spans="1:8" s="127" customFormat="1" ht="26.25" customHeight="1">
      <c r="A27" s="199">
        <f t="shared" si="1"/>
        <v>18</v>
      </c>
      <c r="B27" s="124" t="s">
        <v>723</v>
      </c>
      <c r="C27" s="124" t="s">
        <v>476</v>
      </c>
      <c r="D27" s="862">
        <f t="shared" si="0"/>
        <v>222000000</v>
      </c>
      <c r="E27" s="862">
        <v>222000000</v>
      </c>
      <c r="F27" s="125"/>
      <c r="G27" s="200"/>
      <c r="H27" s="126"/>
    </row>
    <row r="28" spans="1:8" s="127" customFormat="1" ht="26.25" customHeight="1">
      <c r="A28" s="199">
        <f t="shared" si="1"/>
        <v>19</v>
      </c>
      <c r="B28" s="124" t="s">
        <v>364</v>
      </c>
      <c r="C28" s="124" t="s">
        <v>485</v>
      </c>
      <c r="D28" s="862">
        <f t="shared" si="0"/>
        <v>3822609848</v>
      </c>
      <c r="E28" s="862">
        <v>3822609848</v>
      </c>
      <c r="F28" s="125"/>
      <c r="G28" s="200"/>
      <c r="H28" s="126"/>
    </row>
    <row r="29" spans="1:8" s="127" customFormat="1" ht="26.25" customHeight="1">
      <c r="A29" s="199">
        <f t="shared" si="1"/>
        <v>20</v>
      </c>
      <c r="B29" s="124" t="s">
        <v>753</v>
      </c>
      <c r="C29" s="124" t="s">
        <v>505</v>
      </c>
      <c r="D29" s="862">
        <f t="shared" si="0"/>
        <v>595491</v>
      </c>
      <c r="E29" s="862">
        <v>595491</v>
      </c>
      <c r="F29" s="125"/>
      <c r="G29" s="200"/>
      <c r="H29" s="126"/>
    </row>
    <row r="30" spans="1:8" s="127" customFormat="1" ht="26.25" customHeight="1">
      <c r="A30" s="199">
        <f t="shared" si="1"/>
        <v>21</v>
      </c>
      <c r="B30" s="124" t="s">
        <v>754</v>
      </c>
      <c r="C30" s="124" t="s">
        <v>476</v>
      </c>
      <c r="D30" s="862">
        <f t="shared" si="0"/>
        <v>903683600</v>
      </c>
      <c r="E30" s="862">
        <v>903683600</v>
      </c>
      <c r="F30" s="125"/>
      <c r="G30" s="200"/>
      <c r="H30" s="126"/>
    </row>
    <row r="31" spans="1:8" s="127" customFormat="1" ht="26.25" customHeight="1">
      <c r="A31" s="199">
        <f t="shared" si="1"/>
        <v>22</v>
      </c>
      <c r="B31" s="124" t="s">
        <v>244</v>
      </c>
      <c r="C31" s="124" t="s">
        <v>476</v>
      </c>
      <c r="D31" s="862">
        <f t="shared" si="0"/>
        <v>22278884027</v>
      </c>
      <c r="E31" s="862">
        <v>22278884027</v>
      </c>
      <c r="F31" s="125"/>
      <c r="G31" s="200"/>
      <c r="H31" s="126"/>
    </row>
    <row r="32" spans="1:8" s="127" customFormat="1" ht="26.25" customHeight="1">
      <c r="A32" s="199">
        <f t="shared" si="1"/>
        <v>23</v>
      </c>
      <c r="B32" s="124" t="s">
        <v>755</v>
      </c>
      <c r="C32" s="124" t="s">
        <v>476</v>
      </c>
      <c r="D32" s="862">
        <f t="shared" si="0"/>
        <v>410000000</v>
      </c>
      <c r="E32" s="862">
        <v>410000000</v>
      </c>
      <c r="F32" s="125"/>
      <c r="G32" s="200"/>
      <c r="H32" s="126"/>
    </row>
    <row r="33" spans="1:9" s="127" customFormat="1" ht="26.25" customHeight="1">
      <c r="A33" s="199">
        <f t="shared" si="1"/>
        <v>24</v>
      </c>
      <c r="B33" s="124" t="s">
        <v>756</v>
      </c>
      <c r="C33" s="124" t="s">
        <v>476</v>
      </c>
      <c r="D33" s="862">
        <f t="shared" si="0"/>
        <v>68663750</v>
      </c>
      <c r="E33" s="862">
        <v>68663750</v>
      </c>
      <c r="F33" s="125"/>
      <c r="G33" s="200"/>
      <c r="H33" s="126"/>
    </row>
    <row r="34" spans="1:9" s="127" customFormat="1" ht="26.25" customHeight="1">
      <c r="A34" s="199">
        <f t="shared" si="1"/>
        <v>25</v>
      </c>
      <c r="B34" s="124" t="s">
        <v>757</v>
      </c>
      <c r="C34" s="124" t="s">
        <v>476</v>
      </c>
      <c r="D34" s="862">
        <f t="shared" si="0"/>
        <v>168000000</v>
      </c>
      <c r="E34" s="862">
        <v>168000000</v>
      </c>
      <c r="F34" s="125"/>
      <c r="G34" s="200"/>
      <c r="H34" s="126"/>
    </row>
    <row r="35" spans="1:9" s="127" customFormat="1" ht="26.25" customHeight="1">
      <c r="A35" s="199">
        <f t="shared" si="1"/>
        <v>26</v>
      </c>
      <c r="B35" s="124" t="s">
        <v>758</v>
      </c>
      <c r="C35" s="124" t="s">
        <v>476</v>
      </c>
      <c r="D35" s="862">
        <f t="shared" si="0"/>
        <v>58500000</v>
      </c>
      <c r="E35" s="862">
        <v>58500000</v>
      </c>
      <c r="F35" s="125"/>
      <c r="G35" s="200"/>
      <c r="H35" s="126"/>
    </row>
    <row r="36" spans="1:9" s="127" customFormat="1" ht="26.25" customHeight="1">
      <c r="A36" s="199">
        <f t="shared" si="1"/>
        <v>27</v>
      </c>
      <c r="B36" s="124" t="s">
        <v>759</v>
      </c>
      <c r="C36" s="124" t="s">
        <v>760</v>
      </c>
      <c r="D36" s="862">
        <f t="shared" si="0"/>
        <v>40000000</v>
      </c>
      <c r="E36" s="862">
        <v>40000000</v>
      </c>
      <c r="F36" s="125"/>
      <c r="G36" s="200"/>
      <c r="H36" s="126"/>
    </row>
    <row r="37" spans="1:9" s="127" customFormat="1" ht="26.25" customHeight="1">
      <c r="A37" s="199">
        <f t="shared" si="1"/>
        <v>28</v>
      </c>
      <c r="B37" s="124" t="s">
        <v>761</v>
      </c>
      <c r="C37" s="124" t="s">
        <v>476</v>
      </c>
      <c r="D37" s="862">
        <f t="shared" si="0"/>
        <v>97073800</v>
      </c>
      <c r="E37" s="862">
        <v>97073800</v>
      </c>
      <c r="F37" s="125"/>
      <c r="G37" s="200"/>
      <c r="H37" s="126"/>
    </row>
    <row r="38" spans="1:9" s="127" customFormat="1" ht="26.25" customHeight="1">
      <c r="A38" s="199">
        <f t="shared" si="1"/>
        <v>29</v>
      </c>
      <c r="B38" s="124" t="s">
        <v>762</v>
      </c>
      <c r="C38" s="124" t="s">
        <v>476</v>
      </c>
      <c r="D38" s="862">
        <f t="shared" si="0"/>
        <v>196603662</v>
      </c>
      <c r="E38" s="862">
        <v>196603662</v>
      </c>
      <c r="F38" s="125"/>
      <c r="G38" s="200"/>
      <c r="H38" s="126"/>
    </row>
    <row r="39" spans="1:9" s="127" customFormat="1" ht="26.25" customHeight="1">
      <c r="A39" s="199">
        <f t="shared" si="1"/>
        <v>30</v>
      </c>
      <c r="B39" s="124" t="s">
        <v>763</v>
      </c>
      <c r="C39" s="124" t="s">
        <v>476</v>
      </c>
      <c r="D39" s="862">
        <f t="shared" si="0"/>
        <v>644500000</v>
      </c>
      <c r="E39" s="862">
        <v>644500000</v>
      </c>
      <c r="F39" s="125"/>
      <c r="G39" s="200"/>
      <c r="H39" s="126"/>
    </row>
    <row r="40" spans="1:9" s="127" customFormat="1" ht="26.25" customHeight="1">
      <c r="A40" s="199">
        <f t="shared" si="1"/>
        <v>31</v>
      </c>
      <c r="B40" s="124" t="s">
        <v>764</v>
      </c>
      <c r="C40" s="124" t="s">
        <v>476</v>
      </c>
      <c r="D40" s="862">
        <f t="shared" si="0"/>
        <v>2182000000</v>
      </c>
      <c r="E40" s="861">
        <v>2182000000</v>
      </c>
      <c r="F40" s="125"/>
      <c r="G40" s="200"/>
      <c r="H40" s="126"/>
    </row>
    <row r="41" spans="1:9" s="127" customFormat="1" ht="26.25" customHeight="1">
      <c r="A41" s="199">
        <f t="shared" si="1"/>
        <v>32</v>
      </c>
      <c r="B41" s="124" t="s">
        <v>765</v>
      </c>
      <c r="C41" s="124" t="s">
        <v>476</v>
      </c>
      <c r="D41" s="862">
        <f t="shared" si="0"/>
        <v>173776532</v>
      </c>
      <c r="E41" s="861">
        <v>173776532</v>
      </c>
      <c r="F41" s="125"/>
      <c r="G41" s="200"/>
      <c r="H41" s="126"/>
    </row>
    <row r="42" spans="1:9" s="127" customFormat="1" ht="26.25" customHeight="1">
      <c r="A42" s="199"/>
      <c r="B42" s="124"/>
      <c r="C42" s="124"/>
      <c r="D42" s="862"/>
      <c r="E42" s="861"/>
      <c r="F42" s="125"/>
      <c r="G42" s="200"/>
      <c r="H42" s="126"/>
    </row>
    <row r="43" spans="1:9" s="426" customFormat="1" ht="26.25" customHeight="1">
      <c r="A43" s="784" t="s">
        <v>738</v>
      </c>
      <c r="B43" s="785" t="s">
        <v>537</v>
      </c>
      <c r="C43" s="785"/>
      <c r="D43" s="864">
        <f>SUM(D44:D46)</f>
        <v>595376000</v>
      </c>
      <c r="E43" s="864">
        <f>SUM(E44:E46)</f>
        <v>595376000</v>
      </c>
      <c r="F43" s="423">
        <f>SUM(F44:F46)</f>
        <v>0</v>
      </c>
      <c r="G43" s="424">
        <f>SUM(G44:G46)</f>
        <v>0</v>
      </c>
      <c r="H43" s="425"/>
    </row>
    <row r="44" spans="1:9" s="127" customFormat="1" ht="26.25" customHeight="1">
      <c r="A44" s="1002">
        <v>1</v>
      </c>
      <c r="B44" s="1003" t="s">
        <v>663</v>
      </c>
      <c r="C44" s="124" t="s">
        <v>476</v>
      </c>
      <c r="D44" s="862">
        <f>SUM(E44:G44)</f>
        <v>45376000</v>
      </c>
      <c r="E44" s="1004">
        <v>45376000</v>
      </c>
      <c r="F44" s="1005"/>
      <c r="G44" s="1006"/>
      <c r="H44" s="126"/>
    </row>
    <row r="45" spans="1:9" s="127" customFormat="1" ht="26.25" customHeight="1">
      <c r="A45" s="1002">
        <v>2</v>
      </c>
      <c r="B45" s="1003" t="s">
        <v>664</v>
      </c>
      <c r="C45" s="124" t="s">
        <v>476</v>
      </c>
      <c r="D45" s="862">
        <f>SUM(E45:G45)</f>
        <v>550000000</v>
      </c>
      <c r="E45" s="1004">
        <v>550000000</v>
      </c>
      <c r="F45" s="1005"/>
      <c r="G45" s="1006"/>
      <c r="H45" s="126"/>
    </row>
    <row r="46" spans="1:9" s="128" customFormat="1" ht="26.25" customHeight="1">
      <c r="A46" s="204"/>
      <c r="B46" s="205"/>
      <c r="C46" s="206"/>
      <c r="D46" s="207"/>
      <c r="E46" s="208"/>
      <c r="F46" s="207"/>
      <c r="G46" s="209"/>
    </row>
    <row r="47" spans="1:9" s="128" customFormat="1" ht="16.5" customHeight="1">
      <c r="A47" s="1404"/>
      <c r="B47" s="1399" t="s">
        <v>739</v>
      </c>
      <c r="C47" s="1405"/>
      <c r="D47" s="1395">
        <f>D43+D9</f>
        <v>40327862364</v>
      </c>
      <c r="E47" s="1395">
        <f>E43+E9</f>
        <v>40327862364</v>
      </c>
      <c r="F47" s="1395">
        <f>F43+F9</f>
        <v>0</v>
      </c>
      <c r="G47" s="1395">
        <f>G43+G9</f>
        <v>0</v>
      </c>
    </row>
    <row r="48" spans="1:9" s="129" customFormat="1" ht="16.5" customHeight="1" thickBot="1">
      <c r="A48" s="1384"/>
      <c r="B48" s="1400"/>
      <c r="C48" s="1387"/>
      <c r="D48" s="1387"/>
      <c r="E48" s="1387"/>
      <c r="F48" s="1387"/>
      <c r="G48" s="1387"/>
      <c r="H48" s="348">
        <f>D47-'Bang can doi ke toan'!E19</f>
        <v>-11601966228</v>
      </c>
      <c r="I48" s="107"/>
    </row>
    <row r="49" spans="1:8" s="128" customFormat="1" ht="3.75" customHeight="1" thickTop="1">
      <c r="A49" s="130"/>
      <c r="B49" s="130"/>
      <c r="C49" s="131"/>
      <c r="D49" s="132"/>
      <c r="E49" s="133"/>
      <c r="F49" s="133"/>
      <c r="G49" s="133"/>
    </row>
    <row r="50" spans="1:8" s="128" customFormat="1" ht="15" customHeight="1">
      <c r="A50" s="115"/>
      <c r="B50" s="115"/>
      <c r="C50" s="134"/>
      <c r="D50" s="116"/>
      <c r="E50" s="1408" t="s">
        <v>305</v>
      </c>
      <c r="F50" s="1408"/>
      <c r="G50" s="1408"/>
    </row>
    <row r="51" spans="1:8" s="218" customFormat="1" ht="17.25" customHeight="1">
      <c r="A51" s="1406" t="s">
        <v>740</v>
      </c>
      <c r="B51" s="1406"/>
      <c r="C51" s="1407" t="s">
        <v>741</v>
      </c>
      <c r="D51" s="1407"/>
      <c r="E51" s="217"/>
      <c r="F51" s="1245" t="s">
        <v>684</v>
      </c>
      <c r="G51" s="1245"/>
    </row>
    <row r="52" spans="1:8" s="128" customFormat="1" ht="17.25" customHeight="1">
      <c r="A52" s="115"/>
      <c r="B52" s="115"/>
      <c r="C52" s="134"/>
      <c r="D52" s="116"/>
      <c r="E52" s="134"/>
      <c r="F52" s="134"/>
      <c r="G52" s="134"/>
    </row>
    <row r="53" spans="1:8" ht="17.25" customHeight="1">
      <c r="A53" s="115"/>
      <c r="B53" s="115"/>
      <c r="C53" s="134"/>
      <c r="D53" s="116"/>
      <c r="E53" s="134"/>
      <c r="F53" s="134"/>
      <c r="G53" s="134"/>
      <c r="H53" s="135"/>
    </row>
    <row r="54" spans="1:8" ht="17.25" customHeight="1">
      <c r="A54" s="115"/>
      <c r="B54" s="115"/>
      <c r="C54" s="134"/>
      <c r="D54" s="116"/>
      <c r="E54" s="134"/>
      <c r="F54" s="134"/>
      <c r="G54" s="134"/>
    </row>
    <row r="55" spans="1:8" ht="16.5">
      <c r="A55" s="115"/>
      <c r="B55" s="115"/>
      <c r="C55" s="134"/>
      <c r="D55" s="116"/>
      <c r="E55" s="134"/>
      <c r="F55" s="134"/>
      <c r="G55" s="134"/>
    </row>
    <row r="56" spans="1:8" ht="6.75" customHeight="1"/>
    <row r="57" spans="1:8" ht="16.5">
      <c r="A57" s="1323" t="s">
        <v>790</v>
      </c>
      <c r="B57" s="1323"/>
    </row>
  </sheetData>
  <mergeCells count="18">
    <mergeCell ref="A1:B1"/>
    <mergeCell ref="A2:B2"/>
    <mergeCell ref="A7:A8"/>
    <mergeCell ref="B47:B48"/>
    <mergeCell ref="A5:G5"/>
    <mergeCell ref="D7:D8"/>
    <mergeCell ref="A47:A48"/>
    <mergeCell ref="C47:C48"/>
    <mergeCell ref="D47:D48"/>
    <mergeCell ref="E7:G7"/>
    <mergeCell ref="G47:G48"/>
    <mergeCell ref="E47:E48"/>
    <mergeCell ref="F47:F48"/>
    <mergeCell ref="A57:B57"/>
    <mergeCell ref="A51:B51"/>
    <mergeCell ref="C51:D51"/>
    <mergeCell ref="F51:G51"/>
    <mergeCell ref="E50:G50"/>
  </mergeCells>
  <phoneticPr fontId="0" type="noConversion"/>
  <pageMargins left="0.27" right="0.23" top="0.36" bottom="0.44" header="0.26" footer="0.19"/>
  <pageSetup paperSize="9" orientation="landscape" r:id="rId1"/>
  <headerFooter alignWithMargins="0">
    <oddFooter>Page &amp;P</oddFooter>
  </headerFooter>
  <rowBreaks count="1" manualBreakCount="1">
    <brk id="63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N31"/>
  <sheetViews>
    <sheetView workbookViewId="0">
      <selection activeCell="A6" sqref="A6:G6"/>
    </sheetView>
  </sheetViews>
  <sheetFormatPr defaultRowHeight="15"/>
  <cols>
    <col min="1" max="1" width="4.5" style="223" customWidth="1"/>
    <col min="2" max="2" width="38.75" style="223" customWidth="1"/>
    <col min="3" max="3" width="13.875" style="223" customWidth="1"/>
    <col min="4" max="4" width="14.125" style="223" customWidth="1"/>
    <col min="5" max="5" width="13.75" style="223" customWidth="1"/>
    <col min="6" max="6" width="14" style="223" customWidth="1"/>
    <col min="7" max="8" width="13.875" style="223" customWidth="1"/>
    <col min="9" max="9" width="13.125" style="223" bestFit="1" customWidth="1"/>
    <col min="10" max="14" width="14" style="977" customWidth="1"/>
    <col min="15" max="16384" width="9" style="223"/>
  </cols>
  <sheetData>
    <row r="1" spans="1:14" s="222" customFormat="1" ht="17.25">
      <c r="A1" s="219"/>
      <c r="B1" s="220"/>
      <c r="J1" s="976"/>
      <c r="K1" s="976"/>
      <c r="L1" s="976"/>
      <c r="M1" s="976"/>
      <c r="N1" s="976"/>
    </row>
    <row r="2" spans="1:14" s="222" customFormat="1" ht="17.25">
      <c r="A2" s="219"/>
      <c r="B2" s="220"/>
      <c r="J2" s="976"/>
      <c r="K2" s="976"/>
      <c r="L2" s="976"/>
      <c r="M2" s="976"/>
      <c r="N2" s="976"/>
    </row>
    <row r="3" spans="1:14" s="222" customFormat="1" ht="6" customHeight="1">
      <c r="J3" s="976"/>
      <c r="K3" s="976"/>
      <c r="L3" s="976"/>
      <c r="M3" s="976"/>
      <c r="N3" s="976"/>
    </row>
    <row r="4" spans="1:14" s="222" customFormat="1" ht="30.75" customHeight="1">
      <c r="A4" s="1414" t="s">
        <v>129</v>
      </c>
      <c r="B4" s="1414"/>
      <c r="C4" s="1414"/>
      <c r="D4" s="1414"/>
      <c r="E4" s="1414"/>
      <c r="F4" s="1414"/>
      <c r="G4" s="1414"/>
      <c r="H4" s="1414"/>
      <c r="J4" s="976"/>
      <c r="K4" s="976"/>
      <c r="L4" s="976"/>
      <c r="M4" s="976"/>
      <c r="N4" s="976"/>
    </row>
    <row r="5" spans="1:14" ht="19.5" customHeight="1">
      <c r="A5" s="1410" t="s">
        <v>276</v>
      </c>
      <c r="B5" s="1410"/>
      <c r="C5" s="1410"/>
      <c r="D5" s="1410"/>
      <c r="E5" s="1410"/>
      <c r="F5" s="1410"/>
      <c r="G5" s="1410"/>
      <c r="H5" s="1410"/>
    </row>
    <row r="6" spans="1:14" ht="6" customHeight="1" thickBot="1"/>
    <row r="7" spans="1:14" s="235" customFormat="1" ht="21" customHeight="1" thickTop="1">
      <c r="A7" s="1416" t="s">
        <v>734</v>
      </c>
      <c r="B7" s="1418" t="s">
        <v>120</v>
      </c>
      <c r="C7" s="1418" t="s">
        <v>781</v>
      </c>
      <c r="D7" s="1411" t="s">
        <v>353</v>
      </c>
      <c r="E7" s="1412"/>
      <c r="F7" s="234" t="s">
        <v>130</v>
      </c>
      <c r="G7" s="234"/>
      <c r="H7" s="1420" t="s">
        <v>795</v>
      </c>
      <c r="J7" s="978" t="s">
        <v>225</v>
      </c>
      <c r="K7" s="978"/>
      <c r="L7" s="978"/>
      <c r="M7" s="978"/>
      <c r="N7" s="978"/>
    </row>
    <row r="8" spans="1:14" s="235" customFormat="1" ht="21" customHeight="1">
      <c r="A8" s="1417"/>
      <c r="B8" s="1419"/>
      <c r="C8" s="1419"/>
      <c r="D8" s="236" t="s">
        <v>125</v>
      </c>
      <c r="E8" s="236" t="s">
        <v>124</v>
      </c>
      <c r="F8" s="236" t="s">
        <v>125</v>
      </c>
      <c r="G8" s="236" t="s">
        <v>124</v>
      </c>
      <c r="H8" s="1421"/>
      <c r="J8" s="978" t="s">
        <v>451</v>
      </c>
      <c r="K8" s="978"/>
      <c r="L8" s="978"/>
      <c r="M8" s="978">
        <f>SUM(M9:M11)</f>
        <v>549811775</v>
      </c>
      <c r="N8" s="978"/>
    </row>
    <row r="9" spans="1:14" ht="21.75" customHeight="1">
      <c r="A9" s="238">
        <v>1</v>
      </c>
      <c r="B9" s="227" t="s">
        <v>538</v>
      </c>
      <c r="C9" s="228">
        <v>11430760097</v>
      </c>
      <c r="D9" s="228">
        <v>1771964782</v>
      </c>
      <c r="E9" s="228"/>
      <c r="F9" s="228">
        <v>2291987601</v>
      </c>
      <c r="G9" s="228"/>
      <c r="H9" s="229">
        <f t="shared" ref="H9:H14" si="0">+C9+G9-F9</f>
        <v>9138772496</v>
      </c>
      <c r="J9" s="977" t="s">
        <v>226</v>
      </c>
      <c r="M9" s="977">
        <v>16527778</v>
      </c>
    </row>
    <row r="10" spans="1:14" ht="21.75" customHeight="1">
      <c r="A10" s="238">
        <f>1+A9</f>
        <v>2</v>
      </c>
      <c r="B10" s="227" t="s">
        <v>451</v>
      </c>
      <c r="C10" s="228">
        <v>0</v>
      </c>
      <c r="D10" s="228"/>
      <c r="E10" s="227"/>
      <c r="F10" s="228"/>
      <c r="G10" s="227"/>
      <c r="H10" s="944">
        <f t="shared" si="0"/>
        <v>0</v>
      </c>
      <c r="J10" s="977" t="s">
        <v>227</v>
      </c>
      <c r="M10" s="977">
        <v>228523731</v>
      </c>
    </row>
    <row r="11" spans="1:14" ht="21.75" customHeight="1">
      <c r="A11" s="238">
        <f t="shared" ref="A11:A21" si="1">1+A10</f>
        <v>3</v>
      </c>
      <c r="B11" s="942" t="s">
        <v>693</v>
      </c>
      <c r="C11" s="943">
        <v>4221918553</v>
      </c>
      <c r="D11" s="943"/>
      <c r="E11" s="942"/>
      <c r="F11" s="943">
        <v>1021206974</v>
      </c>
      <c r="G11" s="942"/>
      <c r="H11" s="944">
        <f t="shared" si="0"/>
        <v>3200711579</v>
      </c>
      <c r="J11" s="977" t="s">
        <v>228</v>
      </c>
      <c r="M11" s="977">
        <v>304760266</v>
      </c>
    </row>
    <row r="12" spans="1:14" ht="21.75" customHeight="1">
      <c r="A12" s="238">
        <f t="shared" si="1"/>
        <v>4</v>
      </c>
      <c r="B12" s="942" t="s">
        <v>213</v>
      </c>
      <c r="C12" s="943">
        <v>444000000</v>
      </c>
      <c r="D12" s="942"/>
      <c r="E12" s="943"/>
      <c r="F12" s="942"/>
      <c r="G12" s="943">
        <v>372000000</v>
      </c>
      <c r="H12" s="944">
        <f t="shared" si="0"/>
        <v>816000000</v>
      </c>
    </row>
    <row r="13" spans="1:14" ht="21.75" customHeight="1">
      <c r="A13" s="238">
        <f t="shared" si="1"/>
        <v>5</v>
      </c>
      <c r="B13" s="942" t="s">
        <v>357</v>
      </c>
      <c r="C13" s="943">
        <v>1814876500</v>
      </c>
      <c r="D13" s="942">
        <v>193572476</v>
      </c>
      <c r="E13" s="943">
        <v>123310039</v>
      </c>
      <c r="F13" s="943">
        <v>273721476</v>
      </c>
      <c r="G13" s="943">
        <v>729712745</v>
      </c>
      <c r="H13" s="944">
        <f t="shared" si="0"/>
        <v>2270867769</v>
      </c>
    </row>
    <row r="14" spans="1:14" ht="21.75" customHeight="1">
      <c r="A14" s="238">
        <f t="shared" si="1"/>
        <v>6</v>
      </c>
      <c r="B14" s="942" t="s">
        <v>375</v>
      </c>
      <c r="C14" s="943">
        <v>1562932186</v>
      </c>
      <c r="D14" s="942">
        <v>59029454</v>
      </c>
      <c r="E14" s="943">
        <v>66439502</v>
      </c>
      <c r="F14" s="943">
        <v>59029454</v>
      </c>
      <c r="G14" s="943">
        <v>453723738</v>
      </c>
      <c r="H14" s="944">
        <f t="shared" si="0"/>
        <v>1957626470</v>
      </c>
    </row>
    <row r="15" spans="1:14" ht="21.75" customHeight="1">
      <c r="A15" s="238">
        <f t="shared" si="1"/>
        <v>7</v>
      </c>
      <c r="B15" s="942" t="s">
        <v>411</v>
      </c>
      <c r="C15" s="943">
        <v>95650685</v>
      </c>
      <c r="D15" s="942"/>
      <c r="E15" s="943"/>
      <c r="F15" s="943">
        <v>95650685</v>
      </c>
      <c r="G15" s="943"/>
      <c r="H15" s="944">
        <f t="shared" ref="H15:H21" si="2">+C15+G15-F15</f>
        <v>0</v>
      </c>
    </row>
    <row r="16" spans="1:14" ht="21.75" customHeight="1">
      <c r="A16" s="238">
        <f t="shared" si="1"/>
        <v>8</v>
      </c>
      <c r="B16" s="942" t="s">
        <v>412</v>
      </c>
      <c r="C16" s="943">
        <v>9446306</v>
      </c>
      <c r="D16" s="942"/>
      <c r="E16" s="943"/>
      <c r="F16" s="943">
        <v>9446306</v>
      </c>
      <c r="G16" s="943"/>
      <c r="H16" s="944">
        <f t="shared" si="2"/>
        <v>0</v>
      </c>
    </row>
    <row r="17" spans="1:14" ht="21.75" customHeight="1">
      <c r="A17" s="238">
        <f t="shared" si="1"/>
        <v>9</v>
      </c>
      <c r="B17" s="942" t="s">
        <v>413</v>
      </c>
      <c r="C17" s="943">
        <v>4878222</v>
      </c>
      <c r="D17" s="942"/>
      <c r="E17" s="943"/>
      <c r="F17" s="943">
        <v>4878222</v>
      </c>
      <c r="G17" s="943"/>
      <c r="H17" s="944">
        <f t="shared" si="2"/>
        <v>0</v>
      </c>
    </row>
    <row r="18" spans="1:14" ht="21.75" customHeight="1">
      <c r="A18" s="238">
        <f t="shared" si="1"/>
        <v>10</v>
      </c>
      <c r="B18" s="942" t="s">
        <v>414</v>
      </c>
      <c r="C18" s="943">
        <v>57660000</v>
      </c>
      <c r="D18" s="942"/>
      <c r="E18" s="943"/>
      <c r="F18" s="943">
        <v>57660000</v>
      </c>
      <c r="G18" s="943"/>
      <c r="H18" s="944">
        <f t="shared" si="2"/>
        <v>0</v>
      </c>
    </row>
    <row r="19" spans="1:14" ht="21.75" customHeight="1">
      <c r="A19" s="238">
        <f t="shared" si="1"/>
        <v>11</v>
      </c>
      <c r="B19" s="942" t="s">
        <v>665</v>
      </c>
      <c r="C19" s="943">
        <v>5071102832</v>
      </c>
      <c r="D19" s="942"/>
      <c r="E19" s="943">
        <v>1637842617</v>
      </c>
      <c r="F19" s="942">
        <v>7837364427</v>
      </c>
      <c r="G19" s="943">
        <v>4404104212</v>
      </c>
      <c r="H19" s="944">
        <f t="shared" si="2"/>
        <v>1637842617</v>
      </c>
    </row>
    <row r="20" spans="1:14" ht="21.75" customHeight="1">
      <c r="A20" s="238">
        <f t="shared" si="1"/>
        <v>12</v>
      </c>
      <c r="B20" s="942" t="s">
        <v>415</v>
      </c>
      <c r="C20" s="943">
        <v>423739058</v>
      </c>
      <c r="D20" s="942"/>
      <c r="E20" s="943"/>
      <c r="F20" s="943">
        <v>424185547</v>
      </c>
      <c r="G20" s="943">
        <v>446489</v>
      </c>
      <c r="H20" s="944">
        <f t="shared" si="2"/>
        <v>0</v>
      </c>
    </row>
    <row r="21" spans="1:14" ht="21.75" customHeight="1">
      <c r="A21" s="238">
        <f t="shared" si="1"/>
        <v>13</v>
      </c>
      <c r="B21" s="942" t="s">
        <v>453</v>
      </c>
      <c r="C21" s="943"/>
      <c r="D21" s="942"/>
      <c r="E21" s="943">
        <v>6079303646</v>
      </c>
      <c r="F21" s="943"/>
      <c r="G21" s="943">
        <v>6079303646</v>
      </c>
      <c r="H21" s="944">
        <f t="shared" si="2"/>
        <v>6079303646</v>
      </c>
    </row>
    <row r="22" spans="1:14" ht="21.75" customHeight="1">
      <c r="A22" s="230"/>
      <c r="B22" s="231"/>
      <c r="C22" s="232"/>
      <c r="D22" s="232"/>
      <c r="E22" s="231"/>
      <c r="F22" s="232"/>
      <c r="G22" s="231"/>
      <c r="H22" s="233"/>
    </row>
    <row r="23" spans="1:14" s="221" customFormat="1" ht="21.75" customHeight="1" thickBot="1">
      <c r="A23" s="224"/>
      <c r="B23" s="225" t="s">
        <v>739</v>
      </c>
      <c r="C23" s="226">
        <f t="shared" ref="C23:H23" si="3">SUM(C9:C22)</f>
        <v>25136964439</v>
      </c>
      <c r="D23" s="226">
        <f t="shared" si="3"/>
        <v>2024566712</v>
      </c>
      <c r="E23" s="226">
        <f t="shared" si="3"/>
        <v>7906895804</v>
      </c>
      <c r="F23" s="226">
        <f t="shared" si="3"/>
        <v>12075130692</v>
      </c>
      <c r="G23" s="226">
        <f t="shared" si="3"/>
        <v>12039290830</v>
      </c>
      <c r="H23" s="226">
        <f t="shared" si="3"/>
        <v>25101124577</v>
      </c>
      <c r="I23" s="938">
        <f>H23-'Bang can doi ke toan'!E88</f>
        <v>25101124577</v>
      </c>
      <c r="J23" s="938"/>
      <c r="K23" s="938"/>
      <c r="L23" s="938"/>
      <c r="M23" s="938"/>
      <c r="N23" s="938"/>
    </row>
    <row r="24" spans="1:14" ht="18.75" customHeight="1" thickTop="1">
      <c r="F24" s="1415" t="s">
        <v>305</v>
      </c>
      <c r="G24" s="1415"/>
      <c r="H24" s="1415"/>
    </row>
    <row r="25" spans="1:14" s="237" customFormat="1" ht="15.75" customHeight="1">
      <c r="A25" s="1409" t="s">
        <v>740</v>
      </c>
      <c r="B25" s="1409"/>
      <c r="D25" s="237" t="s">
        <v>741</v>
      </c>
      <c r="F25" s="1245" t="s">
        <v>514</v>
      </c>
      <c r="G25" s="1245"/>
      <c r="H25" s="1245"/>
      <c r="J25" s="979"/>
      <c r="K25" s="979"/>
      <c r="L25" s="979"/>
      <c r="M25" s="979"/>
      <c r="N25" s="979"/>
    </row>
    <row r="30" spans="1:14" ht="11.25" customHeight="1"/>
    <row r="31" spans="1:14" ht="16.5">
      <c r="A31" s="1413" t="s">
        <v>790</v>
      </c>
      <c r="B31" s="1413"/>
    </row>
  </sheetData>
  <mergeCells count="11">
    <mergeCell ref="A25:B25"/>
    <mergeCell ref="A5:H5"/>
    <mergeCell ref="D7:E7"/>
    <mergeCell ref="A31:B31"/>
    <mergeCell ref="A4:H4"/>
    <mergeCell ref="F24:H24"/>
    <mergeCell ref="F25:H25"/>
    <mergeCell ref="A7:A8"/>
    <mergeCell ref="B7:B8"/>
    <mergeCell ref="C7:C8"/>
    <mergeCell ref="H7:H8"/>
  </mergeCells>
  <phoneticPr fontId="1" type="noConversion"/>
  <pageMargins left="0.2" right="0.19" top="0.23" bottom="0.16" header="0.17" footer="0.16"/>
  <pageSetup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14"/>
  </sheetPr>
  <dimension ref="A1:J60"/>
  <sheetViews>
    <sheetView topLeftCell="A15" workbookViewId="0">
      <selection activeCell="A6" sqref="A6:G6"/>
    </sheetView>
  </sheetViews>
  <sheetFormatPr defaultRowHeight="15"/>
  <cols>
    <col min="1" max="1" width="4.125" customWidth="1"/>
    <col min="2" max="2" width="34.625" customWidth="1"/>
    <col min="3" max="3" width="9.875" customWidth="1"/>
    <col min="4" max="4" width="16.5" customWidth="1"/>
    <col min="5" max="5" width="16.875" customWidth="1"/>
    <col min="6" max="6" width="13.5" customWidth="1"/>
    <col min="7" max="8" width="15.625" customWidth="1"/>
  </cols>
  <sheetData>
    <row r="1" spans="1:10" ht="16.5">
      <c r="A1" s="1335"/>
      <c r="B1" s="1335"/>
      <c r="C1" s="242"/>
      <c r="D1" s="242"/>
      <c r="E1" s="1422"/>
      <c r="F1" s="1422"/>
    </row>
    <row r="2" spans="1:10" ht="15" customHeight="1">
      <c r="A2" s="1335"/>
      <c r="B2" s="1335"/>
      <c r="C2" s="242"/>
      <c r="D2" s="242"/>
      <c r="E2" s="1422"/>
      <c r="F2" s="1422"/>
    </row>
    <row r="3" spans="1:10">
      <c r="C3" s="242"/>
      <c r="D3" s="242"/>
      <c r="E3" s="242"/>
      <c r="F3" s="242"/>
    </row>
    <row r="4" spans="1:10">
      <c r="C4" s="242"/>
      <c r="D4" s="242"/>
      <c r="E4" s="242"/>
      <c r="F4" s="242"/>
    </row>
    <row r="5" spans="1:10" ht="21">
      <c r="A5" s="1374" t="s">
        <v>150</v>
      </c>
      <c r="B5" s="1374"/>
      <c r="C5" s="1374"/>
      <c r="D5" s="1374"/>
      <c r="E5" s="1374"/>
      <c r="F5" s="1374"/>
    </row>
    <row r="6" spans="1:10" ht="18.75">
      <c r="A6" s="1424" t="s">
        <v>151</v>
      </c>
      <c r="B6" s="1424"/>
      <c r="C6" s="1424"/>
      <c r="D6" s="1424"/>
      <c r="E6" s="1424"/>
      <c r="F6" s="1424"/>
    </row>
    <row r="7" spans="1:10" ht="8.25" customHeight="1" thickBot="1">
      <c r="A7" s="1424"/>
      <c r="B7" s="1424"/>
      <c r="C7" s="1424"/>
      <c r="D7" s="1424"/>
      <c r="E7" s="1424"/>
      <c r="F7" s="1424"/>
    </row>
    <row r="8" spans="1:10" s="314" customFormat="1" ht="42.75" customHeight="1" thickTop="1">
      <c r="A8" s="12" t="s">
        <v>734</v>
      </c>
      <c r="B8" s="11" t="s">
        <v>152</v>
      </c>
      <c r="C8" s="11" t="s">
        <v>153</v>
      </c>
      <c r="D8" s="11" t="s">
        <v>796</v>
      </c>
      <c r="E8" s="76" t="s">
        <v>154</v>
      </c>
      <c r="F8" s="9" t="s">
        <v>799</v>
      </c>
    </row>
    <row r="9" spans="1:10" s="23" customFormat="1" ht="22.5" customHeight="1">
      <c r="A9" s="245" t="s">
        <v>737</v>
      </c>
      <c r="B9" s="246" t="s">
        <v>155</v>
      </c>
      <c r="C9" s="294" t="s">
        <v>156</v>
      </c>
      <c r="D9" s="295">
        <v>56</v>
      </c>
      <c r="E9" s="295">
        <v>56</v>
      </c>
      <c r="F9" s="296" t="s">
        <v>157</v>
      </c>
      <c r="G9" s="297"/>
    </row>
    <row r="10" spans="1:10" ht="22.5" customHeight="1">
      <c r="A10" s="251"/>
      <c r="B10" s="252" t="s">
        <v>158</v>
      </c>
      <c r="C10" s="298" t="s">
        <v>156</v>
      </c>
      <c r="D10" s="299">
        <v>15</v>
      </c>
      <c r="E10" s="299">
        <v>15</v>
      </c>
      <c r="F10" s="300"/>
    </row>
    <row r="11" spans="1:10" ht="22.5" customHeight="1">
      <c r="A11" s="251"/>
      <c r="B11" s="252" t="s">
        <v>159</v>
      </c>
      <c r="C11" s="298" t="s">
        <v>156</v>
      </c>
      <c r="D11" s="299">
        <v>0</v>
      </c>
      <c r="E11" s="299">
        <v>0</v>
      </c>
      <c r="F11" s="300"/>
    </row>
    <row r="12" spans="1:10" ht="22.5" customHeight="1">
      <c r="A12" s="251"/>
      <c r="B12" s="252" t="s">
        <v>160</v>
      </c>
      <c r="C12" s="298" t="s">
        <v>156</v>
      </c>
      <c r="D12" s="299">
        <v>55</v>
      </c>
      <c r="E12" s="299">
        <v>53</v>
      </c>
      <c r="F12" s="300"/>
      <c r="H12" s="74"/>
    </row>
    <row r="13" spans="1:10" s="23" customFormat="1" ht="22.5" customHeight="1">
      <c r="A13" s="249" t="s">
        <v>738</v>
      </c>
      <c r="B13" s="35" t="s">
        <v>161</v>
      </c>
      <c r="C13" s="301" t="s">
        <v>156</v>
      </c>
      <c r="D13" s="302">
        <v>55</v>
      </c>
      <c r="E13" s="302">
        <v>54</v>
      </c>
      <c r="F13" s="303"/>
    </row>
    <row r="14" spans="1:10" s="23" customFormat="1" ht="22.5" customHeight="1">
      <c r="A14" s="249" t="s">
        <v>770</v>
      </c>
      <c r="B14" s="35" t="s">
        <v>162</v>
      </c>
      <c r="C14" s="301"/>
      <c r="D14" s="285"/>
      <c r="E14" s="285"/>
      <c r="F14" s="304"/>
      <c r="G14" s="297">
        <f>'BHXH, BHYT, KPCD'!D9/20%</f>
        <v>885608780</v>
      </c>
      <c r="H14" s="23">
        <f>'BHXH, BHYT, KPCD'!I9/20%</f>
        <v>3361990860</v>
      </c>
      <c r="J14" s="23">
        <v>234</v>
      </c>
    </row>
    <row r="15" spans="1:10" s="25" customFormat="1" ht="22.5" customHeight="1">
      <c r="A15" s="198">
        <v>1</v>
      </c>
      <c r="B15" s="33" t="s">
        <v>164</v>
      </c>
      <c r="C15" s="331" t="s">
        <v>163</v>
      </c>
      <c r="D15" s="288"/>
      <c r="E15" s="288"/>
      <c r="F15" s="330"/>
      <c r="G15" s="27">
        <f>G14-D15</f>
        <v>885608780</v>
      </c>
      <c r="H15" s="27">
        <f>H14-E15</f>
        <v>3361990860</v>
      </c>
      <c r="J15" s="25">
        <v>236</v>
      </c>
    </row>
    <row r="16" spans="1:10" s="25" customFormat="1" ht="22.5" customHeight="1">
      <c r="A16" s="198">
        <v>2</v>
      </c>
      <c r="B16" s="33" t="s">
        <v>165</v>
      </c>
      <c r="C16" s="331" t="s">
        <v>163</v>
      </c>
      <c r="D16" s="288">
        <f>SUM(D17:D20)</f>
        <v>2651083485</v>
      </c>
      <c r="E16" s="288">
        <f>SUM(E17:E20)</f>
        <v>9651857527</v>
      </c>
      <c r="F16" s="330"/>
      <c r="G16" s="25">
        <f>'BHXH, BHYT, KPCD'!I9/20%</f>
        <v>3361990860</v>
      </c>
      <c r="H16" s="25">
        <v>1485</v>
      </c>
      <c r="J16" s="25">
        <v>230</v>
      </c>
    </row>
    <row r="17" spans="1:10" s="25" customFormat="1" ht="22.5" customHeight="1">
      <c r="A17" s="198"/>
      <c r="B17" s="33" t="s">
        <v>313</v>
      </c>
      <c r="C17" s="331" t="s">
        <v>163</v>
      </c>
      <c r="D17" s="288">
        <v>1800000000</v>
      </c>
      <c r="E17" s="288">
        <v>6450000000</v>
      </c>
      <c r="F17" s="330"/>
    </row>
    <row r="18" spans="1:10" s="25" customFormat="1" ht="22.5" customHeight="1">
      <c r="A18" s="198"/>
      <c r="B18" s="33" t="s">
        <v>314</v>
      </c>
      <c r="C18" s="331" t="s">
        <v>163</v>
      </c>
      <c r="D18" s="288">
        <v>348223791</v>
      </c>
      <c r="E18" s="288">
        <v>1191010388</v>
      </c>
      <c r="F18" s="330"/>
      <c r="H18" s="25">
        <f>10252518555/70/12</f>
        <v>12205379.232142858</v>
      </c>
    </row>
    <row r="19" spans="1:10" s="25" customFormat="1" ht="22.5" customHeight="1">
      <c r="A19" s="198"/>
      <c r="B19" s="33" t="s">
        <v>315</v>
      </c>
      <c r="C19" s="331" t="s">
        <v>163</v>
      </c>
      <c r="D19" s="288">
        <v>299545646</v>
      </c>
      <c r="E19" s="288">
        <v>1547494829</v>
      </c>
      <c r="F19" s="330"/>
    </row>
    <row r="20" spans="1:10" s="25" customFormat="1" ht="22.5" customHeight="1">
      <c r="A20" s="198"/>
      <c r="B20" s="33" t="s">
        <v>724</v>
      </c>
      <c r="C20" s="331" t="s">
        <v>163</v>
      </c>
      <c r="D20" s="288">
        <v>203314048</v>
      </c>
      <c r="E20" s="288">
        <v>463352310</v>
      </c>
      <c r="F20" s="330"/>
    </row>
    <row r="21" spans="1:10" s="25" customFormat="1" ht="22.5" customHeight="1">
      <c r="A21" s="198"/>
      <c r="B21" s="33" t="s">
        <v>166</v>
      </c>
      <c r="C21" s="331" t="s">
        <v>163</v>
      </c>
      <c r="D21" s="288"/>
      <c r="E21" s="288"/>
      <c r="F21" s="330"/>
      <c r="G21" s="27">
        <f>G16-E15</f>
        <v>3361990860</v>
      </c>
      <c r="H21" s="25">
        <v>2975</v>
      </c>
      <c r="J21" s="25">
        <f>SUM(J14:J16)</f>
        <v>700</v>
      </c>
    </row>
    <row r="22" spans="1:10" s="25" customFormat="1" ht="22.5" customHeight="1">
      <c r="A22" s="198">
        <v>3</v>
      </c>
      <c r="B22" s="33" t="s">
        <v>182</v>
      </c>
      <c r="C22" s="331" t="s">
        <v>163</v>
      </c>
      <c r="D22" s="288">
        <f>+D16/D13/4</f>
        <v>12050379.477272727</v>
      </c>
      <c r="E22" s="288">
        <f>+E16/E13/14</f>
        <v>12767007.310846562</v>
      </c>
      <c r="F22" s="330"/>
      <c r="G22" s="25">
        <f>'BHXH, BHYT, KPCD'!D9/20%</f>
        <v>885608780</v>
      </c>
      <c r="H22" s="25">
        <f>'BHXH, BHYT, KPCD'!I9/20%</f>
        <v>3361990860</v>
      </c>
      <c r="J22" s="25">
        <f>+J21/3</f>
        <v>233.33333333333334</v>
      </c>
    </row>
    <row r="23" spans="1:10" s="23" customFormat="1" ht="22.5" customHeight="1">
      <c r="A23" s="249" t="s">
        <v>771</v>
      </c>
      <c r="B23" s="35" t="s">
        <v>167</v>
      </c>
      <c r="C23" s="301" t="s">
        <v>163</v>
      </c>
      <c r="D23" s="285">
        <f>+D24+D25+D26</f>
        <v>110000000</v>
      </c>
      <c r="E23" s="285">
        <f>+E24+E25+E26</f>
        <v>487500000</v>
      </c>
      <c r="F23" s="303"/>
      <c r="G23" s="248">
        <f>G22-D15</f>
        <v>885608780</v>
      </c>
      <c r="H23" s="248">
        <f>H22-E15</f>
        <v>3361990860</v>
      </c>
    </row>
    <row r="24" spans="1:10" s="25" customFormat="1" ht="22.5" customHeight="1">
      <c r="A24" s="198">
        <v>1</v>
      </c>
      <c r="B24" s="33" t="s">
        <v>168</v>
      </c>
      <c r="C24" s="331" t="s">
        <v>163</v>
      </c>
      <c r="D24" s="288"/>
      <c r="E24" s="288"/>
      <c r="F24" s="330"/>
    </row>
    <row r="25" spans="1:10" s="25" customFormat="1" ht="22.5" customHeight="1">
      <c r="A25" s="198">
        <v>2</v>
      </c>
      <c r="B25" s="33" t="s">
        <v>169</v>
      </c>
      <c r="C25" s="331" t="s">
        <v>163</v>
      </c>
      <c r="D25" s="288"/>
      <c r="E25" s="288"/>
      <c r="F25" s="330"/>
    </row>
    <row r="26" spans="1:10" s="25" customFormat="1" ht="22.5" customHeight="1">
      <c r="A26" s="198">
        <v>3</v>
      </c>
      <c r="B26" s="33" t="s">
        <v>170</v>
      </c>
      <c r="C26" s="331" t="s">
        <v>163</v>
      </c>
      <c r="D26" s="288">
        <v>110000000</v>
      </c>
      <c r="E26" s="288">
        <f>85000000+40000000+140000000+10000000+50000000+52500000+110000000</f>
        <v>487500000</v>
      </c>
      <c r="F26" s="330"/>
    </row>
    <row r="27" spans="1:10" s="23" customFormat="1" ht="22.5" customHeight="1">
      <c r="A27" s="249" t="s">
        <v>797</v>
      </c>
      <c r="B27" s="35" t="s">
        <v>171</v>
      </c>
      <c r="C27" s="301"/>
      <c r="D27" s="285"/>
      <c r="E27" s="285"/>
      <c r="F27" s="303"/>
    </row>
    <row r="28" spans="1:10" s="25" customFormat="1" ht="22.5" customHeight="1">
      <c r="A28" s="198">
        <v>1</v>
      </c>
      <c r="B28" s="33" t="s">
        <v>179</v>
      </c>
      <c r="C28" s="331" t="s">
        <v>163</v>
      </c>
      <c r="D28" s="288">
        <f>+D16+D23</f>
        <v>2761083485</v>
      </c>
      <c r="E28" s="288">
        <f>+E16+E23</f>
        <v>10139357527</v>
      </c>
      <c r="F28" s="330"/>
    </row>
    <row r="29" spans="1:10" s="25" customFormat="1" ht="22.5" customHeight="1">
      <c r="A29" s="198">
        <v>2</v>
      </c>
      <c r="B29" s="33" t="s">
        <v>172</v>
      </c>
      <c r="C29" s="331" t="s">
        <v>163</v>
      </c>
      <c r="D29" s="288">
        <f>D28/D13/4</f>
        <v>12550379.477272727</v>
      </c>
      <c r="E29" s="288">
        <f>E28/E13/14</f>
        <v>13411848.580687832</v>
      </c>
      <c r="F29" s="330"/>
    </row>
    <row r="30" spans="1:10" ht="22.5" customHeight="1" thickBot="1">
      <c r="A30" s="305"/>
      <c r="B30" s="292"/>
      <c r="C30" s="306"/>
      <c r="D30" s="307"/>
      <c r="E30" s="307"/>
      <c r="F30" s="293"/>
    </row>
    <row r="31" spans="1:10" ht="7.5" customHeight="1" thickTop="1">
      <c r="A31" s="308"/>
      <c r="B31" s="309"/>
      <c r="C31" s="20"/>
      <c r="D31" s="6"/>
      <c r="E31" s="6"/>
      <c r="F31" s="6"/>
    </row>
    <row r="32" spans="1:10" ht="15.75">
      <c r="C32" s="242"/>
      <c r="D32" s="1425" t="s">
        <v>305</v>
      </c>
      <c r="E32" s="1425"/>
      <c r="F32" s="1425"/>
      <c r="G32" s="310"/>
      <c r="H32" s="310"/>
    </row>
    <row r="33" spans="1:8" s="28" customFormat="1" ht="15.75">
      <c r="B33" s="311" t="s">
        <v>740</v>
      </c>
      <c r="C33" s="1423" t="s">
        <v>741</v>
      </c>
      <c r="D33" s="1423"/>
      <c r="E33" s="1245" t="s">
        <v>684</v>
      </c>
      <c r="F33" s="1245"/>
      <c r="G33" s="312"/>
      <c r="H33" s="312"/>
    </row>
    <row r="34" spans="1:8" ht="15.75">
      <c r="E34" s="312"/>
      <c r="F34" s="312"/>
      <c r="G34" s="312"/>
    </row>
    <row r="39" spans="1:8" ht="16.5">
      <c r="A39" s="332" t="s">
        <v>790</v>
      </c>
    </row>
    <row r="45" spans="1:8">
      <c r="B45" s="308"/>
    </row>
    <row r="46" spans="1:8">
      <c r="B46" s="308"/>
    </row>
    <row r="47" spans="1:8">
      <c r="B47" s="308"/>
    </row>
    <row r="48" spans="1:8">
      <c r="B48" s="308"/>
    </row>
    <row r="49" spans="2:2">
      <c r="B49" s="308"/>
    </row>
    <row r="50" spans="2:2">
      <c r="B50" s="308"/>
    </row>
    <row r="51" spans="2:2">
      <c r="B51" s="308"/>
    </row>
    <row r="52" spans="2:2">
      <c r="B52" s="308"/>
    </row>
    <row r="53" spans="2:2">
      <c r="B53" s="308"/>
    </row>
    <row r="54" spans="2:2">
      <c r="B54" s="308"/>
    </row>
    <row r="55" spans="2:2">
      <c r="B55" s="308"/>
    </row>
    <row r="56" spans="2:2">
      <c r="B56" s="308"/>
    </row>
    <row r="57" spans="2:2">
      <c r="B57" s="308"/>
    </row>
    <row r="58" spans="2:2">
      <c r="B58" s="308"/>
    </row>
    <row r="59" spans="2:2">
      <c r="B59" s="308"/>
    </row>
    <row r="60" spans="2:2">
      <c r="B60" s="308"/>
    </row>
  </sheetData>
  <mergeCells count="10">
    <mergeCell ref="A1:B1"/>
    <mergeCell ref="E1:F1"/>
    <mergeCell ref="E2:F2"/>
    <mergeCell ref="C33:D33"/>
    <mergeCell ref="E33:F33"/>
    <mergeCell ref="A2:B2"/>
    <mergeCell ref="A5:F5"/>
    <mergeCell ref="A6:F6"/>
    <mergeCell ref="A7:F7"/>
    <mergeCell ref="D32:F32"/>
  </mergeCells>
  <phoneticPr fontId="87" type="noConversion"/>
  <pageMargins left="0.25" right="0.26" top="0.2" bottom="0.36" header="0.2" footer="0.3"/>
  <pageSetup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14"/>
  </sheetPr>
  <dimension ref="A1:T53"/>
  <sheetViews>
    <sheetView topLeftCell="A2" workbookViewId="0">
      <pane xSplit="2" ySplit="6" topLeftCell="C8" activePane="bottomRight" state="frozen"/>
      <selection activeCell="A6" sqref="A6:G6"/>
      <selection pane="topRight" activeCell="A6" sqref="A6:G6"/>
      <selection pane="bottomLeft" activeCell="A6" sqref="A6:G6"/>
      <selection pane="bottomRight" activeCell="A6" sqref="A6:G6"/>
    </sheetView>
  </sheetViews>
  <sheetFormatPr defaultRowHeight="15"/>
  <cols>
    <col min="1" max="1" width="4.25" customWidth="1"/>
    <col min="2" max="2" width="23.5" customWidth="1"/>
    <col min="3" max="3" width="11.75" customWidth="1"/>
    <col min="4" max="7" width="11.125" customWidth="1"/>
    <col min="8" max="8" width="12.375" customWidth="1"/>
    <col min="9" max="12" width="11.125" customWidth="1"/>
    <col min="13" max="13" width="10.875" bestFit="1" customWidth="1"/>
    <col min="14" max="14" width="15.125" style="74" bestFit="1" customWidth="1"/>
    <col min="15" max="18" width="14.125" style="74" customWidth="1"/>
    <col min="19" max="19" width="12.875" bestFit="1" customWidth="1"/>
    <col min="20" max="20" width="11.875" bestFit="1" customWidth="1"/>
  </cols>
  <sheetData>
    <row r="1" spans="1:20" ht="16.5">
      <c r="A1" s="1268"/>
      <c r="B1" s="1268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20" ht="16.5">
      <c r="A2" s="1268"/>
      <c r="B2" s="1268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20" ht="24" customHeight="1">
      <c r="A3" s="1426" t="s">
        <v>174</v>
      </c>
      <c r="B3" s="1426"/>
      <c r="C3" s="1426"/>
      <c r="D3" s="1426"/>
      <c r="E3" s="1426"/>
      <c r="F3" s="1426"/>
      <c r="G3" s="1426"/>
      <c r="H3" s="1426"/>
      <c r="I3" s="1426"/>
      <c r="J3" s="1426"/>
      <c r="K3" s="1426"/>
      <c r="L3" s="1426"/>
    </row>
    <row r="4" spans="1:20" ht="20.25" customHeight="1">
      <c r="A4" s="1267" t="s">
        <v>276</v>
      </c>
      <c r="B4" s="1267"/>
      <c r="C4" s="1267"/>
      <c r="D4" s="1267"/>
      <c r="E4" s="1267"/>
      <c r="F4" s="1267"/>
      <c r="G4" s="1267"/>
      <c r="H4" s="1267"/>
      <c r="I4" s="1267"/>
      <c r="J4" s="1267"/>
      <c r="K4" s="1267"/>
      <c r="L4" s="1267"/>
    </row>
    <row r="5" spans="1:20" ht="15.75" thickBot="1"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20" s="282" customFormat="1" ht="22.5" customHeight="1" thickTop="1">
      <c r="A6" s="1427" t="s">
        <v>734</v>
      </c>
      <c r="B6" s="1429" t="s">
        <v>768</v>
      </c>
      <c r="C6" s="1429" t="s">
        <v>796</v>
      </c>
      <c r="D6" s="1429"/>
      <c r="E6" s="1429"/>
      <c r="F6" s="1429"/>
      <c r="G6" s="1429"/>
      <c r="H6" s="1429" t="s">
        <v>802</v>
      </c>
      <c r="I6" s="1429"/>
      <c r="J6" s="1429"/>
      <c r="K6" s="1431"/>
      <c r="L6" s="1432"/>
      <c r="N6" s="932"/>
      <c r="O6" s="932"/>
      <c r="P6" s="932"/>
      <c r="Q6" s="932"/>
      <c r="R6" s="932"/>
    </row>
    <row r="7" spans="1:20" s="282" customFormat="1" ht="34.5" customHeight="1">
      <c r="A7" s="1428"/>
      <c r="B7" s="1430"/>
      <c r="C7" s="322" t="s">
        <v>131</v>
      </c>
      <c r="D7" s="322" t="s">
        <v>772</v>
      </c>
      <c r="E7" s="322" t="s">
        <v>137</v>
      </c>
      <c r="F7" s="322" t="s">
        <v>239</v>
      </c>
      <c r="G7" s="322" t="s">
        <v>132</v>
      </c>
      <c r="H7" s="322" t="s">
        <v>131</v>
      </c>
      <c r="I7" s="322" t="s">
        <v>136</v>
      </c>
      <c r="J7" s="322" t="s">
        <v>137</v>
      </c>
      <c r="K7" s="322" t="s">
        <v>239</v>
      </c>
      <c r="L7" s="323" t="s">
        <v>132</v>
      </c>
      <c r="N7" s="932"/>
      <c r="O7" s="932"/>
      <c r="P7" s="932"/>
      <c r="Q7" s="932"/>
      <c r="R7" s="932"/>
    </row>
    <row r="8" spans="1:20" s="23" customFormat="1" ht="24.75" customHeight="1">
      <c r="A8" s="245" t="s">
        <v>737</v>
      </c>
      <c r="B8" s="246" t="s">
        <v>781</v>
      </c>
      <c r="C8" s="283">
        <f>SUM(D8:G8)</f>
        <v>353557090</v>
      </c>
      <c r="D8" s="283">
        <f>103132643+26584598+1959115+18253950</f>
        <v>149930306</v>
      </c>
      <c r="E8" s="283">
        <f>26544421+8204427+401063+3159339</f>
        <v>38309250</v>
      </c>
      <c r="F8" s="283">
        <f>11350466+44877+1404150</f>
        <v>12799493</v>
      </c>
      <c r="G8" s="283">
        <f>114187527+19846577+192510+18291427</f>
        <v>152518041</v>
      </c>
      <c r="H8" s="283">
        <f>SUM(I8:L8)</f>
        <v>494940231</v>
      </c>
      <c r="I8" s="283">
        <v>217554652</v>
      </c>
      <c r="J8" s="283">
        <v>50049009</v>
      </c>
      <c r="K8" s="419">
        <v>20552999</v>
      </c>
      <c r="L8" s="284">
        <v>206783571</v>
      </c>
      <c r="N8" s="248">
        <v>85590701</v>
      </c>
      <c r="O8" s="248">
        <v>108850794</v>
      </c>
      <c r="P8" s="248">
        <v>16709598</v>
      </c>
      <c r="Q8" s="248">
        <v>9828754</v>
      </c>
      <c r="R8" s="248"/>
    </row>
    <row r="9" spans="1:20" s="23" customFormat="1" ht="24.75" customHeight="1">
      <c r="A9" s="249" t="s">
        <v>738</v>
      </c>
      <c r="B9" s="35" t="s">
        <v>133</v>
      </c>
      <c r="C9" s="285">
        <f>C10+C22</f>
        <v>224025577</v>
      </c>
      <c r="D9" s="285">
        <f t="shared" ref="D9:L9" si="0">D10+D22</f>
        <v>177121756</v>
      </c>
      <c r="E9" s="285">
        <f t="shared" si="0"/>
        <v>25355953</v>
      </c>
      <c r="F9" s="285">
        <f>F10+F22</f>
        <v>10925318</v>
      </c>
      <c r="G9" s="285">
        <f t="shared" si="0"/>
        <v>10622550</v>
      </c>
      <c r="H9" s="285">
        <f t="shared" si="0"/>
        <v>851735901</v>
      </c>
      <c r="I9" s="285">
        <f t="shared" si="0"/>
        <v>672398172</v>
      </c>
      <c r="J9" s="285">
        <f t="shared" si="0"/>
        <v>96219118</v>
      </c>
      <c r="K9" s="285">
        <f t="shared" si="0"/>
        <v>40649443</v>
      </c>
      <c r="L9" s="286">
        <f t="shared" si="0"/>
        <v>42469168</v>
      </c>
      <c r="N9" s="248">
        <v>9161489</v>
      </c>
      <c r="O9" s="248">
        <v>18951702</v>
      </c>
      <c r="P9" s="248">
        <v>3897293</v>
      </c>
      <c r="Q9" s="248">
        <v>1722882</v>
      </c>
      <c r="R9" s="248"/>
    </row>
    <row r="10" spans="1:20" ht="24.75" customHeight="1">
      <c r="A10" s="251">
        <v>1</v>
      </c>
      <c r="B10" s="287" t="s">
        <v>134</v>
      </c>
      <c r="C10" s="288">
        <f>C12+C17</f>
        <v>223153277</v>
      </c>
      <c r="D10" s="288">
        <f t="shared" ref="D10:L10" si="1">D12+D17</f>
        <v>176249456</v>
      </c>
      <c r="E10" s="288">
        <f t="shared" si="1"/>
        <v>25355953</v>
      </c>
      <c r="F10" s="288">
        <f>F12+F17</f>
        <v>10925318</v>
      </c>
      <c r="G10" s="288">
        <f t="shared" si="1"/>
        <v>10622550</v>
      </c>
      <c r="H10" s="288">
        <f t="shared" si="1"/>
        <v>809051601</v>
      </c>
      <c r="I10" s="288">
        <f t="shared" si="1"/>
        <v>629713872</v>
      </c>
      <c r="J10" s="288">
        <f t="shared" si="1"/>
        <v>96219118</v>
      </c>
      <c r="K10" s="288">
        <f t="shared" si="1"/>
        <v>40649443</v>
      </c>
      <c r="L10" s="290">
        <f t="shared" si="1"/>
        <v>42469168</v>
      </c>
      <c r="N10" s="74">
        <v>7566621</v>
      </c>
      <c r="O10" s="74">
        <v>12287682</v>
      </c>
      <c r="P10" s="74">
        <v>2513392</v>
      </c>
      <c r="Q10" s="74">
        <v>1117062</v>
      </c>
    </row>
    <row r="11" spans="1:20" ht="24.75" customHeight="1">
      <c r="A11" s="251"/>
      <c r="B11" s="287" t="s">
        <v>135</v>
      </c>
      <c r="C11" s="288"/>
      <c r="D11" s="289"/>
      <c r="E11" s="289"/>
      <c r="F11" s="289"/>
      <c r="G11" s="289"/>
      <c r="H11" s="289"/>
      <c r="I11" s="289"/>
      <c r="J11" s="289"/>
      <c r="K11" s="420"/>
      <c r="L11" s="290"/>
      <c r="N11" s="74">
        <v>1503746</v>
      </c>
      <c r="O11" s="74">
        <v>15428923</v>
      </c>
      <c r="P11" s="74">
        <v>2849564</v>
      </c>
      <c r="Q11" s="74">
        <v>1379508</v>
      </c>
    </row>
    <row r="12" spans="1:20" s="25" customFormat="1" ht="24.75" customHeight="1">
      <c r="A12" s="198" t="s">
        <v>800</v>
      </c>
      <c r="B12" s="33" t="s">
        <v>312</v>
      </c>
      <c r="C12" s="288">
        <f>SUM(C13:C16)</f>
        <v>155008031.82051283</v>
      </c>
      <c r="D12" s="288">
        <f t="shared" ref="D12:L12" si="2">SUM(D13:D16)</f>
        <v>122018854.15384614</v>
      </c>
      <c r="E12" s="288">
        <f t="shared" si="2"/>
        <v>16903968.666666668</v>
      </c>
      <c r="F12" s="288">
        <f>SUM(F13:F16)</f>
        <v>5462659</v>
      </c>
      <c r="G12" s="288">
        <f t="shared" si="2"/>
        <v>10622550</v>
      </c>
      <c r="H12" s="288">
        <f t="shared" si="2"/>
        <v>562895725.70512819</v>
      </c>
      <c r="I12" s="288">
        <f t="shared" si="2"/>
        <v>435955757.53846157</v>
      </c>
      <c r="J12" s="288">
        <f t="shared" si="2"/>
        <v>64146078.666666672</v>
      </c>
      <c r="K12" s="288">
        <f t="shared" si="2"/>
        <v>20324721.5</v>
      </c>
      <c r="L12" s="747">
        <f t="shared" si="2"/>
        <v>42469168</v>
      </c>
      <c r="M12" s="27"/>
      <c r="N12" s="27">
        <f>SUM(N8:N11)</f>
        <v>103822557</v>
      </c>
      <c r="O12" s="27">
        <f>SUM(O8:O11)</f>
        <v>155519101</v>
      </c>
      <c r="P12" s="27">
        <f>SUM(P8:P11)</f>
        <v>25969847</v>
      </c>
      <c r="Q12" s="27">
        <f>SUM(Q8:Q11)</f>
        <v>14048206</v>
      </c>
      <c r="R12" s="27"/>
    </row>
    <row r="13" spans="1:20" s="26" customFormat="1" ht="24.75" customHeight="1">
      <c r="A13" s="315"/>
      <c r="B13" s="40" t="s">
        <v>313</v>
      </c>
      <c r="C13" s="327">
        <f>SUM(D13:G13)</f>
        <v>83110501</v>
      </c>
      <c r="D13" s="329">
        <f>88668450/26*18</f>
        <v>61385850</v>
      </c>
      <c r="E13" s="327">
        <f>15346464/4.5*3</f>
        <v>10230976</v>
      </c>
      <c r="F13" s="327">
        <f>6820650/2</f>
        <v>3410325</v>
      </c>
      <c r="G13" s="327">
        <v>8083350</v>
      </c>
      <c r="H13" s="327">
        <f>SUM(I13:L13)</f>
        <v>333890441.33333331</v>
      </c>
      <c r="I13" s="329">
        <f>353501720/26*18</f>
        <v>244731960</v>
      </c>
      <c r="J13" s="327">
        <f>61498670/4.5*3</f>
        <v>40999113.333333336</v>
      </c>
      <c r="K13" s="327">
        <f>27192440/2</f>
        <v>13596220</v>
      </c>
      <c r="L13" s="328">
        <v>34563148</v>
      </c>
      <c r="M13" s="75"/>
      <c r="N13" s="75">
        <f>N12-L45</f>
        <v>21944666</v>
      </c>
      <c r="O13" s="75">
        <f>O12-I45</f>
        <v>135217131</v>
      </c>
      <c r="P13" s="327">
        <f>12440264/4.5*3</f>
        <v>8293509.333333333</v>
      </c>
      <c r="Q13" s="75"/>
      <c r="R13" s="972">
        <f>106750314/22*16</f>
        <v>77636592</v>
      </c>
      <c r="S13" s="973">
        <f>22802658/4.5*3</f>
        <v>15201772</v>
      </c>
      <c r="T13" s="973">
        <f>9704574/2</f>
        <v>4852287</v>
      </c>
    </row>
    <row r="14" spans="1:20" s="26" customFormat="1" ht="24.75" customHeight="1">
      <c r="A14" s="315"/>
      <c r="B14" s="40" t="s">
        <v>314</v>
      </c>
      <c r="C14" s="327">
        <f t="shared" ref="C14:C23" si="3">SUM(D14:G14)</f>
        <v>17628121</v>
      </c>
      <c r="D14" s="329">
        <f>19097130/26*18</f>
        <v>13221090</v>
      </c>
      <c r="E14" s="327">
        <f>3305274/4.5*3</f>
        <v>2203516</v>
      </c>
      <c r="F14" s="327">
        <f>1469010/2</f>
        <v>734505</v>
      </c>
      <c r="G14" s="327">
        <v>1469010</v>
      </c>
      <c r="H14" s="327">
        <f>SUM(I14:L14)</f>
        <v>66885843.333333336</v>
      </c>
      <c r="I14" s="329">
        <f>72459660/26*18</f>
        <v>50164380</v>
      </c>
      <c r="J14" s="327">
        <f>12541100/4.5*3</f>
        <v>8360733.333333333</v>
      </c>
      <c r="K14" s="327">
        <f>5573820/2</f>
        <v>2786910</v>
      </c>
      <c r="L14" s="328">
        <v>5573820</v>
      </c>
      <c r="M14" s="75"/>
      <c r="N14" s="75">
        <f>1217*2</f>
        <v>2434</v>
      </c>
      <c r="O14" s="75"/>
      <c r="P14" s="327">
        <f>3182724/4.5*3</f>
        <v>2121816</v>
      </c>
      <c r="Q14" s="75"/>
      <c r="R14" s="972">
        <f>13360842/22*16</f>
        <v>9716976</v>
      </c>
      <c r="S14" s="973">
        <f>2732904/4.5*3</f>
        <v>1821936</v>
      </c>
      <c r="T14" s="973">
        <f>1214622/2</f>
        <v>607311</v>
      </c>
    </row>
    <row r="15" spans="1:20" s="26" customFormat="1" ht="24.75" customHeight="1">
      <c r="A15" s="315"/>
      <c r="B15" s="40" t="s">
        <v>315</v>
      </c>
      <c r="C15" s="327">
        <f t="shared" si="3"/>
        <v>41112502.038461536</v>
      </c>
      <c r="D15" s="329">
        <f>54213271/26*18</f>
        <v>37532264.538461536</v>
      </c>
      <c r="E15" s="327">
        <f>4296285/4.5*3</f>
        <v>2864190</v>
      </c>
      <c r="F15" s="327">
        <f>1432095/2</f>
        <v>716047.5</v>
      </c>
      <c r="G15" s="327"/>
      <c r="H15" s="327">
        <f>SUM(I15:L15)</f>
        <v>133839800.92307693</v>
      </c>
      <c r="I15" s="329">
        <f>173075757/26*18</f>
        <v>119821677.92307693</v>
      </c>
      <c r="J15" s="327">
        <f>16963977/4.5*3</f>
        <v>11309318</v>
      </c>
      <c r="K15" s="327">
        <f>5417610/2</f>
        <v>2708805</v>
      </c>
      <c r="L15" s="328"/>
      <c r="M15" s="75">
        <f>31649832-C15</f>
        <v>-9462670.0384615362</v>
      </c>
      <c r="N15" s="75">
        <f>1138*2</f>
        <v>2276</v>
      </c>
      <c r="O15" s="75"/>
      <c r="P15" s="327">
        <f>3300956/4.5*3</f>
        <v>2200637.333333333</v>
      </c>
      <c r="Q15" s="75"/>
      <c r="R15" s="972">
        <f>18957532/22*16</f>
        <v>13787296</v>
      </c>
      <c r="S15" s="973">
        <f>3965076/4.5*3</f>
        <v>2643384</v>
      </c>
      <c r="T15" s="973">
        <f>1723412/2</f>
        <v>861706</v>
      </c>
    </row>
    <row r="16" spans="1:20" s="26" customFormat="1" ht="24.75" customHeight="1">
      <c r="A16" s="315"/>
      <c r="B16" s="40" t="s">
        <v>356</v>
      </c>
      <c r="C16" s="327">
        <f t="shared" si="3"/>
        <v>13156907.782051282</v>
      </c>
      <c r="D16" s="329">
        <f>14270605/26*18</f>
        <v>9879649.615384616</v>
      </c>
      <c r="E16" s="327">
        <f>2407930/4.5*3</f>
        <v>1605286.6666666665</v>
      </c>
      <c r="F16" s="327">
        <f>1203563/2</f>
        <v>601781.5</v>
      </c>
      <c r="G16" s="327">
        <v>1070190</v>
      </c>
      <c r="H16" s="327">
        <f>SUM(I16:L16)</f>
        <v>28279640.115384616</v>
      </c>
      <c r="I16" s="329">
        <f>30676735/26*18</f>
        <v>21237739.615384616</v>
      </c>
      <c r="J16" s="327">
        <f>5215371/4.5*3</f>
        <v>3476914</v>
      </c>
      <c r="K16" s="327">
        <f>2465573/2</f>
        <v>1232786.5</v>
      </c>
      <c r="L16" s="328">
        <v>2332200</v>
      </c>
      <c r="M16" s="75"/>
      <c r="N16" s="75"/>
      <c r="O16" s="75"/>
      <c r="P16" s="327"/>
      <c r="Q16" s="75"/>
      <c r="R16" s="75"/>
    </row>
    <row r="17" spans="1:18" s="25" customFormat="1" ht="24.75" customHeight="1">
      <c r="A17" s="198" t="s">
        <v>801</v>
      </c>
      <c r="B17" s="33" t="s">
        <v>316</v>
      </c>
      <c r="C17" s="288">
        <f>SUM(C18:C21)</f>
        <v>68145245.179487184</v>
      </c>
      <c r="D17" s="288">
        <f t="shared" ref="D17:L17" si="4">SUM(D18:D21)</f>
        <v>54230601.846153848</v>
      </c>
      <c r="E17" s="288">
        <f t="shared" si="4"/>
        <v>8451984.333333334</v>
      </c>
      <c r="F17" s="288">
        <f>SUM(F18:F21)</f>
        <v>5462659</v>
      </c>
      <c r="G17" s="288">
        <f t="shared" si="4"/>
        <v>0</v>
      </c>
      <c r="H17" s="288">
        <f t="shared" si="4"/>
        <v>246155875.29487181</v>
      </c>
      <c r="I17" s="288">
        <f t="shared" si="4"/>
        <v>193758114.46153846</v>
      </c>
      <c r="J17" s="288">
        <f t="shared" si="4"/>
        <v>32073039.333333336</v>
      </c>
      <c r="K17" s="288">
        <f t="shared" si="4"/>
        <v>20324721.5</v>
      </c>
      <c r="L17" s="747">
        <f t="shared" si="4"/>
        <v>0</v>
      </c>
      <c r="M17" s="25">
        <f>19891616/2</f>
        <v>9945808</v>
      </c>
      <c r="N17" s="27"/>
      <c r="O17" s="27"/>
      <c r="P17" s="288">
        <f>SUM(P18:P20)</f>
        <v>6307981.3333333321</v>
      </c>
      <c r="Q17" s="27"/>
      <c r="R17" s="27"/>
    </row>
    <row r="18" spans="1:18" s="26" customFormat="1" ht="24.75" customHeight="1">
      <c r="A18" s="315"/>
      <c r="B18" s="40" t="s">
        <v>313</v>
      </c>
      <c r="C18" s="327">
        <f t="shared" si="3"/>
        <v>35808413</v>
      </c>
      <c r="D18" s="329">
        <f>88668450/26*8</f>
        <v>27282600</v>
      </c>
      <c r="E18" s="327">
        <f>15346464/4.5*1.5</f>
        <v>5115488</v>
      </c>
      <c r="F18" s="327">
        <f>F13</f>
        <v>3410325</v>
      </c>
      <c r="G18" s="327"/>
      <c r="H18" s="327">
        <f>SUM(I18:L18)</f>
        <v>142865536.66666669</v>
      </c>
      <c r="I18" s="329">
        <f>353501720/26*8</f>
        <v>108769760</v>
      </c>
      <c r="J18" s="327">
        <f>61498670/4.5*1.5</f>
        <v>20499556.666666668</v>
      </c>
      <c r="K18" s="327">
        <f>K13</f>
        <v>13596220</v>
      </c>
      <c r="L18" s="328"/>
      <c r="N18" s="75"/>
      <c r="O18" s="75"/>
      <c r="P18" s="327">
        <f>12440264/4.5*1.5</f>
        <v>4146754.6666666665</v>
      </c>
      <c r="Q18" s="75"/>
      <c r="R18" s="75"/>
    </row>
    <row r="19" spans="1:18" s="26" customFormat="1" ht="24.75" customHeight="1">
      <c r="A19" s="315"/>
      <c r="B19" s="40" t="s">
        <v>314</v>
      </c>
      <c r="C19" s="327">
        <f t="shared" si="3"/>
        <v>7712303</v>
      </c>
      <c r="D19" s="329">
        <f>19097130/26*8</f>
        <v>5876040</v>
      </c>
      <c r="E19" s="327">
        <f>3305274/4.5*1.5</f>
        <v>1101758</v>
      </c>
      <c r="F19" s="327">
        <f>F14</f>
        <v>734505</v>
      </c>
      <c r="G19" s="327"/>
      <c r="H19" s="327">
        <f>SUM(I19:L19)</f>
        <v>29262556.666666668</v>
      </c>
      <c r="I19" s="329">
        <f>72459660/26*8</f>
        <v>22295280</v>
      </c>
      <c r="J19" s="327">
        <f>12541100/4.5*1.5</f>
        <v>4180366.6666666665</v>
      </c>
      <c r="K19" s="327">
        <f>K14</f>
        <v>2786910</v>
      </c>
      <c r="L19" s="328"/>
      <c r="N19" s="75">
        <v>4301935</v>
      </c>
      <c r="O19" s="75"/>
      <c r="P19" s="327">
        <f>3182724/4.5*1.5</f>
        <v>1060908</v>
      </c>
      <c r="Q19" s="75"/>
      <c r="R19" s="75"/>
    </row>
    <row r="20" spans="1:18" s="26" customFormat="1" ht="24.75" customHeight="1">
      <c r="A20" s="315"/>
      <c r="B20" s="40" t="s">
        <v>315</v>
      </c>
      <c r="C20" s="327">
        <f t="shared" si="3"/>
        <v>18829148.961538464</v>
      </c>
      <c r="D20" s="329">
        <f>54213271/26*8</f>
        <v>16681006.461538462</v>
      </c>
      <c r="E20" s="327">
        <f>4296285/4.5*1.5</f>
        <v>1432095</v>
      </c>
      <c r="F20" s="327">
        <f>F15</f>
        <v>716047.5</v>
      </c>
      <c r="G20" s="327"/>
      <c r="H20" s="327">
        <f>SUM(I20:L20)</f>
        <v>61617543.07692308</v>
      </c>
      <c r="I20" s="329">
        <f>173075757/26*8</f>
        <v>53254079.07692308</v>
      </c>
      <c r="J20" s="327">
        <f>16963977/4.5*1.5</f>
        <v>5654659</v>
      </c>
      <c r="K20" s="327">
        <f>K15</f>
        <v>2708805</v>
      </c>
      <c r="L20" s="328"/>
      <c r="N20" s="75">
        <f>N19/4.5*3</f>
        <v>2867956.6666666665</v>
      </c>
      <c r="O20" s="75"/>
      <c r="P20" s="327">
        <f>3300956/4.5*1.5</f>
        <v>1100318.6666666665</v>
      </c>
      <c r="Q20" s="75"/>
      <c r="R20" s="75"/>
    </row>
    <row r="21" spans="1:18" s="26" customFormat="1" ht="24.75" customHeight="1">
      <c r="A21" s="315"/>
      <c r="B21" s="40" t="s">
        <v>356</v>
      </c>
      <c r="C21" s="327">
        <f>SUM(D21:G21)</f>
        <v>5795380.217948718</v>
      </c>
      <c r="D21" s="329">
        <f>14270605/26*8</f>
        <v>4390955.384615385</v>
      </c>
      <c r="E21" s="327">
        <f>2407930/4.5*1.5</f>
        <v>802643.33333333326</v>
      </c>
      <c r="F21" s="327">
        <f>F16</f>
        <v>601781.5</v>
      </c>
      <c r="G21" s="327"/>
      <c r="H21" s="327">
        <f>SUM(I21:L21)</f>
        <v>12410238.884615384</v>
      </c>
      <c r="I21" s="329">
        <f>30676735/26*8</f>
        <v>9438995.384615384</v>
      </c>
      <c r="J21" s="327">
        <f>5215371/4.5*1.5</f>
        <v>1738457</v>
      </c>
      <c r="K21" s="327">
        <f>K16</f>
        <v>1232786.5</v>
      </c>
      <c r="L21" s="328"/>
      <c r="N21" s="75"/>
      <c r="O21" s="75"/>
      <c r="P21" s="971"/>
      <c r="Q21" s="75"/>
      <c r="R21" s="75"/>
    </row>
    <row r="22" spans="1:18" s="25" customFormat="1" ht="24.75" customHeight="1">
      <c r="A22" s="198">
        <v>2</v>
      </c>
      <c r="B22" s="33" t="s">
        <v>139</v>
      </c>
      <c r="C22" s="288">
        <f>SUM(C23:C24)</f>
        <v>872300</v>
      </c>
      <c r="D22" s="745">
        <f t="shared" ref="D22:L22" si="5">SUM(D23:D24)</f>
        <v>872300</v>
      </c>
      <c r="E22" s="288">
        <f t="shared" si="5"/>
        <v>0</v>
      </c>
      <c r="F22" s="288">
        <f t="shared" si="5"/>
        <v>0</v>
      </c>
      <c r="G22" s="288">
        <f t="shared" si="5"/>
        <v>0</v>
      </c>
      <c r="H22" s="288">
        <f t="shared" si="5"/>
        <v>42684300</v>
      </c>
      <c r="I22" s="288">
        <f t="shared" si="5"/>
        <v>42684300</v>
      </c>
      <c r="J22" s="288">
        <f t="shared" si="5"/>
        <v>0</v>
      </c>
      <c r="K22" s="746">
        <f t="shared" si="5"/>
        <v>0</v>
      </c>
      <c r="L22" s="747">
        <f t="shared" si="5"/>
        <v>0</v>
      </c>
      <c r="N22" s="27">
        <v>3150506</v>
      </c>
      <c r="O22" s="27"/>
      <c r="P22" s="27"/>
      <c r="Q22" s="27"/>
      <c r="R22" s="27"/>
    </row>
    <row r="23" spans="1:18" s="26" customFormat="1" ht="24.75" customHeight="1">
      <c r="A23" s="315"/>
      <c r="B23" s="40" t="s">
        <v>313</v>
      </c>
      <c r="C23" s="327">
        <f t="shared" si="3"/>
        <v>872300</v>
      </c>
      <c r="D23" s="329">
        <v>872300</v>
      </c>
      <c r="E23" s="327"/>
      <c r="F23" s="327"/>
      <c r="G23" s="327"/>
      <c r="H23" s="327">
        <f>SUM(I23:L23)</f>
        <v>42684300</v>
      </c>
      <c r="I23" s="329">
        <v>42684300</v>
      </c>
      <c r="J23" s="327"/>
      <c r="K23" s="793"/>
      <c r="L23" s="328"/>
      <c r="N23" s="75">
        <f>N22-N20</f>
        <v>282549.33333333349</v>
      </c>
      <c r="O23" s="75"/>
      <c r="P23" s="75">
        <v>734964</v>
      </c>
      <c r="Q23" s="75"/>
      <c r="R23" s="75"/>
    </row>
    <row r="24" spans="1:18" s="25" customFormat="1" ht="24.75" customHeight="1">
      <c r="A24" s="198"/>
      <c r="B24" s="33"/>
      <c r="C24" s="288"/>
      <c r="D24" s="745"/>
      <c r="E24" s="288"/>
      <c r="F24" s="288"/>
      <c r="G24" s="288"/>
      <c r="H24" s="288"/>
      <c r="I24" s="288"/>
      <c r="J24" s="288"/>
      <c r="K24" s="288"/>
      <c r="L24" s="747"/>
      <c r="N24" s="27">
        <f>P23/3*1.5</f>
        <v>367482</v>
      </c>
      <c r="O24" s="27"/>
      <c r="P24" s="27">
        <v>738249</v>
      </c>
      <c r="Q24" s="27">
        <v>892178</v>
      </c>
      <c r="R24" s="27">
        <f>Q24-P24</f>
        <v>153929</v>
      </c>
    </row>
    <row r="25" spans="1:18" s="23" customFormat="1" ht="24.75" customHeight="1">
      <c r="A25" s="249" t="s">
        <v>770</v>
      </c>
      <c r="B25" s="35" t="s">
        <v>146</v>
      </c>
      <c r="C25" s="285">
        <f>C26+C29+C33+C38+C39</f>
        <v>459440372</v>
      </c>
      <c r="D25" s="285">
        <f t="shared" ref="D25:K25" si="6">D26+D29+D33+D38+D39</f>
        <v>306750092</v>
      </c>
      <c r="E25" s="285">
        <f t="shared" si="6"/>
        <v>52507205</v>
      </c>
      <c r="F25" s="285">
        <f t="shared" si="6"/>
        <v>18920375</v>
      </c>
      <c r="G25" s="285">
        <f>G26+G29+G33+G38+G39</f>
        <v>81262700</v>
      </c>
      <c r="H25" s="285">
        <f t="shared" si="6"/>
        <v>1228533837</v>
      </c>
      <c r="I25" s="285">
        <f t="shared" si="6"/>
        <v>869650854</v>
      </c>
      <c r="J25" s="285">
        <f t="shared" si="6"/>
        <v>135110129</v>
      </c>
      <c r="K25" s="285">
        <f t="shared" si="6"/>
        <v>56398006</v>
      </c>
      <c r="L25" s="286">
        <f>L26+L29+L33+L38+L39</f>
        <v>167374848</v>
      </c>
      <c r="N25" s="248"/>
      <c r="O25" s="248"/>
      <c r="P25" s="248">
        <v>749418</v>
      </c>
      <c r="Q25" s="248"/>
      <c r="R25" s="248"/>
    </row>
    <row r="26" spans="1:18" ht="24.75" customHeight="1">
      <c r="A26" s="251">
        <v>1</v>
      </c>
      <c r="B26" s="287" t="s">
        <v>147</v>
      </c>
      <c r="C26" s="288">
        <f>SUM(C27:C28)</f>
        <v>0</v>
      </c>
      <c r="D26" s="291">
        <f t="shared" ref="D26:L26" si="7">SUM(D27:D28)</f>
        <v>0</v>
      </c>
      <c r="E26" s="289">
        <f t="shared" si="7"/>
        <v>0</v>
      </c>
      <c r="F26" s="289">
        <f t="shared" si="7"/>
        <v>0</v>
      </c>
      <c r="G26" s="289">
        <f t="shared" si="7"/>
        <v>0</v>
      </c>
      <c r="H26" s="288">
        <f t="shared" si="7"/>
        <v>41812000</v>
      </c>
      <c r="I26" s="289">
        <f t="shared" si="7"/>
        <v>41812000</v>
      </c>
      <c r="J26" s="289">
        <f t="shared" si="7"/>
        <v>0</v>
      </c>
      <c r="K26" s="420">
        <f t="shared" si="7"/>
        <v>0</v>
      </c>
      <c r="L26" s="290">
        <f t="shared" si="7"/>
        <v>0</v>
      </c>
      <c r="M26" s="74"/>
      <c r="P26" s="74">
        <v>773946</v>
      </c>
    </row>
    <row r="27" spans="1:18" s="26" customFormat="1" ht="24.75" customHeight="1">
      <c r="A27" s="315"/>
      <c r="B27" s="40" t="s">
        <v>313</v>
      </c>
      <c r="C27" s="327">
        <f>SUM(D27:G27)</f>
        <v>0</v>
      </c>
      <c r="D27" s="329"/>
      <c r="E27" s="327"/>
      <c r="F27" s="327"/>
      <c r="G27" s="327"/>
      <c r="H27" s="327">
        <f>SUM(I27:L27)</f>
        <v>41812000</v>
      </c>
      <c r="I27" s="327">
        <v>41812000</v>
      </c>
      <c r="J27" s="327"/>
      <c r="K27" s="793"/>
      <c r="L27" s="328"/>
      <c r="M27" s="75"/>
      <c r="N27" s="75"/>
      <c r="O27" s="75"/>
      <c r="P27" s="75">
        <f>SUM(P23:P26)</f>
        <v>2996577</v>
      </c>
      <c r="Q27" s="75">
        <f>P27+R24</f>
        <v>3150506</v>
      </c>
      <c r="R27" s="75"/>
    </row>
    <row r="28" spans="1:18" ht="24.75" customHeight="1">
      <c r="A28" s="251"/>
      <c r="B28" s="287"/>
      <c r="C28" s="288"/>
      <c r="D28" s="291"/>
      <c r="E28" s="289"/>
      <c r="F28" s="289"/>
      <c r="G28" s="289"/>
      <c r="H28" s="288"/>
      <c r="I28" s="289"/>
      <c r="J28" s="289"/>
      <c r="K28" s="420"/>
      <c r="L28" s="290"/>
      <c r="M28" s="74"/>
    </row>
    <row r="29" spans="1:18" ht="24.75" customHeight="1">
      <c r="A29" s="251">
        <v>2</v>
      </c>
      <c r="B29" s="252" t="s">
        <v>148</v>
      </c>
      <c r="C29" s="288">
        <f>SUM(C30:C32)</f>
        <v>80000000</v>
      </c>
      <c r="D29" s="291">
        <f t="shared" ref="D29:L29" si="8">SUM(D30:D32)</f>
        <v>0</v>
      </c>
      <c r="E29" s="289">
        <f t="shared" si="8"/>
        <v>0</v>
      </c>
      <c r="F29" s="289">
        <f t="shared" si="8"/>
        <v>0</v>
      </c>
      <c r="G29" s="289">
        <f t="shared" si="8"/>
        <v>80000000</v>
      </c>
      <c r="H29" s="288">
        <f t="shared" si="8"/>
        <v>160000000</v>
      </c>
      <c r="I29" s="289">
        <f t="shared" si="8"/>
        <v>0</v>
      </c>
      <c r="J29" s="289">
        <f t="shared" si="8"/>
        <v>0</v>
      </c>
      <c r="K29" s="420">
        <f t="shared" si="8"/>
        <v>0</v>
      </c>
      <c r="L29" s="290">
        <f t="shared" si="8"/>
        <v>160000000</v>
      </c>
    </row>
    <row r="30" spans="1:18" ht="24.75" customHeight="1">
      <c r="A30" s="251"/>
      <c r="B30" s="40" t="s">
        <v>313</v>
      </c>
      <c r="C30" s="327">
        <f>SUM(D30:G30)</f>
        <v>80000000</v>
      </c>
      <c r="D30" s="329"/>
      <c r="E30" s="327"/>
      <c r="F30" s="327"/>
      <c r="G30" s="327">
        <v>80000000</v>
      </c>
      <c r="H30" s="327">
        <f>SUM(I30:L30)</f>
        <v>160000000</v>
      </c>
      <c r="I30" s="327"/>
      <c r="J30" s="327"/>
      <c r="K30" s="793"/>
      <c r="L30" s="328">
        <v>160000000</v>
      </c>
    </row>
    <row r="31" spans="1:18" ht="24.75" customHeight="1">
      <c r="A31" s="251"/>
      <c r="B31" s="40" t="s">
        <v>314</v>
      </c>
      <c r="C31" s="327">
        <f>SUM(D31:G31)</f>
        <v>0</v>
      </c>
      <c r="D31" s="329"/>
      <c r="E31" s="327"/>
      <c r="F31" s="327"/>
      <c r="G31" s="327"/>
      <c r="H31" s="327">
        <f>SUM(I31:L31)</f>
        <v>0</v>
      </c>
      <c r="I31" s="327"/>
      <c r="J31" s="327"/>
      <c r="K31" s="793"/>
      <c r="L31" s="328"/>
    </row>
    <row r="32" spans="1:18" ht="24.75" customHeight="1">
      <c r="A32" s="251"/>
      <c r="B32" s="40" t="s">
        <v>315</v>
      </c>
      <c r="C32" s="327">
        <f>SUM(D32:G32)</f>
        <v>0</v>
      </c>
      <c r="D32" s="329"/>
      <c r="E32" s="327"/>
      <c r="F32" s="327"/>
      <c r="G32" s="327"/>
      <c r="H32" s="327">
        <f>SUM(I32:L32)</f>
        <v>0</v>
      </c>
      <c r="I32" s="327"/>
      <c r="J32" s="327"/>
      <c r="K32" s="793"/>
      <c r="L32" s="328"/>
      <c r="N32" s="74" t="s">
        <v>782</v>
      </c>
    </row>
    <row r="33" spans="1:18" ht="24.75" customHeight="1">
      <c r="A33" s="251">
        <v>3</v>
      </c>
      <c r="B33" s="252" t="s">
        <v>149</v>
      </c>
      <c r="C33" s="288">
        <f>SUM(C34:C37)</f>
        <v>378177672</v>
      </c>
      <c r="D33" s="291">
        <f t="shared" ref="D33:L33" si="9">SUM(D34:D37)</f>
        <v>306750092</v>
      </c>
      <c r="E33" s="289">
        <f t="shared" si="9"/>
        <v>52507205</v>
      </c>
      <c r="F33" s="289">
        <f>SUM(F34:F37)</f>
        <v>18920375</v>
      </c>
      <c r="G33" s="289">
        <f t="shared" si="9"/>
        <v>0</v>
      </c>
      <c r="H33" s="288">
        <f t="shared" si="9"/>
        <v>1019346989</v>
      </c>
      <c r="I33" s="289">
        <f t="shared" si="9"/>
        <v>827838854</v>
      </c>
      <c r="J33" s="289">
        <f t="shared" si="9"/>
        <v>135110129</v>
      </c>
      <c r="K33" s="420">
        <f t="shared" si="9"/>
        <v>56398006</v>
      </c>
      <c r="L33" s="290">
        <f t="shared" si="9"/>
        <v>0</v>
      </c>
    </row>
    <row r="34" spans="1:18" s="26" customFormat="1" ht="24.75" customHeight="1">
      <c r="A34" s="315"/>
      <c r="B34" s="40" t="s">
        <v>313</v>
      </c>
      <c r="C34" s="327">
        <f>SUM(D34:G34)</f>
        <v>216470990</v>
      </c>
      <c r="D34" s="329">
        <v>172371423</v>
      </c>
      <c r="E34" s="327">
        <v>30732887</v>
      </c>
      <c r="F34" s="327">
        <v>13366680</v>
      </c>
      <c r="G34" s="327"/>
      <c r="H34" s="327">
        <f>SUM(I34:L34)</f>
        <v>661591404</v>
      </c>
      <c r="I34" s="327">
        <v>531599928</v>
      </c>
      <c r="J34" s="327">
        <v>90507336</v>
      </c>
      <c r="K34" s="793">
        <v>39484140</v>
      </c>
      <c r="L34" s="328"/>
      <c r="N34" s="75"/>
      <c r="O34" s="75"/>
      <c r="P34" s="75"/>
      <c r="Q34" s="75"/>
      <c r="R34" s="75"/>
    </row>
    <row r="35" spans="1:18" s="26" customFormat="1" ht="24.75" customHeight="1">
      <c r="A35" s="315"/>
      <c r="B35" s="40" t="s">
        <v>314</v>
      </c>
      <c r="C35" s="327">
        <f>SUM(D35:G35)</f>
        <v>46688853</v>
      </c>
      <c r="D35" s="329">
        <v>37351080</v>
      </c>
      <c r="E35" s="327">
        <v>6464613</v>
      </c>
      <c r="F35" s="327">
        <v>2873160</v>
      </c>
      <c r="G35" s="327"/>
      <c r="H35" s="327">
        <f>SUM(I35:L35)</f>
        <v>105095630</v>
      </c>
      <c r="I35" s="327">
        <v>83886060</v>
      </c>
      <c r="J35" s="327">
        <v>14683550</v>
      </c>
      <c r="K35" s="793">
        <v>6526020</v>
      </c>
      <c r="L35" s="328"/>
      <c r="N35" s="75"/>
      <c r="O35" s="75" t="s">
        <v>631</v>
      </c>
      <c r="P35" s="75" t="s">
        <v>632</v>
      </c>
      <c r="Q35" s="75" t="s">
        <v>633</v>
      </c>
      <c r="R35" s="75" t="s">
        <v>634</v>
      </c>
    </row>
    <row r="36" spans="1:18" s="26" customFormat="1" ht="24.75" customHeight="1">
      <c r="A36" s="315"/>
      <c r="B36" s="40" t="s">
        <v>315</v>
      </c>
      <c r="C36" s="327">
        <f>SUM(D36:G36)</f>
        <v>94730676</v>
      </c>
      <c r="D36" s="329">
        <v>80797869</v>
      </c>
      <c r="E36" s="327">
        <v>12500712</v>
      </c>
      <c r="F36" s="327">
        <v>1432095</v>
      </c>
      <c r="G36" s="327"/>
      <c r="H36" s="327">
        <f>SUM(I36:L36)</f>
        <v>206838486</v>
      </c>
      <c r="I36" s="327">
        <v>177591541</v>
      </c>
      <c r="J36" s="327">
        <v>21711789</v>
      </c>
      <c r="K36" s="793">
        <f>6672544+862612</f>
        <v>7535156</v>
      </c>
      <c r="L36" s="328"/>
      <c r="N36" s="75" t="s">
        <v>630</v>
      </c>
      <c r="O36" s="75">
        <v>20301970</v>
      </c>
      <c r="P36" s="75">
        <v>11157998</v>
      </c>
      <c r="Q36" s="75">
        <v>4804436</v>
      </c>
      <c r="R36" s="75">
        <v>42270877</v>
      </c>
    </row>
    <row r="37" spans="1:18" s="26" customFormat="1" ht="24.75" customHeight="1">
      <c r="A37" s="315"/>
      <c r="B37" s="40" t="s">
        <v>356</v>
      </c>
      <c r="C37" s="327">
        <f>SUM(D37:G37)</f>
        <v>20287153</v>
      </c>
      <c r="D37" s="329">
        <v>16229720</v>
      </c>
      <c r="E37" s="327">
        <v>2808993</v>
      </c>
      <c r="F37" s="327">
        <v>1248440</v>
      </c>
      <c r="G37" s="327"/>
      <c r="H37" s="327">
        <f>SUM(I37:L37)</f>
        <v>45821469</v>
      </c>
      <c r="I37" s="327">
        <v>34761325</v>
      </c>
      <c r="J37" s="327">
        <v>8207454</v>
      </c>
      <c r="K37" s="793">
        <v>2852690</v>
      </c>
      <c r="L37" s="328"/>
      <c r="N37" s="75" t="s">
        <v>369</v>
      </c>
      <c r="O37" s="75"/>
      <c r="P37" s="75"/>
      <c r="Q37" s="75"/>
      <c r="R37" s="75">
        <v>19760437</v>
      </c>
    </row>
    <row r="38" spans="1:18" ht="24.75" customHeight="1">
      <c r="A38" s="251">
        <v>4</v>
      </c>
      <c r="B38" s="252" t="s">
        <v>138</v>
      </c>
      <c r="C38" s="288"/>
      <c r="D38" s="289"/>
      <c r="E38" s="289"/>
      <c r="F38" s="289"/>
      <c r="G38" s="289"/>
      <c r="H38" s="288"/>
      <c r="I38" s="289"/>
      <c r="J38" s="289"/>
      <c r="K38" s="420"/>
      <c r="L38" s="290"/>
      <c r="M38" s="74"/>
      <c r="N38" s="74" t="s">
        <v>784</v>
      </c>
      <c r="R38" s="74">
        <v>19846577</v>
      </c>
    </row>
    <row r="39" spans="1:18" ht="24.75" customHeight="1">
      <c r="A39" s="251">
        <v>5</v>
      </c>
      <c r="B39" s="252" t="s">
        <v>779</v>
      </c>
      <c r="C39" s="288">
        <f>SUM(C40:C43)</f>
        <v>1262700</v>
      </c>
      <c r="D39" s="289">
        <f t="shared" ref="D39:L39" si="10">SUM(D40:D43)</f>
        <v>0</v>
      </c>
      <c r="E39" s="289">
        <f t="shared" si="10"/>
        <v>0</v>
      </c>
      <c r="F39" s="289">
        <f t="shared" si="10"/>
        <v>0</v>
      </c>
      <c r="G39" s="289">
        <f t="shared" si="10"/>
        <v>1262700</v>
      </c>
      <c r="H39" s="288">
        <f t="shared" si="10"/>
        <v>7374848</v>
      </c>
      <c r="I39" s="289">
        <f t="shared" si="10"/>
        <v>0</v>
      </c>
      <c r="J39" s="289">
        <f t="shared" si="10"/>
        <v>0</v>
      </c>
      <c r="K39" s="420">
        <f t="shared" si="10"/>
        <v>0</v>
      </c>
      <c r="L39" s="290">
        <f t="shared" si="10"/>
        <v>7374848</v>
      </c>
      <c r="N39" s="74" t="s">
        <v>785</v>
      </c>
    </row>
    <row r="40" spans="1:18" ht="24.75" customHeight="1">
      <c r="A40" s="251"/>
      <c r="B40" s="40" t="s">
        <v>313</v>
      </c>
      <c r="C40" s="327">
        <f>SUM(D40:G40)</f>
        <v>0</v>
      </c>
      <c r="D40" s="289"/>
      <c r="E40" s="289"/>
      <c r="F40" s="289"/>
      <c r="G40" s="289"/>
      <c r="H40" s="327">
        <f>SUM(I40:L40)</f>
        <v>0</v>
      </c>
      <c r="I40" s="289"/>
      <c r="J40" s="289"/>
      <c r="K40" s="420"/>
      <c r="L40" s="290"/>
    </row>
    <row r="41" spans="1:18" ht="24.75" customHeight="1">
      <c r="A41" s="251"/>
      <c r="B41" s="40" t="s">
        <v>314</v>
      </c>
      <c r="C41" s="327">
        <f>SUM(D41:G41)</f>
        <v>0</v>
      </c>
      <c r="D41" s="289"/>
      <c r="E41" s="289"/>
      <c r="F41" s="289"/>
      <c r="G41" s="289"/>
      <c r="H41" s="327">
        <f>SUM(I41:L41)</f>
        <v>0</v>
      </c>
      <c r="I41" s="289"/>
      <c r="J41" s="289"/>
      <c r="K41" s="420"/>
      <c r="L41" s="290"/>
    </row>
    <row r="42" spans="1:18" ht="24.75" customHeight="1">
      <c r="A42" s="251"/>
      <c r="B42" s="40" t="s">
        <v>315</v>
      </c>
      <c r="C42" s="327">
        <f>SUM(D42:G42)</f>
        <v>0</v>
      </c>
      <c r="D42" s="289"/>
      <c r="E42" s="289"/>
      <c r="F42" s="289"/>
      <c r="G42" s="289"/>
      <c r="H42" s="327">
        <f>SUM(I42:L42)</f>
        <v>0</v>
      </c>
      <c r="I42" s="289"/>
      <c r="J42" s="289"/>
      <c r="K42" s="420"/>
      <c r="L42" s="290"/>
    </row>
    <row r="43" spans="1:18" ht="24.75" customHeight="1">
      <c r="A43" s="251"/>
      <c r="B43" s="40" t="s">
        <v>356</v>
      </c>
      <c r="C43" s="327">
        <f>SUM(D43:G43)</f>
        <v>1262700</v>
      </c>
      <c r="D43" s="289"/>
      <c r="E43" s="289"/>
      <c r="F43" s="289"/>
      <c r="G43" s="289">
        <v>1262700</v>
      </c>
      <c r="H43" s="327">
        <f>SUM(I43:L43)</f>
        <v>7374848</v>
      </c>
      <c r="I43" s="289"/>
      <c r="J43" s="289"/>
      <c r="K43" s="420"/>
      <c r="L43" s="290">
        <v>7374848</v>
      </c>
    </row>
    <row r="44" spans="1:18" ht="24.75" customHeight="1">
      <c r="A44" s="251"/>
      <c r="B44" s="252"/>
      <c r="C44" s="288"/>
      <c r="D44" s="289"/>
      <c r="E44" s="289"/>
      <c r="F44" s="289"/>
      <c r="G44" s="289"/>
      <c r="H44" s="285"/>
      <c r="I44" s="289"/>
      <c r="J44" s="289"/>
      <c r="K44" s="420"/>
      <c r="L44" s="290"/>
      <c r="N44" s="74" t="s">
        <v>358</v>
      </c>
      <c r="O44" s="74">
        <f>SUM(O36:O39)</f>
        <v>20301970</v>
      </c>
      <c r="P44" s="74">
        <f>SUM(P36:P39)</f>
        <v>11157998</v>
      </c>
      <c r="Q44" s="74">
        <f>SUM(Q36:Q39)</f>
        <v>4804436</v>
      </c>
      <c r="R44" s="74">
        <f>SUM(R36:R39)</f>
        <v>81877891</v>
      </c>
    </row>
    <row r="45" spans="1:18" ht="24.75" customHeight="1" thickBot="1">
      <c r="A45" s="38" t="s">
        <v>771</v>
      </c>
      <c r="B45" s="324" t="s">
        <v>795</v>
      </c>
      <c r="C45" s="325">
        <f>+C8+C9-C25</f>
        <v>118142295</v>
      </c>
      <c r="D45" s="325">
        <f t="shared" ref="D45:K45" si="11">+D8+D9-D25</f>
        <v>20301970</v>
      </c>
      <c r="E45" s="325">
        <f t="shared" si="11"/>
        <v>11157998</v>
      </c>
      <c r="F45" s="325">
        <f t="shared" si="11"/>
        <v>4804436</v>
      </c>
      <c r="G45" s="325">
        <f>+G8+G9-G25</f>
        <v>81877891</v>
      </c>
      <c r="H45" s="325">
        <f t="shared" si="11"/>
        <v>118142295</v>
      </c>
      <c r="I45" s="325">
        <f t="shared" si="11"/>
        <v>20301970</v>
      </c>
      <c r="J45" s="325">
        <f t="shared" si="11"/>
        <v>11157998</v>
      </c>
      <c r="K45" s="325">
        <f t="shared" si="11"/>
        <v>4804436</v>
      </c>
      <c r="L45" s="326">
        <f>+L8+L9-L25</f>
        <v>81877891</v>
      </c>
      <c r="M45" s="74">
        <f>L45-G45</f>
        <v>0</v>
      </c>
      <c r="N45" s="74">
        <f>H45-'Bang can doi ke toan'!E91+'3388'!C18</f>
        <v>-39977665090</v>
      </c>
      <c r="O45" s="74">
        <f>O44-I45</f>
        <v>0</v>
      </c>
      <c r="P45" s="74">
        <f>P44-J45</f>
        <v>0</v>
      </c>
      <c r="Q45" s="74">
        <f>Q44-K45</f>
        <v>0</v>
      </c>
      <c r="R45" s="74">
        <f>R44-L45</f>
        <v>0</v>
      </c>
    </row>
    <row r="46" spans="1:18" ht="22.5" customHeight="1" thickTop="1">
      <c r="C46" s="242"/>
      <c r="D46" s="242"/>
      <c r="E46" s="242"/>
      <c r="F46" s="242"/>
      <c r="G46" s="421"/>
      <c r="I46" s="803"/>
      <c r="J46" s="1433" t="s">
        <v>305</v>
      </c>
      <c r="K46" s="1433"/>
      <c r="L46" s="1433"/>
      <c r="O46" s="74">
        <f>O44-D45</f>
        <v>0</v>
      </c>
      <c r="P46" s="74">
        <f>P44-E45</f>
        <v>0</v>
      </c>
      <c r="Q46" s="74">
        <f>Q44-F45</f>
        <v>0</v>
      </c>
      <c r="R46" s="74">
        <f>R44-G45</f>
        <v>0</v>
      </c>
    </row>
    <row r="47" spans="1:18" s="81" customFormat="1" ht="15.75" customHeight="1">
      <c r="A47" s="1245" t="s">
        <v>740</v>
      </c>
      <c r="B47" s="1245"/>
      <c r="C47" s="1"/>
      <c r="E47" s="312"/>
      <c r="F47" s="1245" t="s">
        <v>741</v>
      </c>
      <c r="G47" s="1245"/>
      <c r="I47" s="312"/>
      <c r="J47" s="1245" t="s">
        <v>684</v>
      </c>
      <c r="K47" s="1245"/>
      <c r="L47" s="1245"/>
      <c r="N47" s="572"/>
      <c r="O47" s="572"/>
      <c r="P47" s="572"/>
      <c r="Q47" s="572"/>
      <c r="R47" s="572"/>
    </row>
    <row r="48" spans="1:18">
      <c r="C48" s="74"/>
      <c r="D48" s="74"/>
      <c r="E48" s="74"/>
      <c r="F48" s="74"/>
      <c r="G48" s="74"/>
    </row>
    <row r="49" spans="1:12">
      <c r="G49" s="74"/>
      <c r="H49" s="74"/>
      <c r="I49" s="74"/>
      <c r="J49" s="74"/>
      <c r="K49" s="74"/>
      <c r="L49" s="74"/>
    </row>
    <row r="53" spans="1:12" ht="16.5">
      <c r="A53" s="1335" t="s">
        <v>790</v>
      </c>
      <c r="B53" s="1335"/>
    </row>
  </sheetData>
  <mergeCells count="13">
    <mergeCell ref="A53:B53"/>
    <mergeCell ref="J46:L46"/>
    <mergeCell ref="J47:L47"/>
    <mergeCell ref="F47:G47"/>
    <mergeCell ref="A47:B47"/>
    <mergeCell ref="A1:B1"/>
    <mergeCell ref="A2:B2"/>
    <mergeCell ref="A3:L3"/>
    <mergeCell ref="A4:L4"/>
    <mergeCell ref="A6:A7"/>
    <mergeCell ref="B6:B7"/>
    <mergeCell ref="C6:G6"/>
    <mergeCell ref="H6:L6"/>
  </mergeCells>
  <phoneticPr fontId="87" type="noConversion"/>
  <pageMargins left="0.2" right="0.19" top="0.23" bottom="0.44" header="0.23" footer="0.21"/>
  <pageSetup scale="90" orientation="landscape" r:id="rId1"/>
  <headerFooter alignWithMargins="0">
    <oddFooter>Page 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14"/>
  </sheetPr>
  <dimension ref="A1:F50"/>
  <sheetViews>
    <sheetView topLeftCell="A25" workbookViewId="0">
      <selection activeCell="A6" sqref="A6:G6"/>
    </sheetView>
  </sheetViews>
  <sheetFormatPr defaultRowHeight="15"/>
  <cols>
    <col min="1" max="1" width="6.375" style="242" customWidth="1"/>
    <col min="2" max="2" width="49.75" customWidth="1"/>
    <col min="3" max="3" width="21.25" customWidth="1"/>
    <col min="4" max="4" width="18.875" customWidth="1"/>
    <col min="5" max="5" width="14" style="74" customWidth="1"/>
    <col min="9" max="9" width="10.875" bestFit="1" customWidth="1"/>
  </cols>
  <sheetData>
    <row r="1" spans="1:5" ht="15.75">
      <c r="A1" s="1423"/>
      <c r="B1" s="1423"/>
      <c r="C1" s="1311"/>
      <c r="D1" s="1311"/>
    </row>
    <row r="2" spans="1:5" ht="15.75">
      <c r="A2" s="1434"/>
      <c r="B2" s="1434"/>
      <c r="C2" s="1311"/>
      <c r="D2" s="1311"/>
    </row>
    <row r="3" spans="1:5" ht="16.5">
      <c r="A3" s="7"/>
      <c r="B3" s="7"/>
      <c r="C3" s="1311"/>
      <c r="D3" s="1311"/>
    </row>
    <row r="4" spans="1:5" ht="16.5">
      <c r="A4" s="7"/>
      <c r="B4" s="7"/>
      <c r="C4" s="239"/>
      <c r="D4" s="239"/>
    </row>
    <row r="5" spans="1:5" ht="21.75">
      <c r="A5" s="1426" t="s">
        <v>698</v>
      </c>
      <c r="B5" s="1426"/>
      <c r="C5" s="1426"/>
      <c r="D5" s="1426"/>
    </row>
    <row r="6" spans="1:5" s="28" customFormat="1" ht="18.75">
      <c r="A6" s="1328" t="s">
        <v>699</v>
      </c>
      <c r="B6" s="1328"/>
      <c r="C6" s="1328"/>
      <c r="D6" s="1328"/>
      <c r="E6" s="240"/>
    </row>
    <row r="7" spans="1:5" s="28" customFormat="1" ht="18.75">
      <c r="A7" s="1328" t="s">
        <v>776</v>
      </c>
      <c r="B7" s="1328"/>
      <c r="C7" s="1328"/>
      <c r="D7" s="1328"/>
      <c r="E7" s="241"/>
    </row>
    <row r="8" spans="1:5" ht="21.75" customHeight="1" thickBot="1"/>
    <row r="9" spans="1:5" s="244" customFormat="1" ht="31.5" customHeight="1" thickTop="1">
      <c r="A9" s="12" t="s">
        <v>734</v>
      </c>
      <c r="B9" s="11" t="s">
        <v>700</v>
      </c>
      <c r="C9" s="11" t="s">
        <v>104</v>
      </c>
      <c r="D9" s="9" t="s">
        <v>799</v>
      </c>
      <c r="E9" s="243"/>
    </row>
    <row r="10" spans="1:5" s="23" customFormat="1" ht="24" customHeight="1">
      <c r="A10" s="245" t="s">
        <v>737</v>
      </c>
      <c r="B10" s="246" t="s">
        <v>701</v>
      </c>
      <c r="C10" s="37">
        <v>0</v>
      </c>
      <c r="D10" s="247"/>
      <c r="E10" s="248"/>
    </row>
    <row r="11" spans="1:5" s="23" customFormat="1" ht="24" customHeight="1">
      <c r="A11" s="249" t="s">
        <v>738</v>
      </c>
      <c r="B11" s="35" t="s">
        <v>702</v>
      </c>
      <c r="C11" s="30">
        <f>'BHXH, BHYT, KPCD'!L45</f>
        <v>81877891</v>
      </c>
      <c r="D11" s="250"/>
      <c r="E11" s="248"/>
    </row>
    <row r="12" spans="1:5" s="23" customFormat="1" ht="24" customHeight="1">
      <c r="A12" s="249" t="s">
        <v>770</v>
      </c>
      <c r="B12" s="35" t="s">
        <v>703</v>
      </c>
      <c r="C12" s="30">
        <f>+'BHXH, BHYT, KPCD'!I45</f>
        <v>20301970</v>
      </c>
      <c r="D12" s="250"/>
      <c r="E12" s="248"/>
    </row>
    <row r="13" spans="1:5" s="23" customFormat="1" ht="24" customHeight="1">
      <c r="A13" s="249" t="s">
        <v>771</v>
      </c>
      <c r="B13" s="35" t="s">
        <v>704</v>
      </c>
      <c r="C13" s="30">
        <f>+'BHXH, BHYT, KPCD'!J45</f>
        <v>11157998</v>
      </c>
      <c r="D13" s="250"/>
      <c r="E13" s="248"/>
    </row>
    <row r="14" spans="1:5" s="23" customFormat="1" ht="24" customHeight="1">
      <c r="A14" s="249" t="s">
        <v>797</v>
      </c>
      <c r="B14" s="35" t="s">
        <v>241</v>
      </c>
      <c r="C14" s="30">
        <f>'BHXH, BHYT, KPCD'!K45</f>
        <v>4804436</v>
      </c>
      <c r="D14" s="250"/>
      <c r="E14" s="248"/>
    </row>
    <row r="15" spans="1:5" s="23" customFormat="1" ht="24" customHeight="1">
      <c r="A15" s="249" t="s">
        <v>240</v>
      </c>
      <c r="B15" s="35" t="s">
        <v>281</v>
      </c>
      <c r="C15" s="30">
        <v>110000000</v>
      </c>
      <c r="D15" s="250"/>
      <c r="E15" s="248"/>
    </row>
    <row r="16" spans="1:5" s="23" customFormat="1" ht="24" customHeight="1">
      <c r="A16" s="249" t="s">
        <v>298</v>
      </c>
      <c r="B16" s="35" t="s">
        <v>235</v>
      </c>
      <c r="C16" s="30"/>
      <c r="D16" s="250"/>
      <c r="E16" s="248"/>
    </row>
    <row r="17" spans="1:5" s="23" customFormat="1" ht="24" customHeight="1">
      <c r="A17" s="249" t="s">
        <v>280</v>
      </c>
      <c r="B17" s="35" t="s">
        <v>705</v>
      </c>
      <c r="C17" s="30">
        <f>C18+C35+C38+C40</f>
        <v>138987076445</v>
      </c>
      <c r="D17" s="31"/>
      <c r="E17" s="248"/>
    </row>
    <row r="18" spans="1:5" s="24" customFormat="1" ht="24" customHeight="1">
      <c r="A18" s="786">
        <v>1</v>
      </c>
      <c r="B18" s="787" t="s">
        <v>444</v>
      </c>
      <c r="C18" s="788">
        <f>SUM(C19:C34)</f>
        <v>138890196905</v>
      </c>
      <c r="D18" s="789"/>
      <c r="E18" s="422"/>
    </row>
    <row r="19" spans="1:5" ht="24" customHeight="1">
      <c r="A19" s="251"/>
      <c r="B19" s="252" t="s">
        <v>365</v>
      </c>
      <c r="C19" s="253">
        <v>20010436250</v>
      </c>
      <c r="D19" s="255"/>
    </row>
    <row r="20" spans="1:5" ht="24" customHeight="1">
      <c r="A20" s="251"/>
      <c r="B20" s="252" t="s">
        <v>481</v>
      </c>
      <c r="C20" s="253">
        <v>22500000000</v>
      </c>
      <c r="D20" s="255"/>
    </row>
    <row r="21" spans="1:5" ht="24" customHeight="1">
      <c r="A21" s="251"/>
      <c r="B21" s="376" t="s">
        <v>452</v>
      </c>
      <c r="C21" s="253">
        <v>84237218</v>
      </c>
      <c r="D21" s="255"/>
    </row>
    <row r="22" spans="1:5" ht="24" customHeight="1">
      <c r="A22" s="251"/>
      <c r="B22" s="376" t="s">
        <v>309</v>
      </c>
      <c r="C22" s="253">
        <v>104549768</v>
      </c>
      <c r="D22" s="254"/>
    </row>
    <row r="23" spans="1:5" ht="24" customHeight="1">
      <c r="A23" s="251"/>
      <c r="B23" s="376" t="s">
        <v>694</v>
      </c>
      <c r="C23" s="394">
        <v>12401302134</v>
      </c>
      <c r="D23" s="395"/>
    </row>
    <row r="24" spans="1:5" ht="24" customHeight="1">
      <c r="A24" s="251"/>
      <c r="B24" s="376" t="s">
        <v>310</v>
      </c>
      <c r="C24" s="394">
        <v>48426204545</v>
      </c>
      <c r="D24" s="395"/>
    </row>
    <row r="25" spans="1:5" ht="24" customHeight="1">
      <c r="A25" s="251"/>
      <c r="B25" s="376" t="s">
        <v>311</v>
      </c>
      <c r="C25" s="394">
        <v>1179477253</v>
      </c>
      <c r="D25" s="395"/>
    </row>
    <row r="26" spans="1:5" ht="24" customHeight="1">
      <c r="A26" s="251"/>
      <c r="B26" s="376" t="s">
        <v>373</v>
      </c>
      <c r="C26" s="394">
        <v>160228694</v>
      </c>
      <c r="D26" s="395"/>
    </row>
    <row r="27" spans="1:5" ht="24" customHeight="1">
      <c r="A27" s="251"/>
      <c r="B27" s="376" t="s">
        <v>354</v>
      </c>
      <c r="C27" s="394">
        <v>12377000</v>
      </c>
      <c r="D27" s="395"/>
    </row>
    <row r="28" spans="1:5" ht="24" customHeight="1">
      <c r="A28" s="251"/>
      <c r="B28" s="376" t="s">
        <v>673</v>
      </c>
      <c r="C28" s="394">
        <v>28814647054</v>
      </c>
      <c r="D28" s="395"/>
    </row>
    <row r="29" spans="1:5" ht="24" customHeight="1">
      <c r="A29" s="251"/>
      <c r="B29" s="376" t="s">
        <v>420</v>
      </c>
      <c r="C29" s="394">
        <v>2222500</v>
      </c>
      <c r="D29" s="395"/>
    </row>
    <row r="30" spans="1:5" ht="24" customHeight="1">
      <c r="A30" s="251"/>
      <c r="B30" s="376" t="s">
        <v>773</v>
      </c>
      <c r="C30" s="394">
        <v>5090400000</v>
      </c>
      <c r="D30" s="395"/>
    </row>
    <row r="31" spans="1:5" ht="24" customHeight="1">
      <c r="A31" s="251"/>
      <c r="B31" s="376" t="s">
        <v>774</v>
      </c>
      <c r="C31" s="394">
        <v>80000000</v>
      </c>
      <c r="D31" s="395"/>
    </row>
    <row r="32" spans="1:5" ht="24" customHeight="1">
      <c r="A32" s="251"/>
      <c r="B32" s="376" t="s">
        <v>486</v>
      </c>
      <c r="C32" s="394">
        <v>6894489</v>
      </c>
      <c r="D32" s="395"/>
    </row>
    <row r="33" spans="1:6" ht="24" customHeight="1">
      <c r="A33" s="251"/>
      <c r="B33" s="376" t="s">
        <v>775</v>
      </c>
      <c r="C33" s="394">
        <v>17220000</v>
      </c>
      <c r="D33" s="395"/>
    </row>
    <row r="34" spans="1:6" ht="24" customHeight="1">
      <c r="A34" s="251"/>
      <c r="B34" s="376"/>
      <c r="C34" s="394"/>
      <c r="D34" s="395"/>
    </row>
    <row r="35" spans="1:6" s="24" customFormat="1" ht="24" customHeight="1">
      <c r="A35" s="786">
        <v>2</v>
      </c>
      <c r="B35" s="790" t="s">
        <v>509</v>
      </c>
      <c r="C35" s="791">
        <f>SUM(C36:C37)</f>
        <v>30000000</v>
      </c>
      <c r="D35" s="792"/>
      <c r="E35" s="422"/>
    </row>
    <row r="36" spans="1:6" ht="24" customHeight="1">
      <c r="A36" s="251"/>
      <c r="B36" s="376" t="s">
        <v>487</v>
      </c>
      <c r="C36" s="394">
        <v>30000000</v>
      </c>
      <c r="D36" s="395"/>
    </row>
    <row r="37" spans="1:6" ht="24" customHeight="1">
      <c r="A37" s="251"/>
      <c r="B37" s="376"/>
      <c r="C37" s="394"/>
      <c r="D37" s="395"/>
    </row>
    <row r="38" spans="1:6" s="24" customFormat="1" ht="24" customHeight="1">
      <c r="A38" s="786">
        <v>3</v>
      </c>
      <c r="B38" s="790" t="s">
        <v>355</v>
      </c>
      <c r="C38" s="791">
        <v>46879540</v>
      </c>
      <c r="D38" s="792"/>
      <c r="E38" s="422"/>
    </row>
    <row r="39" spans="1:6" ht="24" customHeight="1">
      <c r="A39" s="939"/>
      <c r="B39" s="376"/>
      <c r="C39" s="394"/>
      <c r="D39" s="395"/>
    </row>
    <row r="40" spans="1:6" s="24" customFormat="1" ht="24" customHeight="1">
      <c r="A40" s="970">
        <v>4</v>
      </c>
      <c r="B40" s="790" t="s">
        <v>367</v>
      </c>
      <c r="C40" s="791">
        <v>20000000</v>
      </c>
      <c r="D40" s="792"/>
      <c r="E40" s="422"/>
    </row>
    <row r="41" spans="1:6" ht="24" customHeight="1">
      <c r="A41" s="258"/>
      <c r="B41" s="259"/>
      <c r="C41" s="260"/>
      <c r="D41" s="261"/>
    </row>
    <row r="42" spans="1:6" s="23" customFormat="1" ht="24" customHeight="1" thickBot="1">
      <c r="A42" s="38"/>
      <c r="B42" s="319" t="s">
        <v>739</v>
      </c>
      <c r="C42" s="320">
        <f>C10+C11+C12+C13+C14+C17+C16+C15</f>
        <v>139215218740</v>
      </c>
      <c r="D42" s="321"/>
      <c r="E42" s="248">
        <f>C42-'Bang can doi ke toan'!E91</f>
        <v>-39770785550</v>
      </c>
    </row>
    <row r="43" spans="1:6" ht="18" customHeight="1" thickTop="1">
      <c r="C43" s="1266" t="s">
        <v>305</v>
      </c>
      <c r="D43" s="1266"/>
    </row>
    <row r="44" spans="1:6" s="281" customFormat="1" ht="14.25">
      <c r="B44" s="281" t="s">
        <v>245</v>
      </c>
      <c r="C44" s="1245" t="s">
        <v>684</v>
      </c>
      <c r="D44" s="1245"/>
    </row>
    <row r="45" spans="1:6" ht="12" customHeight="1"/>
    <row r="46" spans="1:6" ht="12" customHeight="1">
      <c r="C46" s="312"/>
      <c r="D46" s="312"/>
      <c r="E46" s="312"/>
      <c r="F46" s="312"/>
    </row>
    <row r="50" spans="1:1" ht="16.5">
      <c r="A50" s="930" t="s">
        <v>586</v>
      </c>
    </row>
  </sheetData>
  <mergeCells count="10">
    <mergeCell ref="A7:D7"/>
    <mergeCell ref="C43:D43"/>
    <mergeCell ref="C44:D44"/>
    <mergeCell ref="C1:D1"/>
    <mergeCell ref="C2:D2"/>
    <mergeCell ref="C3:D3"/>
    <mergeCell ref="A1:B1"/>
    <mergeCell ref="A2:B2"/>
    <mergeCell ref="A5:D5"/>
    <mergeCell ref="A6:D6"/>
  </mergeCells>
  <phoneticPr fontId="87" type="noConversion"/>
  <pageMargins left="0.24" right="0.19" top="0.24" bottom="0.27" header="0.22" footer="0.19"/>
  <pageSetup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V23"/>
  <sheetViews>
    <sheetView zoomScale="85" workbookViewId="0">
      <selection activeCell="A6" sqref="A6:G6"/>
    </sheetView>
  </sheetViews>
  <sheetFormatPr defaultColWidth="11" defaultRowHeight="18"/>
  <cols>
    <col min="1" max="1" width="5.125" style="805" customWidth="1"/>
    <col min="2" max="3" width="29.625" style="805" customWidth="1"/>
    <col min="4" max="4" width="17.375" style="805" customWidth="1"/>
    <col min="5" max="5" width="15.125" style="805" customWidth="1"/>
    <col min="6" max="16384" width="11" style="805"/>
  </cols>
  <sheetData>
    <row r="1" spans="1:256" ht="18.75">
      <c r="A1" s="854"/>
    </row>
    <row r="2" spans="1:256" ht="18.75">
      <c r="A2" s="854"/>
    </row>
    <row r="3" spans="1:256" ht="8.25" customHeight="1"/>
    <row r="4" spans="1:256" ht="8.25" customHeight="1"/>
    <row r="5" spans="1:256" ht="8.25" customHeight="1"/>
    <row r="6" spans="1:256" ht="8.25" customHeight="1"/>
    <row r="7" spans="1:256" ht="31.5" customHeight="1">
      <c r="A7" s="1279" t="s">
        <v>391</v>
      </c>
      <c r="B7" s="1279"/>
      <c r="C7" s="1279"/>
      <c r="D7" s="1279"/>
      <c r="E7" s="1279"/>
    </row>
    <row r="8" spans="1:256" ht="22.5" customHeight="1">
      <c r="A8" s="1281" t="s">
        <v>392</v>
      </c>
      <c r="B8" s="1281"/>
      <c r="C8" s="1281"/>
      <c r="D8" s="1281"/>
      <c r="E8" s="1281"/>
    </row>
    <row r="9" spans="1:256" ht="25.5" customHeight="1" thickBot="1">
      <c r="A9" s="1281" t="s">
        <v>276</v>
      </c>
      <c r="B9" s="1281"/>
      <c r="C9" s="1281"/>
      <c r="D9" s="1281"/>
      <c r="E9" s="1281"/>
      <c r="F9" s="1435"/>
      <c r="G9" s="1435"/>
      <c r="H9" s="1435"/>
      <c r="I9" s="1435"/>
      <c r="J9" s="1435"/>
      <c r="K9" s="1435"/>
      <c r="L9" s="1435"/>
      <c r="M9" s="1435"/>
      <c r="N9" s="1435"/>
      <c r="O9" s="1435"/>
      <c r="P9" s="1435"/>
      <c r="Q9" s="1435"/>
      <c r="R9" s="1435"/>
      <c r="S9" s="1435"/>
      <c r="T9" s="1435"/>
      <c r="U9" s="1435"/>
      <c r="V9" s="1435"/>
      <c r="W9" s="1435"/>
      <c r="X9" s="1435"/>
      <c r="Y9" s="1435"/>
      <c r="Z9" s="1435"/>
      <c r="AA9" s="1435"/>
      <c r="AB9" s="1435"/>
      <c r="AC9" s="1435"/>
      <c r="AD9" s="1435"/>
      <c r="AE9" s="1435"/>
      <c r="AF9" s="1435"/>
      <c r="AG9" s="1435"/>
      <c r="AH9" s="1435"/>
      <c r="AI9" s="1435"/>
      <c r="AJ9" s="1435"/>
      <c r="AK9" s="1435"/>
      <c r="AL9" s="1435"/>
      <c r="AM9" s="1435"/>
      <c r="AN9" s="1435"/>
      <c r="AO9" s="1435"/>
      <c r="AP9" s="1435"/>
      <c r="AQ9" s="1435"/>
      <c r="AR9" s="1435"/>
      <c r="AS9" s="1435"/>
      <c r="AT9" s="1435"/>
      <c r="AU9" s="1435"/>
      <c r="AV9" s="1435"/>
      <c r="AW9" s="1435"/>
      <c r="AX9" s="1435"/>
      <c r="AY9" s="1435"/>
      <c r="AZ9" s="1435"/>
      <c r="BA9" s="1435"/>
      <c r="BB9" s="1435"/>
      <c r="BC9" s="1435"/>
      <c r="BD9" s="1435"/>
      <c r="BE9" s="1435"/>
      <c r="BF9" s="1435"/>
      <c r="BG9" s="1435"/>
      <c r="BH9" s="1435"/>
      <c r="BI9" s="1435"/>
      <c r="BJ9" s="1435"/>
      <c r="BK9" s="1435"/>
      <c r="BL9" s="1435"/>
      <c r="BM9" s="1435"/>
      <c r="BN9" s="1435"/>
      <c r="BO9" s="1435"/>
      <c r="BP9" s="1435"/>
      <c r="BQ9" s="1435"/>
      <c r="BR9" s="1435"/>
      <c r="BS9" s="1435"/>
      <c r="BT9" s="1435"/>
      <c r="BU9" s="1435"/>
      <c r="BV9" s="1435"/>
      <c r="BW9" s="1435"/>
      <c r="BX9" s="1435"/>
      <c r="BY9" s="1435"/>
      <c r="BZ9" s="1435"/>
      <c r="CA9" s="1435"/>
      <c r="CB9" s="1435"/>
      <c r="CC9" s="1435"/>
      <c r="CD9" s="1435"/>
      <c r="CE9" s="1435"/>
      <c r="CF9" s="1435"/>
      <c r="CG9" s="1435"/>
      <c r="CH9" s="1435"/>
      <c r="CI9" s="1435"/>
      <c r="CJ9" s="1435"/>
      <c r="CK9" s="1435"/>
      <c r="CL9" s="1435"/>
      <c r="CM9" s="1435"/>
      <c r="CN9" s="1435"/>
      <c r="CO9" s="1435"/>
      <c r="CP9" s="1435"/>
      <c r="CQ9" s="1435"/>
      <c r="CR9" s="1435"/>
      <c r="CS9" s="1435"/>
      <c r="CT9" s="1435"/>
      <c r="CU9" s="1435"/>
      <c r="CV9" s="1435"/>
      <c r="CW9" s="1435"/>
      <c r="CX9" s="1435"/>
      <c r="CY9" s="1435"/>
      <c r="CZ9" s="1435"/>
      <c r="DA9" s="1435"/>
      <c r="DB9" s="1435"/>
      <c r="DC9" s="1435"/>
      <c r="DD9" s="1435"/>
      <c r="DE9" s="1435"/>
      <c r="DF9" s="1435"/>
      <c r="DG9" s="1435"/>
      <c r="DH9" s="1435"/>
      <c r="DI9" s="1435"/>
      <c r="DJ9" s="1435"/>
      <c r="DK9" s="1435"/>
      <c r="DL9" s="1435"/>
      <c r="DM9" s="1435"/>
      <c r="DN9" s="1435"/>
      <c r="DO9" s="1435"/>
      <c r="DP9" s="1435"/>
      <c r="DQ9" s="1435"/>
      <c r="DR9" s="1435"/>
      <c r="DS9" s="1435"/>
      <c r="DT9" s="1435"/>
      <c r="DU9" s="1435"/>
      <c r="DV9" s="1435"/>
      <c r="DW9" s="1435"/>
      <c r="DX9" s="1435"/>
      <c r="DY9" s="1435"/>
      <c r="DZ9" s="1435"/>
      <c r="EA9" s="1435"/>
      <c r="EB9" s="1435"/>
      <c r="EC9" s="1435"/>
      <c r="ED9" s="1435"/>
      <c r="EE9" s="1435"/>
      <c r="EF9" s="1435"/>
      <c r="EG9" s="1435"/>
      <c r="EH9" s="1435"/>
      <c r="EI9" s="1435"/>
      <c r="EJ9" s="1435"/>
      <c r="EK9" s="1435"/>
      <c r="EL9" s="1435"/>
      <c r="EM9" s="1435"/>
      <c r="EN9" s="1435"/>
      <c r="EO9" s="1435"/>
      <c r="EP9" s="1435"/>
      <c r="EQ9" s="1435"/>
      <c r="ER9" s="1435"/>
      <c r="ES9" s="1435"/>
      <c r="ET9" s="1435"/>
      <c r="EU9" s="1435"/>
      <c r="EV9" s="1435"/>
      <c r="EW9" s="1435"/>
      <c r="EX9" s="1435"/>
      <c r="EY9" s="1435"/>
      <c r="EZ9" s="1435"/>
      <c r="FA9" s="1435"/>
      <c r="FB9" s="1435"/>
      <c r="FC9" s="1435"/>
      <c r="FD9" s="1435"/>
      <c r="FE9" s="1435"/>
      <c r="FF9" s="1435"/>
      <c r="FG9" s="1435"/>
      <c r="FH9" s="1435"/>
      <c r="FI9" s="1435"/>
      <c r="FJ9" s="1435"/>
      <c r="FK9" s="1435"/>
      <c r="FL9" s="1435"/>
      <c r="FM9" s="1435"/>
      <c r="FN9" s="1435"/>
      <c r="FO9" s="1435"/>
      <c r="FP9" s="1435"/>
      <c r="FQ9" s="1435"/>
      <c r="FR9" s="1435"/>
      <c r="FS9" s="1435"/>
      <c r="FT9" s="1435"/>
      <c r="FU9" s="1435"/>
      <c r="FV9" s="1435"/>
      <c r="FW9" s="1435"/>
      <c r="FX9" s="1435"/>
      <c r="FY9" s="1435"/>
      <c r="FZ9" s="1435"/>
      <c r="GA9" s="1435"/>
      <c r="GB9" s="1435"/>
      <c r="GC9" s="1435"/>
      <c r="GD9" s="1435"/>
      <c r="GE9" s="1435"/>
      <c r="GF9" s="1435"/>
      <c r="GG9" s="1435"/>
      <c r="GH9" s="1435"/>
      <c r="GI9" s="1435"/>
      <c r="GJ9" s="1435"/>
      <c r="GK9" s="1435"/>
      <c r="GL9" s="1435"/>
      <c r="GM9" s="1435"/>
      <c r="GN9" s="1435"/>
      <c r="GO9" s="1435"/>
      <c r="GP9" s="1435"/>
      <c r="GQ9" s="1435"/>
      <c r="GR9" s="1435"/>
      <c r="GS9" s="1435"/>
      <c r="GT9" s="1435"/>
      <c r="GU9" s="1435"/>
      <c r="GV9" s="1435"/>
      <c r="GW9" s="1435"/>
      <c r="GX9" s="1435"/>
      <c r="GY9" s="1435"/>
      <c r="GZ9" s="1435"/>
      <c r="HA9" s="1435"/>
      <c r="HB9" s="1435"/>
      <c r="HC9" s="1435"/>
      <c r="HD9" s="1435"/>
      <c r="HE9" s="1435"/>
      <c r="HF9" s="1435"/>
      <c r="HG9" s="1435"/>
      <c r="HH9" s="1435"/>
      <c r="HI9" s="1435"/>
      <c r="HJ9" s="1435"/>
      <c r="HK9" s="1435"/>
      <c r="HL9" s="1435"/>
      <c r="HM9" s="1435"/>
      <c r="HN9" s="1435"/>
      <c r="HO9" s="1435"/>
      <c r="HP9" s="1435"/>
      <c r="HQ9" s="1435"/>
      <c r="HR9" s="1435"/>
      <c r="HS9" s="1435"/>
      <c r="HT9" s="1435"/>
      <c r="HU9" s="1435"/>
      <c r="HV9" s="1435"/>
      <c r="HW9" s="1435"/>
      <c r="HX9" s="1435"/>
      <c r="HY9" s="1435"/>
      <c r="HZ9" s="1435"/>
      <c r="IA9" s="1435"/>
      <c r="IB9" s="1435"/>
      <c r="IC9" s="1435"/>
      <c r="ID9" s="1435"/>
      <c r="IE9" s="1435"/>
      <c r="IF9" s="1435"/>
      <c r="IG9" s="1435"/>
      <c r="IH9" s="1435"/>
      <c r="II9" s="1435"/>
      <c r="IJ9" s="1435"/>
      <c r="IK9" s="1435"/>
      <c r="IL9" s="1435"/>
      <c r="IM9" s="1435"/>
      <c r="IN9" s="1435"/>
      <c r="IO9" s="1435"/>
      <c r="IP9" s="1435"/>
      <c r="IQ9" s="1435"/>
      <c r="IR9" s="1435"/>
      <c r="IS9" s="1435"/>
      <c r="IT9" s="1435"/>
      <c r="IU9" s="1435"/>
      <c r="IV9" s="810"/>
    </row>
    <row r="10" spans="1:256" s="18" customFormat="1" ht="33.75" customHeight="1" thickTop="1">
      <c r="A10" s="857" t="s">
        <v>734</v>
      </c>
      <c r="B10" s="858" t="s">
        <v>732</v>
      </c>
      <c r="C10" s="858" t="s">
        <v>777</v>
      </c>
      <c r="D10" s="858" t="s">
        <v>104</v>
      </c>
      <c r="E10" s="859" t="s">
        <v>799</v>
      </c>
    </row>
    <row r="11" spans="1:256" ht="30" customHeight="1">
      <c r="A11" s="852">
        <v>1</v>
      </c>
      <c r="B11" s="865" t="s">
        <v>482</v>
      </c>
      <c r="C11" s="865" t="s">
        <v>483</v>
      </c>
      <c r="D11" s="822">
        <v>4741330464</v>
      </c>
      <c r="E11" s="813"/>
    </row>
    <row r="12" spans="1:256" ht="30" customHeight="1">
      <c r="A12" s="852"/>
      <c r="B12" s="812"/>
      <c r="C12" s="812"/>
      <c r="D12" s="822"/>
      <c r="E12" s="813"/>
    </row>
    <row r="13" spans="1:256" ht="30" customHeight="1">
      <c r="A13" s="866"/>
      <c r="B13" s="856"/>
      <c r="C13" s="856"/>
      <c r="D13" s="846"/>
      <c r="E13" s="817"/>
    </row>
    <row r="14" spans="1:256" s="18" customFormat="1" ht="30" customHeight="1" thickBot="1">
      <c r="A14" s="818"/>
      <c r="B14" s="819" t="s">
        <v>739</v>
      </c>
      <c r="C14" s="819"/>
      <c r="D14" s="823">
        <f>SUM(D11:D13)</f>
        <v>4741330464</v>
      </c>
      <c r="E14" s="820"/>
      <c r="F14" s="924">
        <f>D14-'Bang can doi ke toan'!E102</f>
        <v>4741330464</v>
      </c>
    </row>
    <row r="15" spans="1:256" ht="18.75" thickTop="1">
      <c r="A15" s="810"/>
    </row>
    <row r="16" spans="1:256">
      <c r="C16" s="1436" t="s">
        <v>305</v>
      </c>
      <c r="D16" s="1436"/>
      <c r="E16" s="1436"/>
    </row>
    <row r="17" spans="1:5" s="844" customFormat="1" ht="20.25" customHeight="1">
      <c r="B17" s="844" t="s">
        <v>740</v>
      </c>
      <c r="C17" s="19" t="s">
        <v>741</v>
      </c>
      <c r="D17" s="1277" t="s">
        <v>684</v>
      </c>
      <c r="E17" s="1277"/>
    </row>
    <row r="21" spans="1:5">
      <c r="A21" s="867"/>
    </row>
    <row r="23" spans="1:5" ht="19.5">
      <c r="A23" s="926" t="s">
        <v>790</v>
      </c>
    </row>
  </sheetData>
  <mergeCells count="55">
    <mergeCell ref="C16:E16"/>
    <mergeCell ref="D17:E17"/>
    <mergeCell ref="HC9:HG9"/>
    <mergeCell ref="EU9:EY9"/>
    <mergeCell ref="EZ9:FD9"/>
    <mergeCell ref="FO9:FS9"/>
    <mergeCell ref="FT9:FX9"/>
    <mergeCell ref="FY9:GC9"/>
    <mergeCell ref="FE9:FI9"/>
    <mergeCell ref="EF9:EJ9"/>
    <mergeCell ref="GD9:GH9"/>
    <mergeCell ref="EK9:EO9"/>
    <mergeCell ref="EP9:ET9"/>
    <mergeCell ref="CC9:CG9"/>
    <mergeCell ref="CH9:CL9"/>
    <mergeCell ref="CM9:CQ9"/>
    <mergeCell ref="IQ9:IU9"/>
    <mergeCell ref="HW9:IA9"/>
    <mergeCell ref="IB9:IF9"/>
    <mergeCell ref="IG9:IK9"/>
    <mergeCell ref="IL9:IP9"/>
    <mergeCell ref="HR9:HV9"/>
    <mergeCell ref="GI9:GM9"/>
    <mergeCell ref="GN9:GR9"/>
    <mergeCell ref="GS9:GW9"/>
    <mergeCell ref="GX9:HB9"/>
    <mergeCell ref="HM9:HQ9"/>
    <mergeCell ref="HH9:HL9"/>
    <mergeCell ref="FJ9:FN9"/>
    <mergeCell ref="DG9:DK9"/>
    <mergeCell ref="DL9:DP9"/>
    <mergeCell ref="DQ9:DU9"/>
    <mergeCell ref="DV9:DZ9"/>
    <mergeCell ref="EA9:EE9"/>
    <mergeCell ref="AE9:AI9"/>
    <mergeCell ref="AJ9:AN9"/>
    <mergeCell ref="CW9:DA9"/>
    <mergeCell ref="DB9:DF9"/>
    <mergeCell ref="AY9:BC9"/>
    <mergeCell ref="BD9:BH9"/>
    <mergeCell ref="BI9:BM9"/>
    <mergeCell ref="BN9:BR9"/>
    <mergeCell ref="BS9:BW9"/>
    <mergeCell ref="BX9:CB9"/>
    <mergeCell ref="AO9:AS9"/>
    <mergeCell ref="AT9:AX9"/>
    <mergeCell ref="CR9:CV9"/>
    <mergeCell ref="P9:T9"/>
    <mergeCell ref="U9:Y9"/>
    <mergeCell ref="Z9:AD9"/>
    <mergeCell ref="A7:E7"/>
    <mergeCell ref="A8:E8"/>
    <mergeCell ref="A9:E9"/>
    <mergeCell ref="F9:J9"/>
    <mergeCell ref="K9:O9"/>
  </mergeCells>
  <phoneticPr fontId="87" type="noConversion"/>
  <pageMargins left="0.21" right="0.19" top="0.36" bottom="1" header="0.28000000000000003" footer="0.5"/>
  <pageSetup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F99"/>
  <sheetViews>
    <sheetView topLeftCell="A4" workbookViewId="0">
      <pane xSplit="2" ySplit="5" topLeftCell="C72" activePane="bottomRight" state="frozen"/>
      <selection activeCell="A6" sqref="A6:G6"/>
      <selection pane="topRight" activeCell="A6" sqref="A6:G6"/>
      <selection pane="bottomLeft" activeCell="A6" sqref="A6:G6"/>
      <selection pane="bottomRight" activeCell="A6" sqref="A6:G6"/>
    </sheetView>
  </sheetViews>
  <sheetFormatPr defaultRowHeight="15"/>
  <cols>
    <col min="1" max="1" width="6" style="914" customWidth="1"/>
    <col min="2" max="2" width="39.375" style="914" customWidth="1"/>
    <col min="3" max="3" width="15.75" style="914" customWidth="1"/>
    <col min="4" max="4" width="14.75" style="914" customWidth="1"/>
    <col min="5" max="5" width="14.375" style="914" customWidth="1"/>
    <col min="6" max="6" width="15.75" style="915" customWidth="1"/>
    <col min="7" max="16384" width="9" style="914"/>
  </cols>
  <sheetData>
    <row r="1" spans="1:6" s="869" customFormat="1" ht="22.5" customHeight="1">
      <c r="A1" s="868"/>
      <c r="B1" s="868"/>
      <c r="F1" s="870"/>
    </row>
    <row r="2" spans="1:6" s="869" customFormat="1" ht="17.25">
      <c r="A2" s="871"/>
      <c r="B2" s="872"/>
      <c r="F2" s="870"/>
    </row>
    <row r="3" spans="1:6" s="869" customFormat="1" ht="23.25" customHeight="1">
      <c r="A3" s="868"/>
      <c r="F3" s="870"/>
    </row>
    <row r="4" spans="1:6" s="874" customFormat="1" ht="39" customHeight="1">
      <c r="A4" s="1437" t="s">
        <v>393</v>
      </c>
      <c r="B4" s="1437"/>
      <c r="C4" s="1437"/>
      <c r="D4" s="1437"/>
      <c r="E4" s="1437"/>
      <c r="F4" s="873"/>
    </row>
    <row r="5" spans="1:6" s="869" customFormat="1" ht="9" customHeight="1" thickBot="1">
      <c r="A5" s="1438"/>
      <c r="B5" s="1438"/>
      <c r="C5" s="1438"/>
      <c r="D5" s="1438"/>
      <c r="E5" s="1438"/>
      <c r="F5" s="870"/>
    </row>
    <row r="6" spans="1:6" s="876" customFormat="1" ht="18" customHeight="1" thickTop="1">
      <c r="A6" s="1442" t="s">
        <v>742</v>
      </c>
      <c r="B6" s="1444" t="s">
        <v>777</v>
      </c>
      <c r="C6" s="1448" t="s">
        <v>796</v>
      </c>
      <c r="D6" s="1448" t="s">
        <v>802</v>
      </c>
      <c r="E6" s="1446" t="s">
        <v>799</v>
      </c>
      <c r="F6" s="875"/>
    </row>
    <row r="7" spans="1:6" s="876" customFormat="1" ht="9.75" customHeight="1">
      <c r="A7" s="1443"/>
      <c r="B7" s="1445"/>
      <c r="C7" s="1449"/>
      <c r="D7" s="1449"/>
      <c r="E7" s="1447"/>
      <c r="F7" s="875"/>
    </row>
    <row r="8" spans="1:6" s="876" customFormat="1" ht="12.75" customHeight="1">
      <c r="A8" s="1443"/>
      <c r="B8" s="1445"/>
      <c r="C8" s="1450"/>
      <c r="D8" s="1450"/>
      <c r="E8" s="1447"/>
      <c r="F8" s="875"/>
    </row>
    <row r="9" spans="1:6" s="882" customFormat="1" ht="21" customHeight="1">
      <c r="A9" s="877" t="s">
        <v>737</v>
      </c>
      <c r="B9" s="878" t="s">
        <v>621</v>
      </c>
      <c r="C9" s="879"/>
      <c r="D9" s="879"/>
      <c r="E9" s="880"/>
      <c r="F9" s="881"/>
    </row>
    <row r="10" spans="1:6" s="888" customFormat="1" ht="21" customHeight="1">
      <c r="A10" s="883">
        <v>1</v>
      </c>
      <c r="B10" s="884" t="s">
        <v>781</v>
      </c>
      <c r="C10" s="885">
        <v>18948756849</v>
      </c>
      <c r="D10" s="885">
        <v>18948756849</v>
      </c>
      <c r="E10" s="886"/>
      <c r="F10" s="887"/>
    </row>
    <row r="11" spans="1:6" s="888" customFormat="1" ht="21" customHeight="1">
      <c r="A11" s="883">
        <v>2</v>
      </c>
      <c r="B11" s="884" t="s">
        <v>805</v>
      </c>
      <c r="C11" s="885">
        <f>SUM(C12:C16)</f>
        <v>0</v>
      </c>
      <c r="D11" s="885">
        <f>SUM(D12:D16)</f>
        <v>0</v>
      </c>
      <c r="E11" s="886"/>
      <c r="F11" s="887"/>
    </row>
    <row r="12" spans="1:6" s="894" customFormat="1" ht="21" customHeight="1">
      <c r="A12" s="889"/>
      <c r="B12" s="890" t="s">
        <v>394</v>
      </c>
      <c r="C12" s="891"/>
      <c r="D12" s="891"/>
      <c r="E12" s="892"/>
      <c r="F12" s="893"/>
    </row>
    <row r="13" spans="1:6" s="894" customFormat="1" ht="21" customHeight="1">
      <c r="A13" s="889"/>
      <c r="B13" s="890" t="s">
        <v>318</v>
      </c>
      <c r="C13" s="891"/>
      <c r="D13" s="891"/>
      <c r="E13" s="892"/>
      <c r="F13" s="893"/>
    </row>
    <row r="14" spans="1:6" s="894" customFormat="1" ht="21" customHeight="1">
      <c r="A14" s="889"/>
      <c r="B14" s="890" t="s">
        <v>319</v>
      </c>
      <c r="C14" s="891"/>
      <c r="D14" s="891"/>
      <c r="E14" s="892"/>
      <c r="F14" s="893"/>
    </row>
    <row r="15" spans="1:6" s="894" customFormat="1" ht="21" customHeight="1">
      <c r="A15" s="889"/>
      <c r="B15" s="890" t="s">
        <v>395</v>
      </c>
      <c r="C15" s="891"/>
      <c r="D15" s="891"/>
      <c r="E15" s="892"/>
      <c r="F15" s="893"/>
    </row>
    <row r="16" spans="1:6" s="894" customFormat="1" ht="21" customHeight="1">
      <c r="A16" s="889"/>
      <c r="B16" s="890" t="s">
        <v>320</v>
      </c>
      <c r="C16" s="891"/>
      <c r="D16" s="891"/>
      <c r="E16" s="892"/>
      <c r="F16" s="893"/>
    </row>
    <row r="17" spans="1:6" s="888" customFormat="1" ht="21" customHeight="1">
      <c r="A17" s="883">
        <v>3</v>
      </c>
      <c r="B17" s="884" t="s">
        <v>321</v>
      </c>
      <c r="C17" s="885">
        <f>SUM(C18:C22)</f>
        <v>0</v>
      </c>
      <c r="D17" s="885">
        <f>SUM(D18:D22)</f>
        <v>0</v>
      </c>
      <c r="E17" s="886"/>
      <c r="F17" s="887"/>
    </row>
    <row r="18" spans="1:6" s="894" customFormat="1" ht="21" customHeight="1">
      <c r="A18" s="889"/>
      <c r="B18" s="890" t="s">
        <v>322</v>
      </c>
      <c r="C18" s="891"/>
      <c r="D18" s="891"/>
      <c r="E18" s="892"/>
      <c r="F18" s="893"/>
    </row>
    <row r="19" spans="1:6" s="894" customFormat="1" ht="21" customHeight="1">
      <c r="A19" s="889"/>
      <c r="B19" s="890" t="s">
        <v>323</v>
      </c>
      <c r="C19" s="891"/>
      <c r="D19" s="891"/>
      <c r="E19" s="892"/>
      <c r="F19" s="893"/>
    </row>
    <row r="20" spans="1:6" s="894" customFormat="1" ht="21" customHeight="1">
      <c r="A20" s="889"/>
      <c r="B20" s="890" t="s">
        <v>324</v>
      </c>
      <c r="C20" s="891"/>
      <c r="D20" s="891"/>
      <c r="E20" s="892"/>
      <c r="F20" s="893"/>
    </row>
    <row r="21" spans="1:6" s="894" customFormat="1" ht="21" customHeight="1">
      <c r="A21" s="889"/>
      <c r="B21" s="890" t="s">
        <v>396</v>
      </c>
      <c r="C21" s="895"/>
      <c r="D21" s="895"/>
      <c r="E21" s="892"/>
      <c r="F21" s="893"/>
    </row>
    <row r="22" spans="1:6" s="894" customFormat="1" ht="21" customHeight="1">
      <c r="A22" s="889"/>
      <c r="B22" s="890" t="s">
        <v>325</v>
      </c>
      <c r="C22" s="891"/>
      <c r="D22" s="891"/>
      <c r="E22" s="892"/>
      <c r="F22" s="893"/>
    </row>
    <row r="23" spans="1:6" s="888" customFormat="1" ht="21" customHeight="1">
      <c r="A23" s="883">
        <v>4</v>
      </c>
      <c r="B23" s="884" t="s">
        <v>795</v>
      </c>
      <c r="C23" s="885">
        <f>C10+C11-C17</f>
        <v>18948756849</v>
      </c>
      <c r="D23" s="885">
        <f>D10+D11-D17</f>
        <v>18948756849</v>
      </c>
      <c r="E23" s="886"/>
      <c r="F23" s="887"/>
    </row>
    <row r="24" spans="1:6" s="901" customFormat="1" ht="21" customHeight="1">
      <c r="A24" s="896" t="s">
        <v>738</v>
      </c>
      <c r="B24" s="897" t="s">
        <v>622</v>
      </c>
      <c r="C24" s="898"/>
      <c r="D24" s="898"/>
      <c r="E24" s="899"/>
      <c r="F24" s="900"/>
    </row>
    <row r="25" spans="1:6" s="888" customFormat="1" ht="21" customHeight="1">
      <c r="A25" s="883">
        <v>1</v>
      </c>
      <c r="B25" s="884" t="s">
        <v>781</v>
      </c>
      <c r="C25" s="885">
        <v>4162000000</v>
      </c>
      <c r="D25" s="885">
        <v>4162000000</v>
      </c>
      <c r="E25" s="886"/>
      <c r="F25" s="887"/>
    </row>
    <row r="26" spans="1:6" s="888" customFormat="1" ht="21" customHeight="1">
      <c r="A26" s="883">
        <v>2</v>
      </c>
      <c r="B26" s="884" t="s">
        <v>805</v>
      </c>
      <c r="C26" s="885">
        <f>SUM(C27:C31)</f>
        <v>0</v>
      </c>
      <c r="D26" s="885">
        <f>SUM(D27:D31)</f>
        <v>0</v>
      </c>
      <c r="E26" s="886"/>
      <c r="F26" s="887"/>
    </row>
    <row r="27" spans="1:6" s="894" customFormat="1" ht="21" customHeight="1">
      <c r="A27" s="889"/>
      <c r="B27" s="890" t="s">
        <v>326</v>
      </c>
      <c r="C27" s="891"/>
      <c r="D27" s="891"/>
      <c r="E27" s="892"/>
      <c r="F27" s="893"/>
    </row>
    <row r="28" spans="1:6" s="894" customFormat="1" ht="21" customHeight="1">
      <c r="A28" s="889"/>
      <c r="B28" s="890" t="s">
        <v>327</v>
      </c>
      <c r="C28" s="891"/>
      <c r="D28" s="891"/>
      <c r="E28" s="892"/>
      <c r="F28" s="893"/>
    </row>
    <row r="29" spans="1:6" s="894" customFormat="1" ht="21" customHeight="1">
      <c r="A29" s="889"/>
      <c r="B29" s="890" t="s">
        <v>395</v>
      </c>
      <c r="C29" s="891"/>
      <c r="D29" s="891"/>
      <c r="E29" s="892"/>
      <c r="F29" s="893"/>
    </row>
    <row r="30" spans="1:6" s="894" customFormat="1" ht="21" customHeight="1">
      <c r="A30" s="889"/>
      <c r="B30" s="890" t="s">
        <v>319</v>
      </c>
      <c r="C30" s="891"/>
      <c r="D30" s="891"/>
      <c r="E30" s="892"/>
      <c r="F30" s="893"/>
    </row>
    <row r="31" spans="1:6" s="894" customFormat="1" ht="21" customHeight="1">
      <c r="A31" s="889"/>
      <c r="B31" s="890" t="s">
        <v>320</v>
      </c>
      <c r="C31" s="891"/>
      <c r="D31" s="891"/>
      <c r="E31" s="892"/>
      <c r="F31" s="893"/>
    </row>
    <row r="32" spans="1:6" s="888" customFormat="1" ht="21" customHeight="1">
      <c r="A32" s="883">
        <v>3</v>
      </c>
      <c r="B32" s="884" t="s">
        <v>321</v>
      </c>
      <c r="C32" s="885">
        <f>SUM(C33:C37)</f>
        <v>0</v>
      </c>
      <c r="D32" s="885">
        <f>SUM(D33:D37)</f>
        <v>0</v>
      </c>
      <c r="E32" s="886"/>
      <c r="F32" s="887"/>
    </row>
    <row r="33" spans="1:6" s="894" customFormat="1" ht="21" customHeight="1">
      <c r="A33" s="889"/>
      <c r="B33" s="890" t="s">
        <v>397</v>
      </c>
      <c r="C33" s="891"/>
      <c r="D33" s="891"/>
      <c r="E33" s="892"/>
      <c r="F33" s="893"/>
    </row>
    <row r="34" spans="1:6" s="894" customFormat="1" ht="21" customHeight="1">
      <c r="A34" s="889"/>
      <c r="B34" s="890" t="s">
        <v>398</v>
      </c>
      <c r="C34" s="891"/>
      <c r="D34" s="891"/>
      <c r="E34" s="892"/>
      <c r="F34" s="893"/>
    </row>
    <row r="35" spans="1:6" s="894" customFormat="1" ht="21" customHeight="1">
      <c r="A35" s="889"/>
      <c r="B35" s="890" t="s">
        <v>328</v>
      </c>
      <c r="C35" s="891"/>
      <c r="D35" s="891"/>
      <c r="E35" s="892"/>
      <c r="F35" s="893"/>
    </row>
    <row r="36" spans="1:6" s="894" customFormat="1" ht="21" customHeight="1">
      <c r="A36" s="889"/>
      <c r="B36" s="890" t="s">
        <v>329</v>
      </c>
      <c r="C36" s="891"/>
      <c r="D36" s="891"/>
      <c r="E36" s="892"/>
      <c r="F36" s="893"/>
    </row>
    <row r="37" spans="1:6" s="894" customFormat="1" ht="21" customHeight="1">
      <c r="A37" s="889"/>
      <c r="B37" s="890" t="s">
        <v>324</v>
      </c>
      <c r="C37" s="891"/>
      <c r="D37" s="891"/>
      <c r="E37" s="892"/>
      <c r="F37" s="893"/>
    </row>
    <row r="38" spans="1:6" s="888" customFormat="1" ht="21" customHeight="1">
      <c r="A38" s="883">
        <v>4</v>
      </c>
      <c r="B38" s="884" t="s">
        <v>795</v>
      </c>
      <c r="C38" s="885">
        <f>C25+C26-C32</f>
        <v>4162000000</v>
      </c>
      <c r="D38" s="885">
        <f>D25+D26-D32</f>
        <v>4162000000</v>
      </c>
      <c r="E38" s="886"/>
      <c r="F38" s="887"/>
    </row>
    <row r="39" spans="1:6" s="888" customFormat="1" ht="21" customHeight="1">
      <c r="A39" s="896" t="s">
        <v>770</v>
      </c>
      <c r="B39" s="897" t="s">
        <v>330</v>
      </c>
      <c r="C39" s="898"/>
      <c r="D39" s="898"/>
      <c r="E39" s="886"/>
      <c r="F39" s="887"/>
    </row>
    <row r="40" spans="1:6" s="888" customFormat="1" ht="21" customHeight="1">
      <c r="A40" s="883">
        <v>1</v>
      </c>
      <c r="B40" s="884" t="s">
        <v>781</v>
      </c>
      <c r="C40" s="885">
        <v>3840000000</v>
      </c>
      <c r="D40" s="885">
        <v>3840000000</v>
      </c>
      <c r="E40" s="886"/>
      <c r="F40" s="887"/>
    </row>
    <row r="41" spans="1:6" s="888" customFormat="1" ht="21" customHeight="1">
      <c r="A41" s="883">
        <v>2</v>
      </c>
      <c r="B41" s="884" t="s">
        <v>805</v>
      </c>
      <c r="C41" s="885">
        <f>SUM(C42:C46)</f>
        <v>0</v>
      </c>
      <c r="D41" s="885">
        <f>SUM(D42:D46)</f>
        <v>0</v>
      </c>
      <c r="E41" s="886"/>
      <c r="F41" s="887"/>
    </row>
    <row r="42" spans="1:6" s="888" customFormat="1" ht="21" customHeight="1">
      <c r="A42" s="889"/>
      <c r="B42" s="890" t="s">
        <v>326</v>
      </c>
      <c r="C42" s="891"/>
      <c r="D42" s="891"/>
      <c r="E42" s="886"/>
      <c r="F42" s="887"/>
    </row>
    <row r="43" spans="1:6" s="888" customFormat="1" ht="21" customHeight="1">
      <c r="A43" s="889"/>
      <c r="B43" s="890" t="s">
        <v>327</v>
      </c>
      <c r="C43" s="891"/>
      <c r="D43" s="891"/>
      <c r="E43" s="886"/>
      <c r="F43" s="887"/>
    </row>
    <row r="44" spans="1:6" s="888" customFormat="1" ht="21" customHeight="1">
      <c r="A44" s="889"/>
      <c r="B44" s="890" t="s">
        <v>395</v>
      </c>
      <c r="C44" s="891"/>
      <c r="D44" s="891"/>
      <c r="E44" s="886"/>
      <c r="F44" s="887"/>
    </row>
    <row r="45" spans="1:6" s="888" customFormat="1" ht="21" customHeight="1">
      <c r="A45" s="889"/>
      <c r="B45" s="890" t="s">
        <v>319</v>
      </c>
      <c r="C45" s="891"/>
      <c r="D45" s="891"/>
      <c r="E45" s="886"/>
      <c r="F45" s="887"/>
    </row>
    <row r="46" spans="1:6" s="888" customFormat="1" ht="21" customHeight="1">
      <c r="A46" s="889"/>
      <c r="B46" s="890" t="s">
        <v>320</v>
      </c>
      <c r="C46" s="891"/>
      <c r="D46" s="891"/>
      <c r="E46" s="886"/>
      <c r="F46" s="887"/>
    </row>
    <row r="47" spans="1:6" s="888" customFormat="1" ht="21" customHeight="1">
      <c r="A47" s="883">
        <v>3</v>
      </c>
      <c r="B47" s="884" t="s">
        <v>321</v>
      </c>
      <c r="C47" s="885">
        <f>SUM(C48:C49)</f>
        <v>0</v>
      </c>
      <c r="D47" s="885">
        <f>SUM(D48:D49)</f>
        <v>0</v>
      </c>
      <c r="E47" s="886"/>
      <c r="F47" s="887"/>
    </row>
    <row r="48" spans="1:6" s="888" customFormat="1" ht="21" customHeight="1">
      <c r="A48" s="889"/>
      <c r="B48" s="890" t="s">
        <v>331</v>
      </c>
      <c r="C48" s="891"/>
      <c r="D48" s="891"/>
      <c r="E48" s="886"/>
      <c r="F48" s="887"/>
    </row>
    <row r="49" spans="1:6" s="888" customFormat="1" ht="21" customHeight="1">
      <c r="A49" s="889"/>
      <c r="B49" s="890" t="s">
        <v>325</v>
      </c>
      <c r="C49" s="891"/>
      <c r="D49" s="891"/>
      <c r="E49" s="886"/>
      <c r="F49" s="887"/>
    </row>
    <row r="50" spans="1:6" s="888" customFormat="1" ht="21" customHeight="1">
      <c r="A50" s="883">
        <v>4</v>
      </c>
      <c r="B50" s="884" t="s">
        <v>795</v>
      </c>
      <c r="C50" s="885">
        <f>C40+C41-C47</f>
        <v>3840000000</v>
      </c>
      <c r="D50" s="885">
        <f>D40+D41-D47</f>
        <v>3840000000</v>
      </c>
      <c r="E50" s="886"/>
      <c r="F50" s="887"/>
    </row>
    <row r="51" spans="1:6" s="901" customFormat="1" ht="21" customHeight="1">
      <c r="A51" s="896" t="s">
        <v>771</v>
      </c>
      <c r="B51" s="897" t="s">
        <v>402</v>
      </c>
      <c r="C51" s="898"/>
      <c r="D51" s="898"/>
      <c r="E51" s="899"/>
      <c r="F51" s="900"/>
    </row>
    <row r="52" spans="1:6" s="888" customFormat="1" ht="21" customHeight="1">
      <c r="A52" s="883">
        <v>1</v>
      </c>
      <c r="B52" s="884" t="s">
        <v>781</v>
      </c>
      <c r="C52" s="885">
        <v>1938055400</v>
      </c>
      <c r="D52" s="885">
        <v>2535055400</v>
      </c>
      <c r="E52" s="886"/>
      <c r="F52" s="887"/>
    </row>
    <row r="53" spans="1:6" s="888" customFormat="1" ht="21" customHeight="1">
      <c r="A53" s="883">
        <v>2</v>
      </c>
      <c r="B53" s="884" t="s">
        <v>805</v>
      </c>
      <c r="C53" s="885">
        <f>SUM(C54:C57)</f>
        <v>0</v>
      </c>
      <c r="D53" s="885">
        <f>SUM(D54:D57)</f>
        <v>0</v>
      </c>
      <c r="E53" s="886"/>
      <c r="F53" s="887"/>
    </row>
    <row r="54" spans="1:6" s="894" customFormat="1" ht="21" customHeight="1">
      <c r="A54" s="889"/>
      <c r="B54" s="890" t="s">
        <v>394</v>
      </c>
      <c r="C54" s="891"/>
      <c r="D54" s="891"/>
      <c r="E54" s="892"/>
      <c r="F54" s="893"/>
    </row>
    <row r="55" spans="1:6" s="894" customFormat="1" ht="21" customHeight="1">
      <c r="A55" s="889"/>
      <c r="B55" s="890" t="s">
        <v>318</v>
      </c>
      <c r="C55" s="891"/>
      <c r="D55" s="891"/>
      <c r="E55" s="892"/>
      <c r="F55" s="893"/>
    </row>
    <row r="56" spans="1:6" s="894" customFormat="1" ht="21" customHeight="1">
      <c r="A56" s="889"/>
      <c r="B56" s="890" t="s">
        <v>332</v>
      </c>
      <c r="C56" s="891"/>
      <c r="D56" s="891"/>
      <c r="E56" s="892"/>
      <c r="F56" s="893"/>
    </row>
    <row r="57" spans="1:6" s="894" customFormat="1" ht="21" customHeight="1">
      <c r="A57" s="889"/>
      <c r="B57" s="890" t="s">
        <v>320</v>
      </c>
      <c r="C57" s="891"/>
      <c r="D57" s="891"/>
      <c r="E57" s="892"/>
      <c r="F57" s="893"/>
    </row>
    <row r="58" spans="1:6" s="888" customFormat="1" ht="21" customHeight="1">
      <c r="A58" s="883">
        <v>3</v>
      </c>
      <c r="B58" s="884" t="s">
        <v>321</v>
      </c>
      <c r="C58" s="885">
        <f>SUM(C59:C64)</f>
        <v>0</v>
      </c>
      <c r="D58" s="885">
        <f>SUM(D59:D64)</f>
        <v>597000000</v>
      </c>
      <c r="E58" s="886"/>
      <c r="F58" s="887"/>
    </row>
    <row r="59" spans="1:6" s="894" customFormat="1" ht="21" customHeight="1">
      <c r="A59" s="889"/>
      <c r="B59" s="890" t="s">
        <v>333</v>
      </c>
      <c r="C59" s="891"/>
      <c r="D59" s="891">
        <v>397000000</v>
      </c>
      <c r="E59" s="892"/>
      <c r="F59" s="893"/>
    </row>
    <row r="60" spans="1:6" s="894" customFormat="1" ht="21" customHeight="1">
      <c r="A60" s="889"/>
      <c r="B60" s="890" t="s">
        <v>334</v>
      </c>
      <c r="C60" s="895"/>
      <c r="D60" s="895"/>
      <c r="E60" s="892"/>
      <c r="F60" s="893">
        <v>20000000</v>
      </c>
    </row>
    <row r="61" spans="1:6" s="894" customFormat="1" ht="21" customHeight="1">
      <c r="A61" s="889"/>
      <c r="B61" s="890" t="s">
        <v>335</v>
      </c>
      <c r="C61" s="891"/>
      <c r="D61" s="891"/>
      <c r="E61" s="892"/>
      <c r="F61" s="893"/>
    </row>
    <row r="62" spans="1:6" s="894" customFormat="1" ht="21" customHeight="1">
      <c r="A62" s="889"/>
      <c r="B62" s="890" t="s">
        <v>324</v>
      </c>
      <c r="C62" s="891"/>
      <c r="D62" s="891"/>
      <c r="E62" s="892"/>
      <c r="F62" s="893"/>
    </row>
    <row r="63" spans="1:6" s="894" customFormat="1" ht="21" customHeight="1">
      <c r="A63" s="889"/>
      <c r="B63" s="890" t="s">
        <v>336</v>
      </c>
      <c r="C63" s="895"/>
      <c r="D63" s="895">
        <v>200000000</v>
      </c>
      <c r="E63" s="892"/>
      <c r="F63" s="893"/>
    </row>
    <row r="64" spans="1:6" s="894" customFormat="1" ht="21" customHeight="1">
      <c r="A64" s="889"/>
      <c r="B64" s="890" t="s">
        <v>325</v>
      </c>
      <c r="C64" s="891"/>
      <c r="D64" s="891"/>
      <c r="E64" s="892"/>
      <c r="F64" s="893"/>
    </row>
    <row r="65" spans="1:6" s="888" customFormat="1" ht="21" customHeight="1">
      <c r="A65" s="883">
        <v>4</v>
      </c>
      <c r="B65" s="884" t="s">
        <v>795</v>
      </c>
      <c r="C65" s="885">
        <f>C52+C53-C58</f>
        <v>1938055400</v>
      </c>
      <c r="D65" s="885">
        <f>D52+D53-D58</f>
        <v>1938055400</v>
      </c>
      <c r="E65" s="902"/>
      <c r="F65" s="887"/>
    </row>
    <row r="66" spans="1:6" s="901" customFormat="1" ht="21" customHeight="1">
      <c r="A66" s="896" t="s">
        <v>797</v>
      </c>
      <c r="B66" s="897" t="s">
        <v>515</v>
      </c>
      <c r="C66" s="898"/>
      <c r="D66" s="898"/>
      <c r="E66" s="903"/>
      <c r="F66" s="900"/>
    </row>
    <row r="67" spans="1:6" s="888" customFormat="1" ht="21" customHeight="1">
      <c r="A67" s="883">
        <v>1</v>
      </c>
      <c r="B67" s="884" t="s">
        <v>781</v>
      </c>
      <c r="C67" s="885">
        <v>2695637976</v>
      </c>
      <c r="D67" s="885">
        <v>3315934476</v>
      </c>
      <c r="E67" s="886"/>
      <c r="F67" s="887"/>
    </row>
    <row r="68" spans="1:6" s="888" customFormat="1" ht="21" customHeight="1">
      <c r="A68" s="883">
        <v>2</v>
      </c>
      <c r="B68" s="884" t="s">
        <v>805</v>
      </c>
      <c r="C68" s="885">
        <f>SUM(C69:C72)</f>
        <v>0</v>
      </c>
      <c r="D68" s="885">
        <f>SUM(D69:D72)</f>
        <v>0</v>
      </c>
      <c r="E68" s="886"/>
      <c r="F68" s="887"/>
    </row>
    <row r="69" spans="1:6" s="894" customFormat="1" ht="21" customHeight="1">
      <c r="A69" s="889"/>
      <c r="B69" s="890" t="s">
        <v>394</v>
      </c>
      <c r="C69" s="891"/>
      <c r="D69" s="891"/>
      <c r="E69" s="892"/>
      <c r="F69" s="893"/>
    </row>
    <row r="70" spans="1:6" s="894" customFormat="1" ht="21" customHeight="1">
      <c r="A70" s="889"/>
      <c r="B70" s="890" t="s">
        <v>318</v>
      </c>
      <c r="C70" s="891"/>
      <c r="D70" s="891"/>
      <c r="E70" s="892"/>
      <c r="F70" s="893"/>
    </row>
    <row r="71" spans="1:6" s="894" customFormat="1" ht="21" customHeight="1">
      <c r="A71" s="889"/>
      <c r="B71" s="890" t="s">
        <v>332</v>
      </c>
      <c r="C71" s="891"/>
      <c r="D71" s="891"/>
      <c r="E71" s="892"/>
      <c r="F71" s="893"/>
    </row>
    <row r="72" spans="1:6" s="894" customFormat="1" ht="21" customHeight="1">
      <c r="A72" s="889"/>
      <c r="B72" s="890" t="s">
        <v>320</v>
      </c>
      <c r="C72" s="891"/>
      <c r="D72" s="891"/>
      <c r="E72" s="892"/>
      <c r="F72" s="893"/>
    </row>
    <row r="73" spans="1:6" s="888" customFormat="1" ht="21" customHeight="1">
      <c r="A73" s="883">
        <v>3</v>
      </c>
      <c r="B73" s="884" t="s">
        <v>321</v>
      </c>
      <c r="C73" s="885">
        <f>+SUM(C74:C83)</f>
        <v>120250000</v>
      </c>
      <c r="D73" s="885">
        <f>+SUM(D74:D83)</f>
        <v>740546500</v>
      </c>
      <c r="E73" s="902"/>
      <c r="F73" s="887">
        <f>1027687611-D73</f>
        <v>287141111</v>
      </c>
    </row>
    <row r="74" spans="1:6" s="894" customFormat="1" ht="21" customHeight="1">
      <c r="A74" s="889"/>
      <c r="B74" s="890" t="s">
        <v>337</v>
      </c>
      <c r="C74" s="891"/>
      <c r="D74" s="891"/>
      <c r="E74" s="892"/>
      <c r="F74" s="893"/>
    </row>
    <row r="75" spans="1:6" s="894" customFormat="1" ht="21" customHeight="1">
      <c r="A75" s="889"/>
      <c r="B75" s="890" t="s">
        <v>338</v>
      </c>
      <c r="C75" s="891"/>
      <c r="D75" s="891"/>
      <c r="E75" s="892"/>
      <c r="F75" s="893">
        <f>1160000+1200000+1660000+1200000+380000+1450000+600000+1100000+600000</f>
        <v>9350000</v>
      </c>
    </row>
    <row r="76" spans="1:6" s="894" customFormat="1" ht="21" customHeight="1">
      <c r="A76" s="889"/>
      <c r="B76" s="890" t="s">
        <v>403</v>
      </c>
      <c r="C76" s="891"/>
      <c r="D76" s="891"/>
      <c r="E76" s="892"/>
      <c r="F76" s="893"/>
    </row>
    <row r="77" spans="1:6" s="894" customFormat="1" ht="21" customHeight="1">
      <c r="A77" s="889"/>
      <c r="B77" s="890" t="s">
        <v>339</v>
      </c>
      <c r="C77" s="891"/>
      <c r="D77" s="891"/>
      <c r="E77" s="892"/>
      <c r="F77" s="893"/>
    </row>
    <row r="78" spans="1:6" s="894" customFormat="1" ht="21" customHeight="1">
      <c r="A78" s="889"/>
      <c r="B78" s="890" t="s">
        <v>340</v>
      </c>
      <c r="C78" s="891">
        <v>110000000</v>
      </c>
      <c r="D78" s="891">
        <f>50000000+265000000+10000000+110000000+52500000</f>
        <v>487500000</v>
      </c>
      <c r="E78" s="892"/>
      <c r="F78" s="893">
        <f>29500000+17700000</f>
        <v>47200000</v>
      </c>
    </row>
    <row r="79" spans="1:6" s="894" customFormat="1" ht="21" customHeight="1">
      <c r="A79" s="889"/>
      <c r="B79" s="890" t="s">
        <v>404</v>
      </c>
      <c r="C79" s="895"/>
      <c r="D79" s="895">
        <f>22215000+171781500</f>
        <v>193996500</v>
      </c>
      <c r="E79" s="892"/>
      <c r="F79" s="893"/>
    </row>
    <row r="80" spans="1:6" s="894" customFormat="1" ht="21" customHeight="1">
      <c r="A80" s="889"/>
      <c r="B80" s="890" t="s">
        <v>405</v>
      </c>
      <c r="C80" s="891"/>
      <c r="D80" s="891"/>
      <c r="E80" s="892"/>
      <c r="F80" s="893">
        <f>1000000+100000</f>
        <v>1100000</v>
      </c>
    </row>
    <row r="81" spans="1:6" s="894" customFormat="1" ht="21" customHeight="1">
      <c r="A81" s="889"/>
      <c r="B81" s="890" t="s">
        <v>324</v>
      </c>
      <c r="C81" s="891"/>
      <c r="D81" s="891"/>
      <c r="E81" s="892"/>
      <c r="F81" s="893"/>
    </row>
    <row r="82" spans="1:6" s="894" customFormat="1" ht="21" customHeight="1">
      <c r="A82" s="889"/>
      <c r="B82" s="890" t="s">
        <v>341</v>
      </c>
      <c r="C82" s="891"/>
      <c r="D82" s="891"/>
      <c r="E82" s="892"/>
      <c r="F82" s="893"/>
    </row>
    <row r="83" spans="1:6" s="894" customFormat="1" ht="21" customHeight="1">
      <c r="A83" s="889"/>
      <c r="B83" s="890" t="s">
        <v>325</v>
      </c>
      <c r="C83" s="891">
        <v>10250000</v>
      </c>
      <c r="D83" s="891">
        <f>9600000+10000000+10250000+2500000+14700000+12000000</f>
        <v>59050000</v>
      </c>
      <c r="E83" s="892"/>
      <c r="F83" s="893">
        <v>7250000</v>
      </c>
    </row>
    <row r="84" spans="1:6" s="888" customFormat="1" ht="21" customHeight="1">
      <c r="A84" s="904">
        <v>4</v>
      </c>
      <c r="B84" s="905" t="s">
        <v>795</v>
      </c>
      <c r="C84" s="906">
        <f>C67+C68-C73</f>
        <v>2575387976</v>
      </c>
      <c r="D84" s="906">
        <f>D67+D68-D73</f>
        <v>2575387976</v>
      </c>
      <c r="E84" s="907"/>
      <c r="F84" s="887"/>
    </row>
    <row r="85" spans="1:6" s="888" customFormat="1" ht="21" customHeight="1" thickBot="1">
      <c r="A85" s="908"/>
      <c r="B85" s="909" t="s">
        <v>342</v>
      </c>
      <c r="C85" s="910">
        <f>C23+C38+C65+C84+C50</f>
        <v>31464200225</v>
      </c>
      <c r="D85" s="910">
        <f>D23+D38+D65+D84+D50</f>
        <v>31464200225</v>
      </c>
      <c r="E85" s="911"/>
      <c r="F85" s="887">
        <f>D85-'Bang can doi ke toan'!E96-'Bang can doi ke toan'!E122-'Bang can doi ke toan'!E123-'Bang can doi ke toan'!E124</f>
        <v>3859504125</v>
      </c>
    </row>
    <row r="86" spans="1:6" s="894" customFormat="1" ht="24.75" customHeight="1" thickTop="1">
      <c r="C86" s="1439" t="s">
        <v>305</v>
      </c>
      <c r="D86" s="1440"/>
      <c r="E86" s="1440"/>
      <c r="F86" s="893"/>
    </row>
    <row r="87" spans="1:6" s="882" customFormat="1" ht="21" customHeight="1">
      <c r="B87" s="882" t="s">
        <v>343</v>
      </c>
      <c r="D87" s="1441" t="s">
        <v>514</v>
      </c>
      <c r="E87" s="1441"/>
      <c r="F87" s="881"/>
    </row>
    <row r="88" spans="1:6" s="869" customFormat="1">
      <c r="F88" s="870"/>
    </row>
    <row r="89" spans="1:6" s="869" customFormat="1">
      <c r="F89" s="870"/>
    </row>
    <row r="90" spans="1:6" s="869" customFormat="1">
      <c r="F90" s="870"/>
    </row>
    <row r="91" spans="1:6" s="876" customFormat="1" ht="15.75">
      <c r="C91" s="875"/>
      <c r="F91" s="875"/>
    </row>
    <row r="92" spans="1:6" s="869" customFormat="1">
      <c r="C92" s="870"/>
      <c r="F92" s="870"/>
    </row>
    <row r="93" spans="1:6" s="912" customFormat="1" ht="15.75">
      <c r="A93" s="876"/>
      <c r="C93" s="913"/>
      <c r="F93" s="913"/>
    </row>
    <row r="94" spans="1:6" ht="16.5">
      <c r="A94" s="931" t="s">
        <v>279</v>
      </c>
      <c r="C94" s="915"/>
      <c r="D94" s="916"/>
    </row>
    <row r="95" spans="1:6">
      <c r="C95" s="915"/>
      <c r="D95" s="917"/>
    </row>
    <row r="96" spans="1:6">
      <c r="C96" s="915"/>
      <c r="D96" s="917"/>
    </row>
    <row r="97" spans="3:4">
      <c r="C97" s="915"/>
      <c r="D97" s="917"/>
    </row>
    <row r="98" spans="3:4" ht="15.75">
      <c r="C98" s="918"/>
      <c r="D98" s="919"/>
    </row>
    <row r="99" spans="3:4">
      <c r="D99" s="919"/>
    </row>
  </sheetData>
  <mergeCells count="9">
    <mergeCell ref="A4:E4"/>
    <mergeCell ref="A5:E5"/>
    <mergeCell ref="C86:E86"/>
    <mergeCell ref="D87:E87"/>
    <mergeCell ref="A6:A8"/>
    <mergeCell ref="B6:B8"/>
    <mergeCell ref="E6:E8"/>
    <mergeCell ref="C6:C8"/>
    <mergeCell ref="D6:D8"/>
  </mergeCells>
  <phoneticPr fontId="87" type="noConversion"/>
  <printOptions horizontalCentered="1"/>
  <pageMargins left="0.37" right="0.3" top="0.34" bottom="0.46" header="0.17" footer="0.17"/>
  <pageSetup paperSize="9" orientation="portrait" r:id="rId1"/>
  <headerFooter alignWithMargins="0">
    <oddFooter>Page 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Z158"/>
  <sheetViews>
    <sheetView topLeftCell="A7" workbookViewId="0">
      <pane xSplit="2" ySplit="5" topLeftCell="C138" activePane="bottomRight" state="frozen"/>
      <selection activeCell="A6" sqref="A6:G6"/>
      <selection pane="topRight" activeCell="A6" sqref="A6:G6"/>
      <selection pane="bottomLeft" activeCell="A6" sqref="A6:G6"/>
      <selection pane="bottomRight" activeCell="A6" sqref="A6:G6"/>
    </sheetView>
  </sheetViews>
  <sheetFormatPr defaultRowHeight="15"/>
  <cols>
    <col min="1" max="1" width="4.75" customWidth="1"/>
    <col min="2" max="2" width="31.125" customWidth="1"/>
    <col min="3" max="3" width="14.25" customWidth="1"/>
    <col min="4" max="4" width="15.5" style="263" customWidth="1"/>
    <col min="5" max="5" width="15.375" style="263" customWidth="1"/>
    <col min="6" max="6" width="12.875" customWidth="1"/>
    <col min="8" max="8" width="14.875" customWidth="1"/>
    <col min="9" max="9" width="15.875" style="74" customWidth="1"/>
    <col min="10" max="10" width="12.375" bestFit="1" customWidth="1"/>
    <col min="11" max="11" width="14.5" style="74" customWidth="1"/>
    <col min="12" max="12" width="10.875" style="74" bestFit="1" customWidth="1"/>
    <col min="13" max="13" width="10.625" style="74" customWidth="1"/>
    <col min="14" max="14" width="11.375" style="74" customWidth="1"/>
    <col min="15" max="15" width="12.5" style="74" customWidth="1"/>
    <col min="16" max="17" width="11.125" style="74" customWidth="1"/>
    <col min="18" max="18" width="10.75" style="74" customWidth="1"/>
    <col min="19" max="19" width="10.875" style="74" customWidth="1"/>
    <col min="20" max="21" width="11.5" style="74" customWidth="1"/>
    <col min="22" max="22" width="10.75" style="74" customWidth="1"/>
    <col min="23" max="23" width="13.125" style="74" customWidth="1"/>
    <col min="24" max="26" width="9" style="74"/>
  </cols>
  <sheetData>
    <row r="1" spans="1:26">
      <c r="A1" s="45"/>
      <c r="B1" s="43"/>
      <c r="C1" s="25"/>
      <c r="D1" s="123"/>
      <c r="E1" s="123"/>
      <c r="F1" s="25"/>
    </row>
    <row r="2" spans="1:26">
      <c r="A2" s="45"/>
      <c r="B2" s="43"/>
      <c r="C2" s="25"/>
      <c r="D2" s="123"/>
      <c r="E2" s="123"/>
      <c r="F2" s="25"/>
    </row>
    <row r="3" spans="1:26">
      <c r="A3" s="45"/>
      <c r="B3" s="43"/>
      <c r="C3" s="25"/>
      <c r="D3" s="123"/>
      <c r="E3" s="123"/>
      <c r="F3" s="25"/>
    </row>
    <row r="4" spans="1:26">
      <c r="A4" s="45"/>
      <c r="B4" s="43"/>
      <c r="C4" s="25"/>
      <c r="D4" s="123"/>
      <c r="E4" s="123"/>
      <c r="F4" s="25"/>
    </row>
    <row r="5" spans="1:26">
      <c r="A5" s="45"/>
      <c r="B5" s="43"/>
      <c r="C5" s="25"/>
      <c r="D5" s="123"/>
      <c r="E5" s="123"/>
      <c r="F5" s="25"/>
    </row>
    <row r="6" spans="1:26" ht="25.5">
      <c r="A6" s="1451" t="s">
        <v>74</v>
      </c>
      <c r="B6" s="1451"/>
      <c r="C6" s="1451"/>
      <c r="D6" s="1451"/>
      <c r="E6" s="1451"/>
      <c r="F6" s="1451"/>
    </row>
    <row r="7" spans="1:26" s="25" customFormat="1" ht="15.75" thickBot="1">
      <c r="D7" s="123"/>
      <c r="E7" s="123"/>
      <c r="I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6.5" thickTop="1">
      <c r="A8" s="46"/>
      <c r="B8" s="47"/>
      <c r="C8" s="945" t="s">
        <v>798</v>
      </c>
      <c r="D8" s="396" t="s">
        <v>75</v>
      </c>
      <c r="E8" s="403" t="s">
        <v>76</v>
      </c>
      <c r="F8" s="48"/>
    </row>
    <row r="9" spans="1:26" ht="15.75">
      <c r="A9" s="49" t="s">
        <v>77</v>
      </c>
      <c r="B9" s="50" t="s">
        <v>804</v>
      </c>
      <c r="C9" s="51" t="s">
        <v>78</v>
      </c>
      <c r="D9" s="397" t="s">
        <v>278</v>
      </c>
      <c r="E9" s="404" t="s">
        <v>79</v>
      </c>
      <c r="F9" s="52" t="s">
        <v>799</v>
      </c>
    </row>
    <row r="10" spans="1:26" ht="15.75">
      <c r="A10" s="53"/>
      <c r="B10" s="54"/>
      <c r="C10" s="946">
        <v>2014</v>
      </c>
      <c r="D10" s="398"/>
      <c r="E10" s="405" t="s">
        <v>80</v>
      </c>
      <c r="F10" s="55"/>
    </row>
    <row r="11" spans="1:26">
      <c r="A11" s="56" t="s">
        <v>766</v>
      </c>
      <c r="B11" s="57" t="s">
        <v>767</v>
      </c>
      <c r="C11" s="58">
        <v>1</v>
      </c>
      <c r="D11" s="399">
        <v>4</v>
      </c>
      <c r="E11" s="406">
        <v>6</v>
      </c>
      <c r="F11" s="59">
        <v>7</v>
      </c>
    </row>
    <row r="12" spans="1:26" ht="23.25" customHeight="1">
      <c r="A12" s="65">
        <v>1</v>
      </c>
      <c r="B12" s="66" t="s">
        <v>81</v>
      </c>
      <c r="C12" s="67">
        <f>C13+C18</f>
        <v>5835000000</v>
      </c>
      <c r="D12" s="378">
        <f>D13+D18</f>
        <v>2652692952</v>
      </c>
      <c r="E12" s="407">
        <f>E13+E18</f>
        <v>9703774259</v>
      </c>
      <c r="F12" s="78"/>
    </row>
    <row r="13" spans="1:26" ht="23.25" customHeight="1">
      <c r="A13" s="32"/>
      <c r="B13" s="61" t="s">
        <v>186</v>
      </c>
      <c r="C13" s="62">
        <v>5400000000</v>
      </c>
      <c r="D13" s="400">
        <f>SUM(D14:D17)</f>
        <v>2553217032</v>
      </c>
      <c r="E13" s="400">
        <f>SUM(E14:E17)</f>
        <v>9310372830</v>
      </c>
      <c r="F13" s="79"/>
      <c r="H13" s="74"/>
    </row>
    <row r="14" spans="1:26" s="26" customFormat="1" ht="23.25" customHeight="1">
      <c r="A14" s="794"/>
      <c r="B14" s="383" t="s">
        <v>313</v>
      </c>
      <c r="C14" s="795"/>
      <c r="D14" s="797">
        <v>1800000000</v>
      </c>
      <c r="E14" s="933">
        <v>6450000000</v>
      </c>
      <c r="F14" s="796"/>
      <c r="H14" s="75"/>
      <c r="I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s="26" customFormat="1" ht="23.25" customHeight="1">
      <c r="A15" s="794"/>
      <c r="B15" s="383" t="s">
        <v>314</v>
      </c>
      <c r="C15" s="795"/>
      <c r="D15" s="797">
        <v>348223791</v>
      </c>
      <c r="E15" s="797">
        <v>1191010388</v>
      </c>
      <c r="F15" s="796"/>
      <c r="H15" s="75"/>
      <c r="I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s="26" customFormat="1" ht="23.25" customHeight="1">
      <c r="A16" s="794"/>
      <c r="B16" s="383" t="s">
        <v>315</v>
      </c>
      <c r="C16" s="795"/>
      <c r="D16" s="797">
        <v>188836913</v>
      </c>
      <c r="E16" s="797">
        <v>1222616997</v>
      </c>
      <c r="F16" s="796"/>
      <c r="H16" s="75"/>
      <c r="I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s="26" customFormat="1" ht="23.25" customHeight="1">
      <c r="A17" s="794"/>
      <c r="B17" s="383" t="s">
        <v>370</v>
      </c>
      <c r="C17" s="795"/>
      <c r="D17" s="797">
        <v>216156328</v>
      </c>
      <c r="E17" s="797">
        <v>446745445</v>
      </c>
      <c r="F17" s="796"/>
      <c r="H17" s="797"/>
      <c r="I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23.25" customHeight="1">
      <c r="A18" s="32"/>
      <c r="B18" s="61" t="s">
        <v>187</v>
      </c>
      <c r="C18" s="62">
        <v>435000000</v>
      </c>
      <c r="D18" s="400">
        <f>SUM(D19:D22)</f>
        <v>99475920</v>
      </c>
      <c r="E18" s="400">
        <f>SUM(E19:E22)</f>
        <v>393401429</v>
      </c>
      <c r="F18" s="79"/>
      <c r="H18" s="74"/>
    </row>
    <row r="19" spans="1:26" s="26" customFormat="1" ht="23.25" customHeight="1">
      <c r="A19" s="794"/>
      <c r="B19" s="383" t="s">
        <v>313</v>
      </c>
      <c r="C19" s="795"/>
      <c r="D19" s="797">
        <v>81847800</v>
      </c>
      <c r="E19" s="797">
        <v>326515590</v>
      </c>
      <c r="F19" s="796"/>
      <c r="H19" s="75"/>
      <c r="I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s="26" customFormat="1" ht="23.25" customHeight="1">
      <c r="A20" s="794"/>
      <c r="B20" s="383" t="s">
        <v>314</v>
      </c>
      <c r="C20" s="795"/>
      <c r="D20" s="797">
        <v>17628120</v>
      </c>
      <c r="E20" s="797">
        <v>66885839</v>
      </c>
      <c r="F20" s="796"/>
      <c r="H20" s="75"/>
      <c r="I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s="26" customFormat="1" ht="23.25" customHeight="1">
      <c r="A21" s="794"/>
      <c r="B21" s="383" t="s">
        <v>315</v>
      </c>
      <c r="C21" s="795"/>
      <c r="D21" s="797"/>
      <c r="E21" s="797"/>
      <c r="F21" s="796"/>
      <c r="H21" s="75"/>
      <c r="I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s="26" customFormat="1" ht="23.25" customHeight="1">
      <c r="A22" s="794"/>
      <c r="B22" s="383" t="s">
        <v>370</v>
      </c>
      <c r="C22" s="795"/>
      <c r="D22" s="797"/>
      <c r="E22" s="797"/>
      <c r="F22" s="796"/>
      <c r="H22" s="75"/>
      <c r="I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23.25" customHeight="1">
      <c r="A23" s="34">
        <v>2</v>
      </c>
      <c r="B23" s="63" t="s">
        <v>82</v>
      </c>
      <c r="C23" s="60">
        <f>C24+C29</f>
        <v>384000000</v>
      </c>
      <c r="D23" s="401">
        <f>D24+D29</f>
        <v>99556358</v>
      </c>
      <c r="E23" s="379">
        <f>E24+E29</f>
        <v>364930386</v>
      </c>
      <c r="F23" s="71"/>
      <c r="H23" s="408"/>
    </row>
    <row r="24" spans="1:26" ht="23.25" customHeight="1">
      <c r="A24" s="32"/>
      <c r="B24" s="61" t="s">
        <v>188</v>
      </c>
      <c r="C24" s="62">
        <v>84000000</v>
      </c>
      <c r="D24" s="400">
        <f>SUM(D25:D28)</f>
        <v>56115727</v>
      </c>
      <c r="E24" s="400">
        <f>SUM(E25:E28)</f>
        <v>132551545</v>
      </c>
      <c r="F24" s="79"/>
      <c r="H24" s="74"/>
    </row>
    <row r="25" spans="1:26" s="26" customFormat="1" ht="23.25" customHeight="1">
      <c r="A25" s="794"/>
      <c r="B25" s="383" t="s">
        <v>313</v>
      </c>
      <c r="C25" s="795"/>
      <c r="D25" s="797">
        <f>6280000+33602000</f>
        <v>39882000</v>
      </c>
      <c r="E25" s="797">
        <f>13203636+73155455</f>
        <v>86359091</v>
      </c>
      <c r="F25" s="796"/>
      <c r="H25" s="75"/>
      <c r="I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s="26" customFormat="1" ht="23.25" customHeight="1">
      <c r="A26" s="794"/>
      <c r="B26" s="383" t="s">
        <v>314</v>
      </c>
      <c r="C26" s="795"/>
      <c r="D26" s="797">
        <v>4595454</v>
      </c>
      <c r="E26" s="797">
        <f>3850000+745454</f>
        <v>4595454</v>
      </c>
      <c r="F26" s="796"/>
      <c r="H26" s="75"/>
      <c r="I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s="26" customFormat="1" ht="23.25" customHeight="1">
      <c r="A27" s="794"/>
      <c r="B27" s="383" t="s">
        <v>315</v>
      </c>
      <c r="C27" s="795"/>
      <c r="D27" s="797">
        <v>3238000</v>
      </c>
      <c r="E27" s="797">
        <v>15665636</v>
      </c>
      <c r="F27" s="796"/>
      <c r="H27" s="75"/>
      <c r="I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s="26" customFormat="1" ht="23.25" customHeight="1">
      <c r="A28" s="794"/>
      <c r="B28" s="383" t="s">
        <v>370</v>
      </c>
      <c r="C28" s="795"/>
      <c r="D28" s="797">
        <v>8400273</v>
      </c>
      <c r="E28" s="797">
        <v>25931364</v>
      </c>
      <c r="F28" s="796"/>
      <c r="H28" s="75"/>
      <c r="I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23.25" customHeight="1">
      <c r="A29" s="32"/>
      <c r="B29" s="61" t="s">
        <v>189</v>
      </c>
      <c r="C29" s="62">
        <v>300000000</v>
      </c>
      <c r="D29" s="400">
        <f>SUM(D30:D33)</f>
        <v>43440631</v>
      </c>
      <c r="E29" s="400">
        <f>SUM(E30:E33)</f>
        <v>232378841</v>
      </c>
      <c r="F29" s="79"/>
      <c r="H29" s="74"/>
    </row>
    <row r="30" spans="1:26" s="26" customFormat="1" ht="23.25" customHeight="1">
      <c r="A30" s="794"/>
      <c r="B30" s="383" t="s">
        <v>313</v>
      </c>
      <c r="C30" s="795"/>
      <c r="D30" s="797">
        <v>43440631</v>
      </c>
      <c r="E30" s="797">
        <v>232378841</v>
      </c>
      <c r="F30" s="796"/>
      <c r="H30" s="75"/>
      <c r="I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s="26" customFormat="1" ht="23.25" customHeight="1">
      <c r="A31" s="794"/>
      <c r="B31" s="383" t="s">
        <v>314</v>
      </c>
      <c r="C31" s="795"/>
      <c r="D31" s="797"/>
      <c r="E31" s="797"/>
      <c r="F31" s="796"/>
      <c r="H31" s="75"/>
      <c r="I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s="26" customFormat="1" ht="23.25" customHeight="1">
      <c r="A32" s="794"/>
      <c r="B32" s="383" t="s">
        <v>315</v>
      </c>
      <c r="C32" s="795"/>
      <c r="D32" s="797"/>
      <c r="E32" s="797"/>
      <c r="F32" s="796"/>
      <c r="H32" s="75"/>
      <c r="I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s="26" customFormat="1" ht="23.25" customHeight="1">
      <c r="A33" s="794"/>
      <c r="B33" s="383" t="s">
        <v>370</v>
      </c>
      <c r="C33" s="795"/>
      <c r="D33" s="797"/>
      <c r="E33" s="797"/>
      <c r="F33" s="796"/>
      <c r="H33" s="75"/>
      <c r="I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23.25" customHeight="1">
      <c r="A34" s="34">
        <v>3</v>
      </c>
      <c r="B34" s="63" t="s">
        <v>175</v>
      </c>
      <c r="C34" s="60">
        <f>C35+C40</f>
        <v>300000000</v>
      </c>
      <c r="D34" s="379">
        <f>D35+D40</f>
        <v>141851591</v>
      </c>
      <c r="E34" s="379">
        <f>E35+E40</f>
        <v>659766403</v>
      </c>
      <c r="F34" s="72"/>
      <c r="H34" s="408"/>
    </row>
    <row r="35" spans="1:26" ht="23.25" customHeight="1">
      <c r="A35" s="32"/>
      <c r="B35" s="61" t="s">
        <v>190</v>
      </c>
      <c r="C35" s="62"/>
      <c r="D35" s="400">
        <f>SUM(D36:D39)</f>
        <v>2786364</v>
      </c>
      <c r="E35" s="400">
        <f>SUM(E36:E39)</f>
        <v>49324274</v>
      </c>
      <c r="F35" s="79"/>
      <c r="H35" s="74"/>
    </row>
    <row r="36" spans="1:26" s="26" customFormat="1" ht="23.25" customHeight="1">
      <c r="A36" s="794"/>
      <c r="B36" s="383" t="s">
        <v>313</v>
      </c>
      <c r="C36" s="795"/>
      <c r="D36" s="797"/>
      <c r="E36" s="797">
        <v>17878364</v>
      </c>
      <c r="F36" s="796"/>
      <c r="H36" s="75"/>
      <c r="I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s="26" customFormat="1" ht="23.25" customHeight="1">
      <c r="A37" s="794"/>
      <c r="B37" s="383" t="s">
        <v>314</v>
      </c>
      <c r="C37" s="795"/>
      <c r="D37" s="797"/>
      <c r="E37" s="797">
        <v>23618182</v>
      </c>
      <c r="F37" s="796"/>
      <c r="H37" s="75"/>
      <c r="I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s="26" customFormat="1" ht="23.25" customHeight="1">
      <c r="A38" s="794"/>
      <c r="B38" s="383" t="s">
        <v>315</v>
      </c>
      <c r="C38" s="795"/>
      <c r="D38" s="797"/>
      <c r="E38" s="797">
        <v>5041364</v>
      </c>
      <c r="F38" s="796"/>
      <c r="H38" s="75"/>
      <c r="I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s="26" customFormat="1" ht="23.25" customHeight="1">
      <c r="A39" s="794"/>
      <c r="B39" s="383" t="s">
        <v>370</v>
      </c>
      <c r="C39" s="795"/>
      <c r="D39" s="797">
        <v>2786364</v>
      </c>
      <c r="E39" s="797">
        <v>2786364</v>
      </c>
      <c r="F39" s="796"/>
      <c r="H39" s="75"/>
      <c r="I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23.25" customHeight="1">
      <c r="A40" s="32"/>
      <c r="B40" s="61" t="s">
        <v>191</v>
      </c>
      <c r="C40" s="62">
        <v>300000000</v>
      </c>
      <c r="D40" s="400">
        <f>SUM(D41:D44)</f>
        <v>139065227</v>
      </c>
      <c r="E40" s="400">
        <f>SUM(E41:E44)</f>
        <v>610442129</v>
      </c>
      <c r="F40" s="79"/>
      <c r="H40" s="74"/>
    </row>
    <row r="41" spans="1:26" s="26" customFormat="1" ht="23.25" customHeight="1">
      <c r="A41" s="794"/>
      <c r="B41" s="383" t="s">
        <v>313</v>
      </c>
      <c r="C41" s="795"/>
      <c r="D41" s="797">
        <v>137077727</v>
      </c>
      <c r="E41" s="797">
        <v>540922811</v>
      </c>
      <c r="F41" s="796"/>
      <c r="H41" s="75"/>
      <c r="I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s="26" customFormat="1" ht="23.25" customHeight="1">
      <c r="A42" s="794"/>
      <c r="B42" s="383" t="s">
        <v>314</v>
      </c>
      <c r="C42" s="795"/>
      <c r="D42" s="797">
        <v>1987500</v>
      </c>
      <c r="E42" s="797">
        <f>2987500+66531818</f>
        <v>69519318</v>
      </c>
      <c r="F42" s="796"/>
      <c r="H42" s="75"/>
      <c r="I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s="26" customFormat="1" ht="23.25" customHeight="1">
      <c r="A43" s="794"/>
      <c r="B43" s="383" t="s">
        <v>315</v>
      </c>
      <c r="C43" s="795"/>
      <c r="D43" s="797"/>
      <c r="E43" s="797"/>
      <c r="F43" s="796"/>
      <c r="H43" s="75"/>
      <c r="I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s="26" customFormat="1" ht="23.25" customHeight="1">
      <c r="A44" s="794"/>
      <c r="B44" s="383" t="s">
        <v>370</v>
      </c>
      <c r="C44" s="795"/>
      <c r="D44" s="797"/>
      <c r="E44" s="797"/>
      <c r="F44" s="796"/>
      <c r="H44" s="75"/>
      <c r="I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23.25" customHeight="1">
      <c r="A45" s="34">
        <v>4</v>
      </c>
      <c r="B45" s="63" t="s">
        <v>83</v>
      </c>
      <c r="C45" s="60">
        <f>SUM(C46:C47)</f>
        <v>2004000000</v>
      </c>
      <c r="D45" s="379">
        <f>SUM(D46:D47)</f>
        <v>191176266</v>
      </c>
      <c r="E45" s="379">
        <f>SUM(E46:E47)</f>
        <v>860595522</v>
      </c>
      <c r="F45" s="77"/>
      <c r="H45" s="408"/>
    </row>
    <row r="46" spans="1:26" s="25" customFormat="1" ht="23.25" customHeight="1">
      <c r="A46" s="32"/>
      <c r="B46" s="61" t="s">
        <v>192</v>
      </c>
      <c r="C46" s="62">
        <f>65000000*12</f>
        <v>780000000</v>
      </c>
      <c r="D46" s="798">
        <f>'Khau hao TSCD'!C13</f>
        <v>157445715</v>
      </c>
      <c r="E46" s="798">
        <f>'Khau hao TSCD'!H13</f>
        <v>314891430</v>
      </c>
      <c r="F46" s="80"/>
      <c r="H46" s="27"/>
      <c r="I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s="25" customFormat="1" ht="23.25" customHeight="1">
      <c r="A47" s="32"/>
      <c r="B47" s="61" t="s">
        <v>193</v>
      </c>
      <c r="C47" s="62">
        <v>1224000000</v>
      </c>
      <c r="D47" s="400">
        <f>'Khau hao TSCD'!C10-'Chi phi quan ly 2014'!D46-260596473</f>
        <v>33730551</v>
      </c>
      <c r="E47" s="400">
        <f>860595522-E46</f>
        <v>545704092</v>
      </c>
      <c r="F47" s="80"/>
      <c r="H47" s="27"/>
      <c r="I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s="23" customFormat="1" ht="23.25" customHeight="1">
      <c r="A48" s="34">
        <v>5</v>
      </c>
      <c r="B48" s="63" t="s">
        <v>84</v>
      </c>
      <c r="C48" s="60">
        <v>42000000</v>
      </c>
      <c r="D48" s="401">
        <f>SUM(D49:D52)</f>
        <v>2997906</v>
      </c>
      <c r="E48" s="401">
        <f>SUM(E49:E52)</f>
        <v>70420254</v>
      </c>
      <c r="F48" s="77"/>
      <c r="H48" s="248"/>
      <c r="I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</row>
    <row r="49" spans="1:26" s="26" customFormat="1" ht="23.25" customHeight="1">
      <c r="A49" s="794"/>
      <c r="B49" s="383" t="s">
        <v>313</v>
      </c>
      <c r="C49" s="795"/>
      <c r="D49" s="797"/>
      <c r="E49" s="797">
        <v>59098182</v>
      </c>
      <c r="F49" s="796"/>
      <c r="H49" s="75"/>
      <c r="I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s="26" customFormat="1" ht="23.25" customHeight="1">
      <c r="A50" s="794"/>
      <c r="B50" s="383" t="s">
        <v>314</v>
      </c>
      <c r="C50" s="795"/>
      <c r="D50" s="797">
        <v>82000</v>
      </c>
      <c r="E50" s="797">
        <v>1380556</v>
      </c>
      <c r="F50" s="796"/>
      <c r="H50" s="75"/>
      <c r="I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s="26" customFormat="1" ht="23.25" customHeight="1">
      <c r="A51" s="794"/>
      <c r="B51" s="383" t="s">
        <v>315</v>
      </c>
      <c r="C51" s="795"/>
      <c r="D51" s="797"/>
      <c r="E51" s="797">
        <v>1000000</v>
      </c>
      <c r="F51" s="796"/>
      <c r="H51" s="75"/>
      <c r="I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s="26" customFormat="1" ht="23.25" customHeight="1">
      <c r="A52" s="794"/>
      <c r="B52" s="383" t="s">
        <v>370</v>
      </c>
      <c r="C52" s="795"/>
      <c r="D52" s="797">
        <v>2915906</v>
      </c>
      <c r="E52" s="797">
        <v>8941516</v>
      </c>
      <c r="F52" s="796"/>
      <c r="H52" s="75"/>
      <c r="I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s="23" customFormat="1" ht="23.25" customHeight="1">
      <c r="A53" s="34">
        <v>6</v>
      </c>
      <c r="B53" s="63" t="s">
        <v>85</v>
      </c>
      <c r="C53" s="60">
        <v>500000000</v>
      </c>
      <c r="D53" s="401">
        <f>SUM(D54:D57)</f>
        <v>1067452250</v>
      </c>
      <c r="E53" s="401">
        <f>SUM(E54:E57)</f>
        <v>1067452250</v>
      </c>
      <c r="F53" s="77"/>
      <c r="H53" s="248"/>
      <c r="I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</row>
    <row r="54" spans="1:26" s="26" customFormat="1" ht="23.25" customHeight="1">
      <c r="A54" s="794"/>
      <c r="B54" s="383" t="s">
        <v>313</v>
      </c>
      <c r="C54" s="795"/>
      <c r="D54" s="797">
        <v>1067452250</v>
      </c>
      <c r="E54" s="797">
        <v>1067452250</v>
      </c>
      <c r="F54" s="796"/>
      <c r="H54" s="75"/>
      <c r="I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s="26" customFormat="1" ht="23.25" customHeight="1">
      <c r="A55" s="794"/>
      <c r="B55" s="383" t="s">
        <v>314</v>
      </c>
      <c r="C55" s="795"/>
      <c r="D55" s="797"/>
      <c r="E55" s="797"/>
      <c r="F55" s="796"/>
      <c r="H55" s="75"/>
      <c r="I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s="26" customFormat="1" ht="23.25" customHeight="1">
      <c r="A56" s="794"/>
      <c r="B56" s="383" t="s">
        <v>315</v>
      </c>
      <c r="C56" s="795"/>
      <c r="D56" s="797"/>
      <c r="E56" s="797"/>
      <c r="F56" s="796"/>
      <c r="H56" s="75"/>
      <c r="I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s="26" customFormat="1" ht="23.25" customHeight="1">
      <c r="A57" s="794"/>
      <c r="B57" s="383" t="s">
        <v>370</v>
      </c>
      <c r="C57" s="795"/>
      <c r="D57" s="797"/>
      <c r="E57" s="797"/>
      <c r="F57" s="796"/>
      <c r="H57" s="75"/>
      <c r="I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23.25" customHeight="1">
      <c r="A58" s="34">
        <v>7</v>
      </c>
      <c r="B58" s="63" t="s">
        <v>86</v>
      </c>
      <c r="C58" s="60">
        <f>C59+C64+C69+C74+C79+C94+C84+C89</f>
        <v>1070800000</v>
      </c>
      <c r="D58" s="60">
        <f>D59+D64+D69+D74+D79+D94+D84+D89</f>
        <v>277049518</v>
      </c>
      <c r="E58" s="60">
        <f>E59+E64+E69+E74+E79+E94+E84+E89</f>
        <v>911359977</v>
      </c>
      <c r="F58" s="72"/>
      <c r="H58" s="74"/>
    </row>
    <row r="59" spans="1:26" ht="23.25" customHeight="1">
      <c r="A59" s="32"/>
      <c r="B59" s="61" t="s">
        <v>194</v>
      </c>
      <c r="C59" s="62">
        <v>102000000</v>
      </c>
      <c r="D59" s="400">
        <f>SUM(D60:D63)</f>
        <v>31855128</v>
      </c>
      <c r="E59" s="400">
        <f>SUM(E60:E63)</f>
        <v>115785741</v>
      </c>
      <c r="F59" s="79"/>
      <c r="H59" s="74"/>
    </row>
    <row r="60" spans="1:26" s="26" customFormat="1" ht="23.25" customHeight="1">
      <c r="A60" s="794"/>
      <c r="B60" s="383" t="s">
        <v>313</v>
      </c>
      <c r="C60" s="795"/>
      <c r="D60" s="797">
        <f>5837273+20479673</f>
        <v>26316946</v>
      </c>
      <c r="E60" s="797">
        <f>20205000+72549377</f>
        <v>92754377</v>
      </c>
      <c r="F60" s="796"/>
      <c r="H60" s="75"/>
      <c r="I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s="26" customFormat="1" ht="23.25" customHeight="1">
      <c r="A61" s="794"/>
      <c r="B61" s="383" t="s">
        <v>314</v>
      </c>
      <c r="C61" s="795"/>
      <c r="D61" s="797">
        <v>720000</v>
      </c>
      <c r="E61" s="797">
        <v>3845000</v>
      </c>
      <c r="F61" s="796"/>
      <c r="H61" s="75"/>
      <c r="I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s="26" customFormat="1" ht="23.25" customHeight="1">
      <c r="A62" s="794"/>
      <c r="B62" s="383" t="s">
        <v>315</v>
      </c>
      <c r="C62" s="795"/>
      <c r="D62" s="797">
        <v>4818182</v>
      </c>
      <c r="E62" s="797">
        <v>19186364</v>
      </c>
      <c r="F62" s="796"/>
      <c r="H62" s="75"/>
      <c r="I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s="26" customFormat="1" ht="23.25" customHeight="1">
      <c r="A63" s="794"/>
      <c r="B63" s="383" t="s">
        <v>370</v>
      </c>
      <c r="C63" s="795"/>
      <c r="D63" s="797"/>
      <c r="E63" s="797"/>
      <c r="F63" s="796"/>
      <c r="H63" s="75"/>
      <c r="I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23.25" customHeight="1">
      <c r="A64" s="32"/>
      <c r="B64" s="61" t="s">
        <v>195</v>
      </c>
      <c r="C64" s="62">
        <v>150000000</v>
      </c>
      <c r="D64" s="400">
        <f>SUM(D65:D68)</f>
        <v>31277715</v>
      </c>
      <c r="E64" s="400">
        <f>SUM(E65:E68)</f>
        <v>135004498</v>
      </c>
      <c r="F64" s="79"/>
      <c r="H64" s="74"/>
    </row>
    <row r="65" spans="1:26" s="26" customFormat="1" ht="23.25" customHeight="1">
      <c r="A65" s="794"/>
      <c r="B65" s="383" t="s">
        <v>313</v>
      </c>
      <c r="C65" s="795"/>
      <c r="D65" s="797">
        <v>24531670</v>
      </c>
      <c r="E65" s="797">
        <v>105080463</v>
      </c>
      <c r="F65" s="796"/>
      <c r="H65" s="75"/>
      <c r="I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s="26" customFormat="1" ht="23.25" customHeight="1">
      <c r="A66" s="794"/>
      <c r="B66" s="383" t="s">
        <v>314</v>
      </c>
      <c r="C66" s="795"/>
      <c r="D66" s="797">
        <v>3349876</v>
      </c>
      <c r="E66" s="797">
        <v>12024090</v>
      </c>
      <c r="F66" s="796"/>
      <c r="H66" s="75"/>
      <c r="I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s="26" customFormat="1" ht="23.25" customHeight="1">
      <c r="A67" s="794"/>
      <c r="B67" s="383" t="s">
        <v>315</v>
      </c>
      <c r="C67" s="795"/>
      <c r="D67" s="797">
        <v>3396169</v>
      </c>
      <c r="E67" s="797">
        <v>17899945</v>
      </c>
      <c r="F67" s="796"/>
      <c r="H67" s="75"/>
      <c r="I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s="26" customFormat="1" ht="23.25" customHeight="1">
      <c r="A68" s="794"/>
      <c r="B68" s="383" t="s">
        <v>370</v>
      </c>
      <c r="C68" s="795"/>
      <c r="D68" s="797"/>
      <c r="E68" s="797"/>
      <c r="F68" s="796"/>
      <c r="H68" s="75"/>
      <c r="I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23.25" customHeight="1">
      <c r="A69" s="32"/>
      <c r="B69" s="61" t="s">
        <v>196</v>
      </c>
      <c r="C69" s="62">
        <f>1000000*12</f>
        <v>12000000</v>
      </c>
      <c r="D69" s="400">
        <f>SUM(D70:D73)</f>
        <v>5370400</v>
      </c>
      <c r="E69" s="400">
        <f>SUM(E70:E73)</f>
        <v>14600800</v>
      </c>
      <c r="F69" s="79"/>
      <c r="H69" s="74"/>
    </row>
    <row r="70" spans="1:26" s="26" customFormat="1" ht="23.25" customHeight="1">
      <c r="A70" s="794"/>
      <c r="B70" s="383" t="s">
        <v>313</v>
      </c>
      <c r="C70" s="795"/>
      <c r="D70" s="797">
        <v>5370400</v>
      </c>
      <c r="E70" s="797">
        <v>14600800</v>
      </c>
      <c r="F70" s="796"/>
      <c r="H70" s="75"/>
      <c r="I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s="26" customFormat="1" ht="23.25" customHeight="1">
      <c r="A71" s="794"/>
      <c r="B71" s="383" t="s">
        <v>314</v>
      </c>
      <c r="C71" s="795"/>
      <c r="D71" s="797"/>
      <c r="E71" s="797"/>
      <c r="F71" s="796"/>
      <c r="H71" s="75"/>
      <c r="I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s="26" customFormat="1" ht="23.25" customHeight="1">
      <c r="A72" s="794"/>
      <c r="B72" s="383" t="s">
        <v>315</v>
      </c>
      <c r="C72" s="795"/>
      <c r="D72" s="797"/>
      <c r="E72" s="797"/>
      <c r="F72" s="796"/>
      <c r="H72" s="75"/>
      <c r="I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s="26" customFormat="1" ht="23.25" customHeight="1">
      <c r="A73" s="794"/>
      <c r="B73" s="383" t="s">
        <v>370</v>
      </c>
      <c r="C73" s="795"/>
      <c r="D73" s="797"/>
      <c r="E73" s="797"/>
      <c r="F73" s="796"/>
      <c r="H73" s="75"/>
      <c r="I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23.25" customHeight="1">
      <c r="A74" s="32"/>
      <c r="B74" s="61" t="s">
        <v>197</v>
      </c>
      <c r="C74" s="62">
        <v>436800000</v>
      </c>
      <c r="D74" s="400">
        <f>SUM(D75:D78)</f>
        <v>147272726</v>
      </c>
      <c r="E74" s="400">
        <f>SUM(E75:E78)</f>
        <v>147272726</v>
      </c>
      <c r="F74" s="79"/>
      <c r="H74" s="74"/>
    </row>
    <row r="75" spans="1:26" s="26" customFormat="1" ht="23.25" customHeight="1">
      <c r="A75" s="794"/>
      <c r="B75" s="383" t="s">
        <v>313</v>
      </c>
      <c r="C75" s="795"/>
      <c r="D75" s="797">
        <v>147272726</v>
      </c>
      <c r="E75" s="797">
        <v>147272726</v>
      </c>
      <c r="F75" s="796"/>
      <c r="H75" s="75"/>
      <c r="I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s="26" customFormat="1" ht="23.25" customHeight="1">
      <c r="A76" s="794"/>
      <c r="B76" s="383" t="s">
        <v>314</v>
      </c>
      <c r="C76" s="795"/>
      <c r="D76" s="797"/>
      <c r="E76" s="797"/>
      <c r="F76" s="796"/>
      <c r="H76" s="75"/>
      <c r="I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s="26" customFormat="1" ht="23.25" customHeight="1">
      <c r="A77" s="794"/>
      <c r="B77" s="383" t="s">
        <v>315</v>
      </c>
      <c r="C77" s="795"/>
      <c r="D77" s="797"/>
      <c r="E77" s="797"/>
      <c r="F77" s="796"/>
      <c r="H77" s="75"/>
      <c r="I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s="26" customFormat="1" ht="23.25" customHeight="1">
      <c r="A78" s="794"/>
      <c r="B78" s="383" t="s">
        <v>370</v>
      </c>
      <c r="C78" s="795"/>
      <c r="D78" s="797"/>
      <c r="E78" s="797"/>
      <c r="F78" s="796"/>
      <c r="H78" s="75"/>
      <c r="I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23.25" customHeight="1">
      <c r="A79" s="32"/>
      <c r="B79" s="61" t="s">
        <v>566</v>
      </c>
      <c r="C79" s="62">
        <v>100000000</v>
      </c>
      <c r="D79" s="400">
        <f>SUM(D80:D83)</f>
        <v>1599300</v>
      </c>
      <c r="E79" s="400">
        <f>SUM(E80:E83)</f>
        <v>111945484</v>
      </c>
      <c r="F79" s="79"/>
      <c r="H79" s="74"/>
      <c r="I79" s="408"/>
      <c r="J79" s="74"/>
    </row>
    <row r="80" spans="1:26" s="26" customFormat="1" ht="23.25" customHeight="1">
      <c r="A80" s="794"/>
      <c r="B80" s="383" t="s">
        <v>313</v>
      </c>
      <c r="C80" s="795"/>
      <c r="D80" s="797">
        <v>1599300</v>
      </c>
      <c r="E80" s="797">
        <v>111945484</v>
      </c>
      <c r="F80" s="796"/>
      <c r="H80" s="75"/>
      <c r="I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s="26" customFormat="1" ht="23.25" customHeight="1">
      <c r="A81" s="794"/>
      <c r="B81" s="383" t="s">
        <v>314</v>
      </c>
      <c r="C81" s="795"/>
      <c r="D81" s="797"/>
      <c r="E81" s="797"/>
      <c r="F81" s="796"/>
      <c r="H81" s="75"/>
      <c r="I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s="26" customFormat="1" ht="23.25" customHeight="1">
      <c r="A82" s="794"/>
      <c r="B82" s="383" t="s">
        <v>315</v>
      </c>
      <c r="C82" s="795"/>
      <c r="D82" s="797"/>
      <c r="E82" s="797"/>
      <c r="F82" s="796"/>
      <c r="H82" s="75"/>
      <c r="I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s="26" customFormat="1" ht="23.25" customHeight="1">
      <c r="A83" s="794"/>
      <c r="B83" s="383" t="s">
        <v>370</v>
      </c>
      <c r="C83" s="795"/>
      <c r="D83" s="797"/>
      <c r="E83" s="797"/>
      <c r="F83" s="796"/>
      <c r="H83" s="75"/>
      <c r="I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s="25" customFormat="1" ht="23.25" customHeight="1">
      <c r="A84" s="32"/>
      <c r="B84" s="61" t="s">
        <v>567</v>
      </c>
      <c r="C84" s="62">
        <v>20000000</v>
      </c>
      <c r="D84" s="400">
        <f>SUM(D85:D88)</f>
        <v>0</v>
      </c>
      <c r="E84" s="400">
        <f>SUM(E85:E88)</f>
        <v>42150000</v>
      </c>
      <c r="F84" s="79"/>
      <c r="H84" s="27"/>
      <c r="I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s="26" customFormat="1" ht="23.25" customHeight="1">
      <c r="A85" s="794"/>
      <c r="B85" s="383" t="s">
        <v>313</v>
      </c>
      <c r="C85" s="795"/>
      <c r="D85" s="797"/>
      <c r="E85" s="797">
        <v>42150000</v>
      </c>
      <c r="F85" s="796"/>
      <c r="H85" s="75"/>
      <c r="I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s="26" customFormat="1" ht="23.25" customHeight="1">
      <c r="A86" s="794"/>
      <c r="B86" s="383" t="s">
        <v>314</v>
      </c>
      <c r="C86" s="795"/>
      <c r="D86" s="797"/>
      <c r="E86" s="797"/>
      <c r="F86" s="796"/>
      <c r="H86" s="75"/>
      <c r="I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s="26" customFormat="1" ht="23.25" customHeight="1">
      <c r="A87" s="794"/>
      <c r="B87" s="383" t="s">
        <v>315</v>
      </c>
      <c r="C87" s="795"/>
      <c r="D87" s="797"/>
      <c r="E87" s="797"/>
      <c r="F87" s="796"/>
      <c r="H87" s="75"/>
      <c r="I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s="26" customFormat="1" ht="23.25" customHeight="1">
      <c r="A88" s="794"/>
      <c r="B88" s="383" t="s">
        <v>370</v>
      </c>
      <c r="C88" s="795"/>
      <c r="D88" s="797"/>
      <c r="E88" s="797"/>
      <c r="F88" s="796"/>
      <c r="H88" s="75"/>
      <c r="I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s="25" customFormat="1" ht="23.25" customHeight="1">
      <c r="A89" s="32"/>
      <c r="B89" s="61" t="s">
        <v>568</v>
      </c>
      <c r="C89" s="62">
        <v>100000000</v>
      </c>
      <c r="D89" s="400">
        <f>SUM(D90:D93)</f>
        <v>0</v>
      </c>
      <c r="E89" s="400">
        <f>SUM(E90:E93)</f>
        <v>134090908</v>
      </c>
      <c r="F89" s="79"/>
      <c r="H89" s="27"/>
      <c r="I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s="26" customFormat="1" ht="23.25" customHeight="1">
      <c r="A90" s="794"/>
      <c r="B90" s="383" t="s">
        <v>313</v>
      </c>
      <c r="C90" s="795"/>
      <c r="D90" s="797"/>
      <c r="E90" s="797">
        <v>134090908</v>
      </c>
      <c r="F90" s="796"/>
      <c r="H90" s="75"/>
      <c r="I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s="26" customFormat="1" ht="23.25" customHeight="1">
      <c r="A91" s="794"/>
      <c r="B91" s="383" t="s">
        <v>314</v>
      </c>
      <c r="C91" s="795"/>
      <c r="D91" s="797"/>
      <c r="E91" s="797"/>
      <c r="F91" s="796"/>
      <c r="H91" s="75"/>
      <c r="I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s="26" customFormat="1" ht="23.25" customHeight="1">
      <c r="A92" s="794"/>
      <c r="B92" s="383" t="s">
        <v>315</v>
      </c>
      <c r="C92" s="795"/>
      <c r="D92" s="797"/>
      <c r="E92" s="797"/>
      <c r="F92" s="796"/>
      <c r="H92" s="75"/>
      <c r="I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s="26" customFormat="1" ht="23.25" customHeight="1">
      <c r="A93" s="794"/>
      <c r="B93" s="383" t="s">
        <v>370</v>
      </c>
      <c r="C93" s="795"/>
      <c r="D93" s="797"/>
      <c r="E93" s="797"/>
      <c r="F93" s="796"/>
      <c r="H93" s="75"/>
      <c r="I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23.25" customHeight="1">
      <c r="A94" s="32"/>
      <c r="B94" s="61" t="s">
        <v>198</v>
      </c>
      <c r="C94" s="62">
        <v>150000000</v>
      </c>
      <c r="D94" s="400">
        <f>SUM(D95:D98)</f>
        <v>59674249</v>
      </c>
      <c r="E94" s="400">
        <f>SUM(E95:E98)</f>
        <v>210509820</v>
      </c>
      <c r="F94" s="79"/>
      <c r="H94" s="74"/>
      <c r="I94" s="408"/>
    </row>
    <row r="95" spans="1:26" s="26" customFormat="1" ht="23.25" customHeight="1">
      <c r="A95" s="794"/>
      <c r="B95" s="383" t="s">
        <v>313</v>
      </c>
      <c r="C95" s="795"/>
      <c r="D95" s="400">
        <v>44627300</v>
      </c>
      <c r="E95" s="797">
        <v>175446248</v>
      </c>
      <c r="F95" s="796"/>
      <c r="H95" s="75"/>
      <c r="I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s="26" customFormat="1" ht="23.25" customHeight="1">
      <c r="A96" s="794"/>
      <c r="B96" s="383" t="s">
        <v>314</v>
      </c>
      <c r="C96" s="795"/>
      <c r="D96" s="797"/>
      <c r="E96" s="797">
        <v>2160000</v>
      </c>
      <c r="F96" s="796"/>
      <c r="H96" s="75"/>
      <c r="I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s="26" customFormat="1" ht="23.25" customHeight="1">
      <c r="A97" s="794"/>
      <c r="B97" s="383" t="s">
        <v>315</v>
      </c>
      <c r="C97" s="795"/>
      <c r="D97" s="797">
        <v>4162000</v>
      </c>
      <c r="E97" s="797">
        <v>6612000</v>
      </c>
      <c r="F97" s="796"/>
      <c r="H97" s="75"/>
      <c r="I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s="26" customFormat="1" ht="23.25" customHeight="1">
      <c r="A98" s="794"/>
      <c r="B98" s="383" t="s">
        <v>370</v>
      </c>
      <c r="C98" s="795"/>
      <c r="D98" s="797">
        <v>10884949</v>
      </c>
      <c r="E98" s="797">
        <v>26291572</v>
      </c>
      <c r="F98" s="796"/>
      <c r="H98" s="75"/>
      <c r="I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23.25" customHeight="1">
      <c r="A99" s="34">
        <v>8</v>
      </c>
      <c r="B99" s="63" t="s">
        <v>87</v>
      </c>
      <c r="C99" s="379">
        <f>C100+C105+C110+C115+C120+C125+C135+C140+C130+C145</f>
        <v>1274000000</v>
      </c>
      <c r="D99" s="379">
        <f>D100+D105+D110+D115+D120+D125+D135+D140+D130+D145</f>
        <v>4476953017</v>
      </c>
      <c r="E99" s="379">
        <f>E100+E105+E110+E115+E120+E125+E135+E140+E130+E145</f>
        <v>5645403722</v>
      </c>
      <c r="F99" s="72"/>
      <c r="H99" s="408"/>
      <c r="I99" s="408"/>
    </row>
    <row r="100" spans="1:26" ht="23.25" customHeight="1">
      <c r="A100" s="32"/>
      <c r="B100" s="61" t="s">
        <v>199</v>
      </c>
      <c r="C100" s="62">
        <v>50000000</v>
      </c>
      <c r="D100" s="400">
        <f>SUM(D101:D104)</f>
        <v>0</v>
      </c>
      <c r="E100" s="400">
        <f>SUM(E101:E104)</f>
        <v>63685909</v>
      </c>
      <c r="F100" s="79"/>
      <c r="H100" s="74"/>
      <c r="I100" s="408"/>
    </row>
    <row r="101" spans="1:26" s="26" customFormat="1" ht="23.25" customHeight="1">
      <c r="A101" s="794"/>
      <c r="B101" s="383" t="s">
        <v>313</v>
      </c>
      <c r="C101" s="795"/>
      <c r="D101" s="797"/>
      <c r="E101" s="797">
        <v>63685909</v>
      </c>
      <c r="F101" s="796"/>
      <c r="H101" s="75"/>
      <c r="I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s="26" customFormat="1" ht="23.25" customHeight="1">
      <c r="A102" s="794"/>
      <c r="B102" s="383" t="s">
        <v>314</v>
      </c>
      <c r="C102" s="795"/>
      <c r="D102" s="797"/>
      <c r="E102" s="797"/>
      <c r="F102" s="796"/>
      <c r="H102" s="75"/>
      <c r="I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s="26" customFormat="1" ht="23.25" customHeight="1">
      <c r="A103" s="794"/>
      <c r="B103" s="383" t="s">
        <v>315</v>
      </c>
      <c r="C103" s="795"/>
      <c r="D103" s="797"/>
      <c r="E103" s="797"/>
      <c r="F103" s="796"/>
      <c r="H103" s="75"/>
      <c r="I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s="26" customFormat="1" ht="23.25" customHeight="1">
      <c r="A104" s="794"/>
      <c r="B104" s="383" t="s">
        <v>370</v>
      </c>
      <c r="C104" s="795"/>
      <c r="D104" s="797"/>
      <c r="E104" s="797"/>
      <c r="F104" s="796"/>
      <c r="H104" s="75"/>
      <c r="I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23.25" customHeight="1">
      <c r="A105" s="32"/>
      <c r="B105" s="61" t="s">
        <v>200</v>
      </c>
      <c r="C105" s="62">
        <v>300000000</v>
      </c>
      <c r="D105" s="400">
        <f>SUM(D106:D109)</f>
        <v>107068000</v>
      </c>
      <c r="E105" s="400">
        <f>SUM(E106:E109)</f>
        <v>429345428</v>
      </c>
      <c r="F105" s="79"/>
      <c r="H105" s="74"/>
      <c r="I105" s="408"/>
    </row>
    <row r="106" spans="1:26" s="26" customFormat="1" ht="23.25" customHeight="1">
      <c r="A106" s="794"/>
      <c r="B106" s="383" t="s">
        <v>313</v>
      </c>
      <c r="C106" s="795"/>
      <c r="D106" s="797">
        <v>60930000</v>
      </c>
      <c r="E106" s="797">
        <v>246532519</v>
      </c>
      <c r="F106" s="796"/>
      <c r="H106" s="75"/>
      <c r="I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s="26" customFormat="1" ht="23.25" customHeight="1">
      <c r="A107" s="794"/>
      <c r="B107" s="383" t="s">
        <v>314</v>
      </c>
      <c r="C107" s="795"/>
      <c r="D107" s="797">
        <v>30654000</v>
      </c>
      <c r="E107" s="797">
        <v>118070000</v>
      </c>
      <c r="F107" s="796"/>
      <c r="H107" s="75"/>
      <c r="I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s="26" customFormat="1" ht="23.25" customHeight="1">
      <c r="A108" s="794"/>
      <c r="B108" s="383" t="s">
        <v>315</v>
      </c>
      <c r="C108" s="795"/>
      <c r="D108" s="797">
        <v>15484000</v>
      </c>
      <c r="E108" s="797">
        <v>64742909</v>
      </c>
      <c r="F108" s="796"/>
      <c r="H108" s="75"/>
      <c r="I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s="26" customFormat="1" ht="23.25" customHeight="1">
      <c r="A109" s="794"/>
      <c r="B109" s="383" t="s">
        <v>370</v>
      </c>
      <c r="C109" s="795"/>
      <c r="D109" s="797"/>
      <c r="E109" s="797"/>
      <c r="F109" s="796"/>
      <c r="H109" s="75"/>
      <c r="I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23.25" customHeight="1">
      <c r="A110" s="32"/>
      <c r="B110" s="61" t="s">
        <v>201</v>
      </c>
      <c r="C110" s="62">
        <v>100000000</v>
      </c>
      <c r="D110" s="400">
        <f>SUM(D111:D114)</f>
        <v>23887636</v>
      </c>
      <c r="E110" s="400">
        <f>SUM(E111:E114)</f>
        <v>71717635</v>
      </c>
      <c r="F110" s="79"/>
      <c r="H110" s="74"/>
    </row>
    <row r="111" spans="1:26" s="26" customFormat="1" ht="23.25" customHeight="1">
      <c r="A111" s="794"/>
      <c r="B111" s="383" t="s">
        <v>313</v>
      </c>
      <c r="C111" s="795"/>
      <c r="D111" s="797">
        <v>23887636</v>
      </c>
      <c r="E111" s="797">
        <v>71717635</v>
      </c>
      <c r="F111" s="796"/>
      <c r="H111" s="75"/>
      <c r="I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s="26" customFormat="1" ht="23.25" customHeight="1">
      <c r="A112" s="794"/>
      <c r="B112" s="383" t="s">
        <v>314</v>
      </c>
      <c r="C112" s="795"/>
      <c r="D112" s="797"/>
      <c r="E112" s="797"/>
      <c r="F112" s="796"/>
      <c r="H112" s="75"/>
      <c r="I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s="26" customFormat="1" ht="23.25" customHeight="1">
      <c r="A113" s="794"/>
      <c r="B113" s="383" t="s">
        <v>315</v>
      </c>
      <c r="C113" s="795"/>
      <c r="D113" s="797"/>
      <c r="E113" s="797"/>
      <c r="F113" s="796"/>
      <c r="H113" s="75"/>
      <c r="I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s="26" customFormat="1" ht="23.25" customHeight="1">
      <c r="A114" s="794"/>
      <c r="B114" s="383" t="s">
        <v>370</v>
      </c>
      <c r="C114" s="795"/>
      <c r="D114" s="797"/>
      <c r="E114" s="797"/>
      <c r="F114" s="796"/>
      <c r="H114" s="75"/>
      <c r="I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23.25" customHeight="1">
      <c r="A115" s="32"/>
      <c r="B115" s="61" t="s">
        <v>202</v>
      </c>
      <c r="C115" s="62">
        <v>20000000</v>
      </c>
      <c r="D115" s="400">
        <f>SUM(D116:D119)</f>
        <v>0</v>
      </c>
      <c r="E115" s="400">
        <f>SUM(E116:E119)</f>
        <v>0</v>
      </c>
      <c r="F115" s="79"/>
      <c r="H115" s="74"/>
    </row>
    <row r="116" spans="1:26" s="26" customFormat="1" ht="23.25" customHeight="1">
      <c r="A116" s="794"/>
      <c r="B116" s="383" t="s">
        <v>313</v>
      </c>
      <c r="C116" s="795"/>
      <c r="D116" s="797"/>
      <c r="E116" s="797"/>
      <c r="F116" s="796"/>
      <c r="H116" s="75"/>
      <c r="I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s="26" customFormat="1" ht="23.25" customHeight="1">
      <c r="A117" s="794"/>
      <c r="B117" s="383" t="s">
        <v>314</v>
      </c>
      <c r="C117" s="795"/>
      <c r="D117" s="797"/>
      <c r="E117" s="797"/>
      <c r="F117" s="796"/>
      <c r="H117" s="75"/>
      <c r="I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s="26" customFormat="1" ht="23.25" customHeight="1">
      <c r="A118" s="794"/>
      <c r="B118" s="383" t="s">
        <v>315</v>
      </c>
      <c r="C118" s="795"/>
      <c r="D118" s="797"/>
      <c r="E118" s="797"/>
      <c r="F118" s="796"/>
      <c r="H118" s="75"/>
      <c r="I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s="26" customFormat="1" ht="23.25" customHeight="1">
      <c r="A119" s="794"/>
      <c r="B119" s="383" t="s">
        <v>370</v>
      </c>
      <c r="C119" s="795"/>
      <c r="D119" s="797"/>
      <c r="E119" s="797"/>
      <c r="F119" s="796"/>
      <c r="H119" s="75"/>
      <c r="I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23.25" customHeight="1">
      <c r="A120" s="32"/>
      <c r="B120" s="61" t="s">
        <v>569</v>
      </c>
      <c r="C120" s="62">
        <v>20000000</v>
      </c>
      <c r="D120" s="400">
        <f>SUM(D121:D124)</f>
        <v>10946136</v>
      </c>
      <c r="E120" s="400">
        <f>SUM(E121:E124)</f>
        <v>51650772</v>
      </c>
      <c r="F120" s="79"/>
      <c r="H120" s="74"/>
    </row>
    <row r="121" spans="1:26" s="26" customFormat="1" ht="23.25" customHeight="1">
      <c r="A121" s="794"/>
      <c r="B121" s="383" t="s">
        <v>313</v>
      </c>
      <c r="C121" s="795"/>
      <c r="D121" s="797">
        <v>10946136</v>
      </c>
      <c r="E121" s="797">
        <v>51650772</v>
      </c>
      <c r="F121" s="796"/>
      <c r="H121" s="75"/>
      <c r="I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s="26" customFormat="1" ht="23.25" customHeight="1">
      <c r="A122" s="794"/>
      <c r="B122" s="383" t="s">
        <v>314</v>
      </c>
      <c r="C122" s="795"/>
      <c r="D122" s="797"/>
      <c r="E122" s="797"/>
      <c r="F122" s="796"/>
      <c r="H122" s="75"/>
      <c r="I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s="26" customFormat="1" ht="23.25" customHeight="1">
      <c r="A123" s="794"/>
      <c r="B123" s="383" t="s">
        <v>315</v>
      </c>
      <c r="C123" s="795"/>
      <c r="D123" s="797"/>
      <c r="E123" s="797"/>
      <c r="F123" s="796"/>
      <c r="H123" s="75"/>
      <c r="I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s="26" customFormat="1" ht="23.25" customHeight="1">
      <c r="A124" s="794"/>
      <c r="B124" s="383" t="s">
        <v>370</v>
      </c>
      <c r="C124" s="795"/>
      <c r="D124" s="797"/>
      <c r="E124" s="797"/>
      <c r="F124" s="796"/>
      <c r="H124" s="75"/>
      <c r="I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23.25" customHeight="1">
      <c r="A125" s="32"/>
      <c r="B125" s="61" t="s">
        <v>203</v>
      </c>
      <c r="C125" s="62">
        <v>40000000</v>
      </c>
      <c r="D125" s="400">
        <f>SUM(D126:D129)</f>
        <v>0</v>
      </c>
      <c r="E125" s="400">
        <f>SUM(E126:E129)</f>
        <v>0</v>
      </c>
      <c r="F125" s="79"/>
      <c r="H125" s="74"/>
    </row>
    <row r="126" spans="1:26" s="26" customFormat="1" ht="23.25" customHeight="1">
      <c r="A126" s="794"/>
      <c r="B126" s="383" t="s">
        <v>313</v>
      </c>
      <c r="C126" s="795"/>
      <c r="D126" s="797"/>
      <c r="E126" s="797"/>
      <c r="F126" s="796"/>
      <c r="H126" s="75"/>
      <c r="I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s="26" customFormat="1" ht="23.25" customHeight="1">
      <c r="A127" s="794"/>
      <c r="B127" s="383" t="s">
        <v>314</v>
      </c>
      <c r="C127" s="795"/>
      <c r="D127" s="797"/>
      <c r="E127" s="797"/>
      <c r="F127" s="796"/>
      <c r="H127" s="75"/>
      <c r="I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s="26" customFormat="1" ht="23.25" customHeight="1">
      <c r="A128" s="794"/>
      <c r="B128" s="383" t="s">
        <v>315</v>
      </c>
      <c r="C128" s="795"/>
      <c r="D128" s="797"/>
      <c r="E128" s="797"/>
      <c r="F128" s="796"/>
      <c r="H128" s="75"/>
      <c r="I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s="26" customFormat="1" ht="23.25" customHeight="1">
      <c r="A129" s="794"/>
      <c r="B129" s="383" t="s">
        <v>370</v>
      </c>
      <c r="C129" s="795"/>
      <c r="D129" s="797"/>
      <c r="E129" s="797"/>
      <c r="F129" s="796"/>
      <c r="H129" s="75"/>
      <c r="I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23.25" customHeight="1">
      <c r="A130" s="32"/>
      <c r="B130" s="61" t="s">
        <v>570</v>
      </c>
      <c r="C130" s="62">
        <v>50000000</v>
      </c>
      <c r="D130" s="400">
        <f>SUM(D131:D134)</f>
        <v>66254268</v>
      </c>
      <c r="E130" s="400">
        <f>SUM(E131:E134)</f>
        <v>92478895</v>
      </c>
      <c r="F130" s="79"/>
      <c r="H130" s="74"/>
    </row>
    <row r="131" spans="1:26" s="26" customFormat="1" ht="23.25" customHeight="1">
      <c r="A131" s="794"/>
      <c r="B131" s="383" t="s">
        <v>313</v>
      </c>
      <c r="C131" s="795"/>
      <c r="D131" s="797">
        <v>65352017</v>
      </c>
      <c r="E131" s="797">
        <v>89564678</v>
      </c>
      <c r="F131" s="796"/>
      <c r="H131" s="75"/>
      <c r="I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s="26" customFormat="1" ht="23.25" customHeight="1">
      <c r="A132" s="794"/>
      <c r="B132" s="383" t="s">
        <v>314</v>
      </c>
      <c r="C132" s="795"/>
      <c r="D132" s="797"/>
      <c r="E132" s="797"/>
      <c r="F132" s="796"/>
      <c r="H132" s="75"/>
      <c r="I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s="26" customFormat="1" ht="23.25" customHeight="1">
      <c r="A133" s="794"/>
      <c r="B133" s="383" t="s">
        <v>315</v>
      </c>
      <c r="C133" s="795"/>
      <c r="D133" s="797">
        <v>902251</v>
      </c>
      <c r="E133" s="797">
        <v>2914217</v>
      </c>
      <c r="F133" s="796"/>
      <c r="H133" s="75"/>
      <c r="I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s="26" customFormat="1" ht="23.25" customHeight="1">
      <c r="A134" s="794"/>
      <c r="B134" s="383" t="s">
        <v>370</v>
      </c>
      <c r="C134" s="795"/>
      <c r="D134" s="797"/>
      <c r="E134" s="797"/>
      <c r="F134" s="796"/>
      <c r="H134" s="75"/>
      <c r="I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23.25" customHeight="1">
      <c r="A135" s="32"/>
      <c r="B135" s="61" t="s">
        <v>204</v>
      </c>
      <c r="C135" s="62">
        <v>50000000</v>
      </c>
      <c r="D135" s="400">
        <f>SUM(D136:D139)</f>
        <v>0</v>
      </c>
      <c r="E135" s="400">
        <f>SUM(E136:E139)</f>
        <v>0</v>
      </c>
      <c r="F135" s="79"/>
      <c r="H135" s="74"/>
    </row>
    <row r="136" spans="1:26" s="26" customFormat="1" ht="23.25" customHeight="1">
      <c r="A136" s="794"/>
      <c r="B136" s="383" t="s">
        <v>313</v>
      </c>
      <c r="C136" s="795"/>
      <c r="D136" s="797"/>
      <c r="E136" s="797"/>
      <c r="F136" s="796"/>
      <c r="H136" s="75"/>
      <c r="I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s="26" customFormat="1" ht="23.25" customHeight="1">
      <c r="A137" s="794"/>
      <c r="B137" s="383" t="s">
        <v>314</v>
      </c>
      <c r="C137" s="795"/>
      <c r="D137" s="797"/>
      <c r="E137" s="797"/>
      <c r="F137" s="796"/>
      <c r="H137" s="75"/>
      <c r="I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s="26" customFormat="1" ht="23.25" customHeight="1">
      <c r="A138" s="794"/>
      <c r="B138" s="383" t="s">
        <v>315</v>
      </c>
      <c r="C138" s="795"/>
      <c r="D138" s="797"/>
      <c r="E138" s="797"/>
      <c r="F138" s="796"/>
      <c r="H138" s="75"/>
      <c r="I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s="26" customFormat="1" ht="23.25" customHeight="1">
      <c r="A139" s="794"/>
      <c r="B139" s="383" t="s">
        <v>370</v>
      </c>
      <c r="C139" s="795"/>
      <c r="D139" s="797"/>
      <c r="E139" s="797"/>
      <c r="F139" s="796"/>
      <c r="H139" s="75"/>
      <c r="I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23.25" customHeight="1">
      <c r="A140" s="32"/>
      <c r="B140" s="61" t="s">
        <v>205</v>
      </c>
      <c r="C140" s="62">
        <v>200000000</v>
      </c>
      <c r="D140" s="400">
        <f>SUM(D141:D144)</f>
        <v>4268796977</v>
      </c>
      <c r="E140" s="400">
        <f>SUM(E141:E144)</f>
        <v>4564525083</v>
      </c>
      <c r="F140" s="79"/>
      <c r="H140" s="74"/>
    </row>
    <row r="141" spans="1:26" s="26" customFormat="1" ht="23.25" customHeight="1">
      <c r="A141" s="794"/>
      <c r="B141" s="383" t="s">
        <v>313</v>
      </c>
      <c r="C141" s="795"/>
      <c r="D141" s="797">
        <v>4185750785</v>
      </c>
      <c r="E141" s="797">
        <v>4313793833</v>
      </c>
      <c r="F141" s="796"/>
      <c r="H141" s="75"/>
      <c r="I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s="26" customFormat="1" ht="23.25" customHeight="1">
      <c r="A142" s="794"/>
      <c r="B142" s="383" t="s">
        <v>314</v>
      </c>
      <c r="C142" s="795"/>
      <c r="D142" s="797">
        <v>963000</v>
      </c>
      <c r="E142" s="797">
        <v>32631082</v>
      </c>
      <c r="F142" s="796"/>
      <c r="H142" s="75"/>
      <c r="I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s="26" customFormat="1" ht="23.25" customHeight="1">
      <c r="A143" s="794"/>
      <c r="B143" s="383" t="s">
        <v>315</v>
      </c>
      <c r="C143" s="795"/>
      <c r="D143" s="797">
        <v>1181818</v>
      </c>
      <c r="E143" s="797">
        <v>12171818</v>
      </c>
      <c r="F143" s="796"/>
      <c r="H143" s="75"/>
      <c r="I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s="26" customFormat="1" ht="23.25" customHeight="1">
      <c r="A144" s="794"/>
      <c r="B144" s="383" t="s">
        <v>370</v>
      </c>
      <c r="C144" s="795"/>
      <c r="D144" s="797">
        <v>80901374</v>
      </c>
      <c r="E144" s="797">
        <v>205928350</v>
      </c>
      <c r="F144" s="796"/>
      <c r="H144" s="75"/>
      <c r="I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s="25" customFormat="1" ht="23.25" customHeight="1">
      <c r="A145" s="32"/>
      <c r="B145" s="61" t="s">
        <v>683</v>
      </c>
      <c r="C145" s="62">
        <f>+(6000000+5000000*5+3000000*2)*12</f>
        <v>444000000</v>
      </c>
      <c r="D145" s="400">
        <f>D146</f>
        <v>0</v>
      </c>
      <c r="E145" s="400">
        <f>E146</f>
        <v>372000000</v>
      </c>
      <c r="F145" s="79"/>
      <c r="H145" s="27"/>
      <c r="I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s="26" customFormat="1" ht="23.25" customHeight="1">
      <c r="A146" s="794"/>
      <c r="B146" s="383" t="s">
        <v>313</v>
      </c>
      <c r="C146" s="795"/>
      <c r="D146" s="797"/>
      <c r="E146" s="797">
        <v>372000000</v>
      </c>
      <c r="F146" s="796"/>
      <c r="H146" s="75"/>
      <c r="I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s="23" customFormat="1" ht="23.25" customHeight="1">
      <c r="A147" s="34">
        <v>9</v>
      </c>
      <c r="B147" s="63" t="s">
        <v>206</v>
      </c>
      <c r="C147" s="60"/>
      <c r="D147" s="379"/>
      <c r="E147" s="379"/>
      <c r="F147" s="77"/>
      <c r="H147" s="248"/>
      <c r="I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</row>
    <row r="148" spans="1:26" ht="23.25" customHeight="1">
      <c r="A148" s="34"/>
      <c r="B148" s="36" t="s">
        <v>769</v>
      </c>
      <c r="C148" s="60">
        <f>C99+C58+C48+C45+C34+C23+C12+C53</f>
        <v>11409800000</v>
      </c>
      <c r="D148" s="379">
        <f>D99+D58+D48+D45+D34+D23+D12+D53</f>
        <v>8909729858</v>
      </c>
      <c r="E148" s="379">
        <f>E99+E58+E48+E45+E34+E23+E12+E53</f>
        <v>19283702773</v>
      </c>
      <c r="F148" s="77"/>
      <c r="H148" s="74"/>
      <c r="J148" s="74"/>
    </row>
    <row r="149" spans="1:26" ht="23.25" customHeight="1" thickBot="1">
      <c r="A149" s="68"/>
      <c r="B149" s="69"/>
      <c r="C149" s="70"/>
      <c r="D149" s="402"/>
      <c r="E149" s="402"/>
      <c r="F149" s="64"/>
      <c r="H149" s="74"/>
      <c r="J149" s="74"/>
    </row>
    <row r="150" spans="1:26" ht="19.5" customHeight="1" thickTop="1">
      <c r="A150" s="25"/>
      <c r="B150" s="25"/>
      <c r="C150" s="373"/>
      <c r="D150" s="1452" t="s">
        <v>307</v>
      </c>
      <c r="E150" s="1452"/>
      <c r="F150" s="1452"/>
      <c r="H150" s="74"/>
    </row>
    <row r="151" spans="1:26" s="28" customFormat="1" ht="15.75">
      <c r="A151" s="81"/>
      <c r="B151" s="1" t="s">
        <v>88</v>
      </c>
      <c r="C151" s="1245" t="s">
        <v>741</v>
      </c>
      <c r="D151" s="1245"/>
      <c r="E151" s="1245" t="s">
        <v>684</v>
      </c>
      <c r="F151" s="1245"/>
      <c r="I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spans="1:26">
      <c r="A152" s="25"/>
      <c r="B152" s="25"/>
      <c r="C152" s="25"/>
      <c r="D152" s="380"/>
      <c r="E152" s="123"/>
      <c r="F152" s="25"/>
    </row>
    <row r="153" spans="1:26">
      <c r="A153" s="25"/>
      <c r="B153" s="25"/>
      <c r="C153" s="27"/>
      <c r="D153" s="380"/>
      <c r="E153" s="380"/>
      <c r="F153" s="25"/>
    </row>
    <row r="154" spans="1:26">
      <c r="A154" s="25"/>
      <c r="B154" s="25"/>
      <c r="C154" s="25"/>
      <c r="D154" s="123"/>
      <c r="E154" s="380"/>
      <c r="F154" s="25"/>
    </row>
    <row r="158" spans="1:26" ht="16.5">
      <c r="B158" s="7" t="s">
        <v>790</v>
      </c>
    </row>
  </sheetData>
  <mergeCells count="4">
    <mergeCell ref="A6:F6"/>
    <mergeCell ref="E151:F151"/>
    <mergeCell ref="D150:F150"/>
    <mergeCell ref="C151:D151"/>
  </mergeCells>
  <phoneticPr fontId="0" type="noConversion"/>
  <pageMargins left="0.2" right="0.21" top="0.22" bottom="0.39" header="0.22" footer="0.19"/>
  <pageSetup paperSize="9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19</vt:i4>
      </vt:variant>
    </vt:vector>
  </HeadingPairs>
  <TitlesOfParts>
    <vt:vector size="54" baseType="lpstr">
      <vt:lpstr>CDKT TG</vt:lpstr>
      <vt:lpstr>Bang can doi ke toan</vt:lpstr>
      <vt:lpstr>LCTT TG</vt:lpstr>
      <vt:lpstr>so lieu 2</vt:lpstr>
      <vt:lpstr>Luu chuyen tien ban nien</vt:lpstr>
      <vt:lpstr>Luu chuyen tien nam</vt:lpstr>
      <vt:lpstr>KQKD TG nam</vt:lpstr>
      <vt:lpstr>KQKD TG quy </vt:lpstr>
      <vt:lpstr>KQKD quy</vt:lpstr>
      <vt:lpstr>KQKD nam</vt:lpstr>
      <vt:lpstr>TK 1111</vt:lpstr>
      <vt:lpstr>TK 112</vt:lpstr>
      <vt:lpstr>TK121</vt:lpstr>
      <vt:lpstr>TK128</vt:lpstr>
      <vt:lpstr>TK129</vt:lpstr>
      <vt:lpstr>TK 1311 </vt:lpstr>
      <vt:lpstr>TK 1312</vt:lpstr>
      <vt:lpstr>TK1388 </vt:lpstr>
      <vt:lpstr>TK141</vt:lpstr>
      <vt:lpstr>TK142 </vt:lpstr>
      <vt:lpstr>TK 154</vt:lpstr>
      <vt:lpstr>Khau hao TSCD</vt:lpstr>
      <vt:lpstr>TK223</vt:lpstr>
      <vt:lpstr>TK 228</vt:lpstr>
      <vt:lpstr>TK229</vt:lpstr>
      <vt:lpstr>TK242 </vt:lpstr>
      <vt:lpstr>TK 3311 </vt:lpstr>
      <vt:lpstr>TK3312</vt:lpstr>
      <vt:lpstr>335</vt:lpstr>
      <vt:lpstr>TK 334</vt:lpstr>
      <vt:lpstr>BHXH, BHYT, KPCD</vt:lpstr>
      <vt:lpstr>3388</vt:lpstr>
      <vt:lpstr>344</vt:lpstr>
      <vt:lpstr>TH SD Quy DN</vt:lpstr>
      <vt:lpstr>Chi phi quan ly 2014</vt:lpstr>
      <vt:lpstr>'LCTT TG'!Print_Area</vt:lpstr>
      <vt:lpstr>'335'!Print_Titles</vt:lpstr>
      <vt:lpstr>'3388'!Print_Titles</vt:lpstr>
      <vt:lpstr>'BHXH, BHYT, KPCD'!Print_Titles</vt:lpstr>
      <vt:lpstr>'CDKT TG'!Print_Titles</vt:lpstr>
      <vt:lpstr>'Chi phi quan ly 2014'!Print_Titles</vt:lpstr>
      <vt:lpstr>'KQKD quy'!Print_Titles</vt:lpstr>
      <vt:lpstr>'KQKD TG nam'!Print_Titles</vt:lpstr>
      <vt:lpstr>'KQKD TG quy '!Print_Titles</vt:lpstr>
      <vt:lpstr>'TH SD Quy DN'!Print_Titles</vt:lpstr>
      <vt:lpstr>'TK 1311 '!Print_Titles</vt:lpstr>
      <vt:lpstr>'TK 1312'!Print_Titles</vt:lpstr>
      <vt:lpstr>'TK 154'!Print_Titles</vt:lpstr>
      <vt:lpstr>'TK 3311 '!Print_Titles</vt:lpstr>
      <vt:lpstr>'TK1388 '!Print_Titles</vt:lpstr>
      <vt:lpstr>'TK141'!Print_Titles</vt:lpstr>
      <vt:lpstr>'TK142 '!Print_Titles</vt:lpstr>
      <vt:lpstr>'TK242 '!Print_Titles</vt:lpstr>
      <vt:lpstr>'TK3312'!Print_Titles</vt:lpstr>
    </vt:vector>
  </TitlesOfParts>
  <Company>SD2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ADMIN</cp:lastModifiedBy>
  <cp:lastPrinted>2015-11-04T08:34:15Z</cp:lastPrinted>
  <dcterms:created xsi:type="dcterms:W3CDTF">2005-11-02T12:52:12Z</dcterms:created>
  <dcterms:modified xsi:type="dcterms:W3CDTF">2015-11-05T03:47:32Z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c2aae5ead041496aa8b97b4842a6f677.psdsxs" Id="Rf6c6679e859640dd" /></Relationships>
</file>