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" yWindow="-60" windowWidth="15600" windowHeight="7845"/>
  </bookViews>
  <sheets>
    <sheet name="Trang bìa" sheetId="4" r:id="rId1"/>
    <sheet name="Ý kiến KT" sheetId="5" r:id="rId2"/>
    <sheet name="BCDKT" sheetId="7" r:id="rId3"/>
    <sheet name="KQKD" sheetId="8" r:id="rId4"/>
    <sheet name="LCTT-TT" sheetId="9" r:id="rId5"/>
    <sheet name="LCTT-GT" sheetId="10" r:id="rId6"/>
  </sheets>
  <calcPr calcId="124519"/>
</workbook>
</file>

<file path=xl/calcChain.xml><?xml version="1.0" encoding="utf-8"?>
<calcChain xmlns="http://schemas.openxmlformats.org/spreadsheetml/2006/main">
  <c r="E33" i="10"/>
  <c r="E14"/>
  <c r="E24" s="1"/>
  <c r="E42" s="1"/>
  <c r="E45" s="1"/>
  <c r="D6" i="8"/>
  <c r="D8" s="1"/>
  <c r="D15" s="1"/>
  <c r="D111" i="7"/>
  <c r="E41" i="10"/>
  <c r="D14"/>
  <c r="D24" s="1"/>
  <c r="D33"/>
  <c r="D41"/>
  <c r="F6" i="8"/>
  <c r="F8"/>
  <c r="F15" s="1"/>
  <c r="F19" s="1"/>
  <c r="F22" s="1"/>
  <c r="F23" s="1"/>
  <c r="G6"/>
  <c r="G8" s="1"/>
  <c r="G15" s="1"/>
  <c r="G19" s="1"/>
  <c r="G22" s="1"/>
  <c r="G23" s="1"/>
  <c r="E6"/>
  <c r="E8" s="1"/>
  <c r="E15" s="1"/>
  <c r="E18"/>
  <c r="D18"/>
  <c r="D19" s="1"/>
  <c r="D22" s="1"/>
  <c r="D23" s="1"/>
  <c r="E47" i="7"/>
  <c r="E46" s="1"/>
  <c r="E100"/>
  <c r="E99" s="1"/>
  <c r="E98" s="1"/>
  <c r="E97" s="1"/>
  <c r="G12" i="8"/>
  <c r="G21"/>
  <c r="F12"/>
  <c r="E68" i="7"/>
  <c r="E67" s="1"/>
  <c r="E83"/>
  <c r="E111"/>
  <c r="E116"/>
  <c r="D68"/>
  <c r="D67" s="1"/>
  <c r="D83"/>
  <c r="D99"/>
  <c r="D98" s="1"/>
  <c r="D97" s="1"/>
  <c r="D119" s="1"/>
  <c r="D116"/>
  <c r="E5"/>
  <c r="E4" s="1"/>
  <c r="E8"/>
  <c r="E12"/>
  <c r="E21"/>
  <c r="E24"/>
  <c r="E31"/>
  <c r="E40"/>
  <c r="E39" s="1"/>
  <c r="E30" s="1"/>
  <c r="E66" s="1"/>
  <c r="E43"/>
  <c r="E52"/>
  <c r="E55"/>
  <c r="E61"/>
  <c r="D5"/>
  <c r="D4" s="1"/>
  <c r="D8"/>
  <c r="D12"/>
  <c r="D21"/>
  <c r="D24"/>
  <c r="D31"/>
  <c r="D43"/>
  <c r="D39" s="1"/>
  <c r="D30" s="1"/>
  <c r="D46"/>
  <c r="D52"/>
  <c r="D55"/>
  <c r="D61"/>
  <c r="D49"/>
  <c r="E49"/>
  <c r="E119" l="1"/>
  <c r="D42" i="10"/>
  <c r="D45" s="1"/>
  <c r="D66" i="7"/>
  <c r="E19" i="8"/>
  <c r="E22" s="1"/>
  <c r="E23" s="1"/>
</calcChain>
</file>

<file path=xl/sharedStrings.xml><?xml version="1.0" encoding="utf-8"?>
<sst xmlns="http://schemas.openxmlformats.org/spreadsheetml/2006/main" count="324" uniqueCount="276">
  <si>
    <t>Chỉ tiêu</t>
  </si>
  <si>
    <t>III. Các khoản phải thu ngắn hạn</t>
  </si>
  <si>
    <t>IV. Hàng tồn kho</t>
  </si>
  <si>
    <t>V. Tài sản ngắn hạn khác</t>
  </si>
  <si>
    <t>II. Tài sản cố định</t>
  </si>
  <si>
    <t>III. Bất động sản đầu tư</t>
  </si>
  <si>
    <t>I. Nợ ngắn hạn</t>
  </si>
  <si>
    <t>II. Nợ dài hạn</t>
  </si>
  <si>
    <t>I. Vốn chủ sở hữu</t>
  </si>
  <si>
    <t>Mã số</t>
  </si>
  <si>
    <t>Số đầu năm</t>
  </si>
  <si>
    <t>2. Các khoản giảm trừ doanh thu</t>
  </si>
  <si>
    <t>I. Lưu chuyển tiền từ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</si>
  <si>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</si>
  <si>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</si>
  <si>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</si>
  <si>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</si>
  <si>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</si>
  <si>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</si>
  <si>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</si>
  <si>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</si>
  <si>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</si>
  <si>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</si>
  <si>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</si>
  <si>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</si>
  <si>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</si>
  <si>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</si>
  <si>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</si>
  <si>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 xml:space="preserve">Kỳ báo cáo: </t>
  </si>
  <si>
    <t xml:space="preserve">Năm: </t>
  </si>
  <si>
    <t>STT</t>
  </si>
  <si>
    <t>Nội dung</t>
  </si>
  <si>
    <t>Tên sheet</t>
  </si>
  <si>
    <t>Bảng cân đối kế toán</t>
  </si>
  <si>
    <t>Báo cáo kết quả hoạt động kinh doanh</t>
  </si>
  <si>
    <t>Ghi chú</t>
  </si>
  <si>
    <t>Không đổi tên sheet</t>
  </si>
  <si>
    <t>Những chỉ tiêu không có số liệu có thể không phải trình bày nhưng không được đánh lại “Mã chỉ tiêu”.</t>
  </si>
  <si>
    <t>Người lập biểu</t>
  </si>
  <si>
    <t>Kế toán trưởng</t>
  </si>
  <si>
    <t>Giám đốc</t>
  </si>
  <si>
    <t>(Ký, họ tên)</t>
  </si>
  <si>
    <t>(Ký, họ tên, đóng dấu)</t>
  </si>
  <si>
    <t>Nội dung kiểm toán</t>
  </si>
  <si>
    <t>Người đại diện KT</t>
  </si>
  <si>
    <t>Chức vụ</t>
  </si>
  <si>
    <t>Giấy CN</t>
  </si>
  <si>
    <t>Người kiểm toán</t>
  </si>
  <si>
    <t>Ngày kiểm toán</t>
  </si>
  <si>
    <t>Không xóa cột trên sheet</t>
  </si>
  <si>
    <t>3.Tiền chi cho vay, mua các công cụ nợ của đơn vị khác</t>
  </si>
  <si>
    <t>4.Tiền thu hồi cho vay, bán lại các công cụ nợ của đơn vị khác</t>
  </si>
  <si>
    <t>TÀI SẢN</t>
  </si>
  <si>
    <t>1. Lợi nhuận trước thuế</t>
  </si>
  <si>
    <t>2. Điều chỉnh cho các khoản</t>
  </si>
  <si>
    <t xml:space="preserve">  Đơn vị tính: Đồng VN</t>
  </si>
  <si>
    <t>I. Tiền và các khoản tương đương tiền</t>
  </si>
  <si>
    <t xml:space="preserve">      - Nguyên giá</t>
  </si>
  <si>
    <t>II. Nguồn kinh phí và quỹ khác</t>
  </si>
  <si>
    <t xml:space="preserve">  1. Nguồn kinh phí </t>
  </si>
  <si>
    <t xml:space="preserve">  2. Nguồn kinh phí đã hình thành TSCĐ</t>
  </si>
  <si>
    <t xml:space="preserve">BÁO CÁO KẾT QUẢ HOẠT ĐỘNG KINH DOANH </t>
  </si>
  <si>
    <t xml:space="preserve">                                                                          </t>
  </si>
  <si>
    <t>Đơn vị tính: đồng VND</t>
  </si>
  <si>
    <t>CHỈ TIÊU</t>
  </si>
  <si>
    <t>1. Doanh thu bán hàng và cung cấp dịch vụ</t>
  </si>
  <si>
    <t>4. Giá vốn hàng bán</t>
  </si>
  <si>
    <t>6. Doanh thu hoạt động tài chính</t>
  </si>
  <si>
    <t>7. Chi phí tài chính</t>
  </si>
  <si>
    <t>BÁO CÁO LƯU CHUYỂN TIỀN TỆ</t>
  </si>
  <si>
    <t>(Theo phương pháp trực tiếp) (*)</t>
  </si>
  <si>
    <t xml:space="preserve">                                                                                       Đơn vị tính: đồng VND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</si>
  <si>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</si>
  <si>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</si>
  <si>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</si>
  <si>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6. Tiền thu khác từ hoạt động kinh doanh</t>
  </si>
  <si>
    <t>7. Tiền chi khác cho hoạt động kinh doanh</t>
  </si>
  <si>
    <t>(Theo phương pháp gián tiếp) (*)</t>
  </si>
  <si>
    <t>3. Lợi nhuận từ hoạt động kinh doanh trước thay đổi vốn lưu động</t>
  </si>
  <si>
    <t>Số cuối kỳ</t>
  </si>
  <si>
    <t>BẢNG CÂN ĐỐI KẾ TOÁN QUÝ/BÁN NIÊN</t>
  </si>
  <si>
    <t>Kỳ này Năm nay</t>
  </si>
  <si>
    <t>Kỳ này Năm trước</t>
  </si>
  <si>
    <t>BÁO CÁO TÀI CHÍNH CÔNG TY ĐẠI CHÚNG</t>
  </si>
  <si>
    <t>Thuyết minh</t>
  </si>
  <si>
    <t>BCDKT</t>
  </si>
  <si>
    <t>KQKD</t>
  </si>
  <si>
    <t>LCTT-TT</t>
  </si>
  <si>
    <t>LCTT-GT</t>
  </si>
  <si>
    <t>Báo cáo lưu chuyển tiền tệ trực tiếp</t>
  </si>
  <si>
    <t>Báo cáo lưu chuyển tiền tệ gián tiếp</t>
  </si>
  <si>
    <t>A - TÀI SẢN NGẮN HẠN</t>
  </si>
  <si>
    <t xml:space="preserve">1. Tiền </t>
  </si>
  <si>
    <t>2. Các khoản tương đương tiền</t>
  </si>
  <si>
    <t>II. Đầu tư tài chính ngắn hạn</t>
  </si>
  <si>
    <t>1. Chứng khoán kinh doanh</t>
  </si>
  <si>
    <t xml:space="preserve">2. Dự phòng giảm giá chứng khoán kinh doanh (*) </t>
  </si>
  <si>
    <t>3. Đầu tư nắm giữ đến ngày đáo hạn</t>
  </si>
  <si>
    <t xml:space="preserve">1. Phải thu ngắn hạn của khách hàng </t>
  </si>
  <si>
    <t>2. Trả trước cho người bán ngắn hạn</t>
  </si>
  <si>
    <t>3. Phải thu nội bộ ngắn hạn</t>
  </si>
  <si>
    <t>4. Phải thu theo tiến độ kế hoạch hợp đồng xây dựng</t>
  </si>
  <si>
    <t>5. Phải thu về cho vay ngắn hạn</t>
  </si>
  <si>
    <t>6. Phải thu ngắn hạn khác</t>
  </si>
  <si>
    <t>7. Dự phòng phải thu ngắn hạn khó đòi (*)</t>
  </si>
  <si>
    <t>8. Tài sản thiếu chờ xử lý</t>
  </si>
  <si>
    <t>1. Hàng tồn kho</t>
  </si>
  <si>
    <t>2. Dự phòng giảm giá hàng tồn kho (*)</t>
  </si>
  <si>
    <t xml:space="preserve">1. Chi phí trả trước ngắn hạn </t>
  </si>
  <si>
    <t>2. Thuế GTGT được khấu trừ</t>
  </si>
  <si>
    <t>3. Thuế và các khoản khác phải thu Nhà nước</t>
  </si>
  <si>
    <t>4. Giao dịch mua bán lại trái phiếu Chính phủ</t>
  </si>
  <si>
    <t>5. Tài sản ngắn hạn khác</t>
  </si>
  <si>
    <t>B - TÀI SẢN DÀI HẠN</t>
  </si>
  <si>
    <t xml:space="preserve">I. Các khoản phải thu dài hạn </t>
  </si>
  <si>
    <t>1. Phải thu dài hạn của khách hàng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</si>
  <si>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</si>
  <si>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</si>
  <si>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</si>
  <si>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</si>
  <si>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</si>
  <si>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>7. Dự phòng phải thu dài hạn khó đòi (*)</t>
  </si>
  <si>
    <t>1. Tài sản cố định hữu hình</t>
  </si>
  <si>
    <t xml:space="preserve">      - Giá trị hao mòn luỹ kế (*)</t>
  </si>
  <si>
    <t>2. Tài sản cố định thuê tài chính</t>
  </si>
  <si>
    <t>3. Tài sản cố định vô hình</t>
  </si>
  <si>
    <t xml:space="preserve">IV. Tài sản dở dang dài hạn </t>
  </si>
  <si>
    <t xml:space="preserve">1. Chi phí sản xuất, kinh doanh dở dang dài hạn </t>
  </si>
  <si>
    <t>2. Chi phí xây dựng cơ bản dở dang</t>
  </si>
  <si>
    <t>V. Đầu tư tài chính dài hạn</t>
  </si>
  <si>
    <t xml:space="preserve">1. Đầu tư vào công ty con </t>
  </si>
  <si>
    <t>2. Đầu tư vào công ty liên doanh, liên kết</t>
  </si>
  <si>
    <t>3. Đầu tư góp vốn vào đơn vị khác</t>
  </si>
  <si>
    <t>4. Dự phòng đầu tư tài chính dài hạn (*)</t>
  </si>
  <si>
    <t>5. Đầu tư nắm giữ đến ngày đáo hạn</t>
  </si>
  <si>
    <t>VI. Tài sản dài hạn khác</t>
  </si>
  <si>
    <t>1. Chi phí trả trước dài hạn</t>
  </si>
  <si>
    <t>2. Tài sản thuế thu nhập hoãn lại</t>
  </si>
  <si>
    <t>3. Thiết bị, vật tư, phụ tùng thay thế dài hạn</t>
  </si>
  <si>
    <t>4. Tài sản dài hạn khác</t>
  </si>
  <si>
    <t>TỔNG CỘNG TÀI SẢN (270 = 100 + 200)</t>
  </si>
  <si>
    <t>C - NỢ PHẢI TRẢ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</si>
  <si>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</si>
  <si>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</si>
  <si>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</si>
  <si>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</si>
  <si>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</si>
  <si>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</si>
  <si>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>7. Phải trả theo tiến độ kế hoạch hợp đồng xây dựng</t>
  </si>
  <si>
    <t xml:space="preserve">8. Doanh thu chưa thực hiện ngắn hạn </t>
  </si>
  <si>
    <t>9. Phải trả ngắn hạn khác</t>
  </si>
  <si>
    <t>10. Vay và nợ thuê tài chính ngắn hạn</t>
  </si>
  <si>
    <t xml:space="preserve">11. Dự phòng phải trả ngắn hạn </t>
  </si>
  <si>
    <t xml:space="preserve">12. Quỹ khen thưởng, phúc lợi </t>
  </si>
  <si>
    <t>13. Quỹ bình ổn giá</t>
  </si>
  <si>
    <t>14. Giao dịch mua bán lại trái phiếu Chính phủ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</si>
  <si>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</si>
  <si>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</si>
  <si>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</si>
  <si>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</si>
  <si>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</si>
  <si>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 xml:space="preserve">6. Doanh thu chưa thực hiện dài hạn </t>
  </si>
  <si>
    <t>7. Phải trả dài hạn khác</t>
  </si>
  <si>
    <t xml:space="preserve">8. Vay và nợ thuê tài chính dài hạn </t>
  </si>
  <si>
    <t>9. Trái phiếu chuyển đổi</t>
  </si>
  <si>
    <t>10. Cổ phiếu ưu đãi</t>
  </si>
  <si>
    <t xml:space="preserve">11. Thuế thu nhập hoãn lại phải trả </t>
  </si>
  <si>
    <t xml:space="preserve">12. Dự phòng phải trả dài hạn </t>
  </si>
  <si>
    <t>13. Quỹ phát triển khoa học và công nghệ</t>
  </si>
  <si>
    <t>D - VỐN CHỦ SỞ HỮU</t>
  </si>
  <si>
    <t>1. Vốn góp của chủ sở hữu</t>
  </si>
  <si>
    <t xml:space="preserve">    - Cổ phiếu phổ thông có quyền biểu quyết</t>
  </si>
  <si>
    <t>411a</t>
  </si>
  <si>
    <t xml:space="preserve">    - Cổ phiếu ưu đãi</t>
  </si>
  <si>
    <t>411b</t>
  </si>
  <si>
    <t>2. Thặng dư vốn cổ phần</t>
  </si>
  <si>
    <t>3. Quyền chọn chuyển đổi trái phiếu</t>
  </si>
  <si>
    <t xml:space="preserve">4. Vốn khác của chủ sở hữu 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</si>
  <si>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</si>
  <si>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</si>
  <si>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</si>
  <si>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</si>
  <si>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</si>
  <si>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</si>
  <si>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</si>
  <si>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 xml:space="preserve">     - LNST chưa phân phối lũy kế đến cuối kỳ trước</t>
  </si>
  <si>
    <t>421a</t>
  </si>
  <si>
    <t xml:space="preserve">     - LNST chưa phân phối kỳ này</t>
  </si>
  <si>
    <t>421b</t>
  </si>
  <si>
    <t>12. Nguồn vốn đầu tư XDCB</t>
  </si>
  <si>
    <t>Tổng cộng nguồn vốn (440 = 300 + 400)</t>
  </si>
  <si>
    <t>3. Doanh thu thuần về bán hàng và cung cấp dịch vụ (10= 01-02)</t>
  </si>
  <si>
    <t>5. Lợi nhuận gộp về bán hàng và cung cấp dịch vụ (20=10 - 11)</t>
  </si>
  <si>
    <r>
      <t xml:space="preserve">  - Trong đó:</t>
    </r>
    <r>
      <rPr>
        <sz val="13"/>
        <rFont val="Times New Roman"/>
        <family val="1"/>
      </rPr>
      <t xml:space="preserve"> Chi phí lãi vay </t>
    </r>
  </si>
  <si>
    <t>3. Tiền thu từ đi vay</t>
  </si>
  <si>
    <t>5. Tiền trả nợ gốc thuê tài chính</t>
  </si>
  <si>
    <t>4. Tiền lãi vay đã trả</t>
  </si>
  <si>
    <t>5. Thuế thu nhập doanh nghiệp đã nộp</t>
  </si>
  <si>
    <t>1. Tiền thu từ phát hành cổ phiếu, nhận vốn góp của chủ sở hữu</t>
  </si>
  <si>
    <t xml:space="preserve">2. Tiền trả lại vốn góp cho các chủ sở hữu, mua lại cổ phiếu  của doanh nghiệp đã phát hành   </t>
  </si>
  <si>
    <t>4. Tiền trả nợ gốc vay</t>
  </si>
  <si>
    <t>- Khấu hao TSCĐ và BĐSĐT</t>
  </si>
  <si>
    <t>- Các khoản dự phòng</t>
  </si>
  <si>
    <t>- Lãi, lỗ chênh lệch tỷ giá hối đoái do đánh giá lại các khoản mục tiền tệ có gốc ngoại tệ</t>
  </si>
  <si>
    <t>- Lãi, lỗ từ hoạt động đầu tư</t>
  </si>
  <si>
    <t>- Chi phí lãi vay</t>
  </si>
  <si>
    <t xml:space="preserve">- Các khoản điều chỉnh khác </t>
  </si>
  <si>
    <t>- Tăng, giảm các khoản phải thu</t>
  </si>
  <si>
    <t>- Tăng, giảm hàng tồn kho</t>
  </si>
  <si>
    <t>- Tăng, giảm các khoản phải trả (Không kể lãi vay phải trả, thuế thu nhập doanh nghiệp phải nộp)</t>
  </si>
  <si>
    <t>11</t>
  </si>
  <si>
    <t>- Tăng, giảm chi phí trả trước</t>
  </si>
  <si>
    <t>12</t>
  </si>
  <si>
    <t>- Tăng, giảm chứng khoán kinh doanh</t>
  </si>
  <si>
    <t>13</t>
  </si>
  <si>
    <t>- Tiền lãi vay đã trả</t>
  </si>
  <si>
    <t>- Thuế thu nhập doanh nghiệp đã nộp</t>
  </si>
  <si>
    <t>- Tiền thu khác từ hoạt động kinh doanh</t>
  </si>
  <si>
    <t>- Tiền chi khác cho hoạt động kinh doanh</t>
  </si>
  <si>
    <t>Lũy kế từ đầu năm đến cuối kỳ này Năm nay</t>
  </si>
  <si>
    <t>Lũy kế từ đầu năm  đến cuối kỳ này Năm trước</t>
  </si>
  <si>
    <t>Lũy kế từ đầu năm đến cuối kỳ Năm nay</t>
  </si>
  <si>
    <t>Lũy kế từ đầu năm đến cuối kỳ Năm trước</t>
  </si>
  <si>
    <t>13. Lợi ích cổ đông không kiểm soát</t>
  </si>
  <si>
    <t>8. Phần lãi lỗ trong công ty liên doanh, liên kết</t>
  </si>
  <si>
    <t>9. Chi phí bán hàng</t>
  </si>
  <si>
    <t>10. Chi phí quản lý doanh nghiệp</t>
  </si>
  <si>
    <t>11. Lợi nhuận thuần từ hoạt động kinh doanh {30 = 20 + (21-22)-(25+26)}</t>
  </si>
  <si>
    <t>12. Thu nhập khác</t>
  </si>
  <si>
    <t>13. Chi phí khác</t>
  </si>
  <si>
    <t>14. Lợi nhuận khác (40 = 31 - 32)</t>
  </si>
  <si>
    <t>15. Tổng lợi nhuận kế toán trước thuế (50 = 30 + 40)</t>
  </si>
  <si>
    <t>16. Chi phí thuế TNDN hiện hành</t>
  </si>
  <si>
    <t>17. Chi phí thuế TNDN hoãn lại</t>
  </si>
  <si>
    <t>18. Lợi nhuận sau thuế thu nhập doanh nghiệp (60=50 – 51 - 52)</t>
  </si>
  <si>
    <t>19. Lợi nhuận sau thuế công ty mẹ</t>
  </si>
  <si>
    <t>20. Lợi nhuận sau thuế công ty mẹ không kiểm soát</t>
  </si>
  <si>
    <t>21. Lãi cơ bản trên cổ phiếu (*)</t>
  </si>
  <si>
    <t>22. Lãi suy giảm trên cổ phiếu (*)</t>
  </si>
  <si>
    <t>Công ty cổ phần nước sạch Thái Nguyên</t>
  </si>
  <si>
    <t>Địa chỉ: Tổ 1, P.Trưng Vương, TP.Thái Nguyên, T.Thái Nguyên</t>
  </si>
  <si>
    <t>Điện thoại: 02803851498    Fax: 02803852976</t>
  </si>
  <si>
    <t>Thuyế minh</t>
  </si>
  <si>
    <t>VIII,3</t>
  </si>
  <si>
    <t>VIII,4</t>
  </si>
  <si>
    <t>VII,1</t>
  </si>
  <si>
    <t>VII,2</t>
  </si>
  <si>
    <t>VII,3</t>
  </si>
  <si>
    <t>VII,4</t>
  </si>
  <si>
    <t>VII,5</t>
  </si>
  <si>
    <t>VII,6</t>
  </si>
  <si>
    <t>VII,7</t>
  </si>
  <si>
    <t>VII,8</t>
  </si>
  <si>
    <t>VII,10</t>
  </si>
  <si>
    <t>VII,11</t>
  </si>
  <si>
    <t>VI,01</t>
  </si>
  <si>
    <t>VI,02</t>
  </si>
  <si>
    <t>VI,03</t>
  </si>
  <si>
    <t>VI,04</t>
  </si>
  <si>
    <t>VI,05</t>
  </si>
  <si>
    <t>VI,07</t>
  </si>
  <si>
    <t>VI,11</t>
  </si>
  <si>
    <t>VI,14</t>
  </si>
  <si>
    <t>VI,09</t>
  </si>
  <si>
    <t>VI,10</t>
  </si>
  <si>
    <t>VI,08</t>
  </si>
  <si>
    <t>VI,17</t>
  </si>
  <si>
    <t>VI,13</t>
  </si>
  <si>
    <t>VI,15</t>
  </si>
  <si>
    <t>VI,16</t>
  </si>
  <si>
    <t>VI,12</t>
  </si>
  <si>
    <t>VI,18</t>
  </si>
  <si>
    <t>V,18</t>
  </si>
  <si>
    <t>VI,19</t>
  </si>
  <si>
    <t>QUÝ IV ( Báo cáo Hợp nhất)</t>
  </si>
  <si>
    <t>Lập, ngày   20  tháng  01   năm 2017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</si>
</sst>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9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sz val="10"/>
      <color indexed="8"/>
      <name val="Arial"/>
      <family val="2"/>
    </font>
    <font>
      <b/>
      <sz val="11"/>
      <color indexed="8"/>
      <name val="Times New Roman"/>
      <family val="1"/>
    </font>
    <font>
      <sz val="11"/>
      <name val="Calibri"/>
      <family val="2"/>
    </font>
    <font>
      <b/>
      <i/>
      <sz val="11"/>
      <color indexed="8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i/>
      <sz val="11"/>
      <name val="Times New Roman"/>
      <family val="1"/>
    </font>
    <font>
      <b/>
      <sz val="11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/>
  </cellStyleXfs>
  <cellXfs count="93">
    <xf numFmtId="0" fontId="0" fillId="0" borderId="0" xfId="0"/>
    <xf numFmtId="0" fontId="2" fillId="0" borderId="0" xfId="0" applyFont="1"/>
    <xf numFmtId="0" fontId="13" fillId="0" borderId="0" xfId="0" applyFont="1"/>
    <xf numFmtId="0" fontId="3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5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34" fillId="0" borderId="1" xfId="2" applyBorder="1"/>
    <xf numFmtId="0" fontId="16" fillId="0" borderId="0" xfId="0" applyFont="1"/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6" fillId="0" borderId="0" xfId="0" applyFont="1"/>
    <xf numFmtId="0" fontId="12" fillId="0" borderId="0" xfId="3" applyFont="1"/>
    <xf numFmtId="0" fontId="15" fillId="0" borderId="0" xfId="3" applyFont="1" applyAlignment="1">
      <alignment horizontal="right" vertical="center"/>
    </xf>
    <xf numFmtId="0" fontId="6" fillId="3" borderId="0" xfId="0" applyFont="1" applyFill="1"/>
    <xf numFmtId="0" fontId="7" fillId="3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 applyProtection="1">
      <alignment horizontal="center" vertical="center" wrapText="1"/>
      <protection locked="0"/>
    </xf>
    <xf numFmtId="0" fontId="5" fillId="3" borderId="1" xfId="3" applyFont="1" applyFill="1" applyBorder="1" applyAlignment="1">
      <alignment horizontal="justify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9" fillId="0" borderId="0" xfId="3" applyFont="1" applyFill="1"/>
    <xf numFmtId="0" fontId="8" fillId="0" borderId="0" xfId="3" applyFont="1" applyFill="1" applyAlignment="1">
      <alignment horizontal="right" vertical="center"/>
    </xf>
    <xf numFmtId="0" fontId="6" fillId="0" borderId="0" xfId="0" applyFont="1" applyFill="1"/>
    <xf numFmtId="0" fontId="7" fillId="0" borderId="0" xfId="3" applyFont="1" applyFill="1" applyAlignment="1">
      <alignment horizontal="left" vertical="center"/>
    </xf>
    <xf numFmtId="0" fontId="8" fillId="0" borderId="0" xfId="3" applyFont="1" applyFill="1" applyAlignment="1">
      <alignment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43" fontId="11" fillId="0" borderId="1" xfId="1" quotePrefix="1" applyFont="1" applyBorder="1" applyAlignment="1">
      <alignment horizontal="right"/>
    </xf>
    <xf numFmtId="164" fontId="11" fillId="0" borderId="1" xfId="1" quotePrefix="1" applyNumberFormat="1" applyFont="1" applyBorder="1" applyAlignment="1">
      <alignment horizontal="right"/>
    </xf>
    <xf numFmtId="43" fontId="5" fillId="3" borderId="1" xfId="1" applyFont="1" applyFill="1" applyBorder="1" applyAlignment="1" applyProtection="1">
      <alignment horizontal="right" vertical="center" wrapText="1"/>
      <protection locked="0"/>
    </xf>
    <xf numFmtId="43" fontId="5" fillId="3" borderId="1" xfId="1" applyFont="1" applyFill="1" applyBorder="1" applyAlignment="1" applyProtection="1">
      <alignment horizontal="right" vertical="center" wrapText="1"/>
    </xf>
    <xf numFmtId="43" fontId="5" fillId="3" borderId="1" xfId="1" applyFont="1" applyFill="1" applyBorder="1" applyAlignment="1">
      <alignment horizontal="right" vertical="center" wrapText="1"/>
    </xf>
    <xf numFmtId="43" fontId="7" fillId="3" borderId="1" xfId="1" applyFont="1" applyFill="1" applyBorder="1" applyAlignment="1" applyProtection="1">
      <alignment horizontal="right" vertical="center" wrapText="1"/>
    </xf>
    <xf numFmtId="0" fontId="2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justify" vertical="top" wrapText="1"/>
    </xf>
    <xf numFmtId="0" fontId="23" fillId="0" borderId="1" xfId="0" applyFont="1" applyBorder="1" applyAlignment="1">
      <alignment horizontal="center" vertical="top" wrapText="1"/>
    </xf>
    <xf numFmtId="0" fontId="21" fillId="0" borderId="1" xfId="0" quotePrefix="1" applyFont="1" applyBorder="1" applyAlignment="1">
      <alignment horizontal="center" vertical="top" wrapText="1"/>
    </xf>
    <xf numFmtId="0" fontId="23" fillId="0" borderId="1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23" fillId="0" borderId="1" xfId="0" quotePrefix="1" applyFont="1" applyBorder="1" applyAlignment="1">
      <alignment horizontal="center" vertical="top" wrapText="1"/>
    </xf>
    <xf numFmtId="0" fontId="18" fillId="0" borderId="1" xfId="3" applyFont="1" applyBorder="1" applyAlignment="1">
      <alignment horizontal="center" vertical="center" wrapText="1"/>
    </xf>
    <xf numFmtId="0" fontId="1" fillId="0" borderId="0" xfId="3" applyFont="1" applyFill="1"/>
    <xf numFmtId="0" fontId="15" fillId="0" borderId="0" xfId="3" applyFont="1" applyFill="1" applyAlignment="1">
      <alignment horizontal="right" vertical="center"/>
    </xf>
    <xf numFmtId="0" fontId="18" fillId="0" borderId="1" xfId="3" applyFont="1" applyFill="1" applyBorder="1" applyAlignment="1">
      <alignment horizontal="center" vertical="top" wrapText="1"/>
    </xf>
    <xf numFmtId="0" fontId="18" fillId="0" borderId="1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top" wrapText="1"/>
    </xf>
    <xf numFmtId="43" fontId="25" fillId="0" borderId="1" xfId="1" applyFont="1" applyFill="1" applyBorder="1" applyAlignment="1">
      <alignment horizontal="center"/>
    </xf>
    <xf numFmtId="0" fontId="18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center" vertical="top" wrapText="1"/>
    </xf>
    <xf numFmtId="43" fontId="26" fillId="0" borderId="1" xfId="1" applyFont="1" applyFill="1" applyBorder="1" applyAlignment="1">
      <alignment horizontal="center"/>
    </xf>
    <xf numFmtId="43" fontId="27" fillId="0" borderId="1" xfId="1" applyFont="1" applyFill="1" applyBorder="1" applyAlignment="1">
      <alignment horizontal="center"/>
    </xf>
    <xf numFmtId="43" fontId="13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right" vertical="center" wrapText="1"/>
    </xf>
    <xf numFmtId="43" fontId="28" fillId="3" borderId="1" xfId="1" applyFont="1" applyFill="1" applyBorder="1" applyAlignment="1" applyProtection="1">
      <alignment horizontal="right" vertical="center" wrapText="1"/>
      <protection locked="0"/>
    </xf>
    <xf numFmtId="43" fontId="28" fillId="3" borderId="1" xfId="1" applyFont="1" applyFill="1" applyBorder="1" applyAlignment="1" applyProtection="1">
      <alignment horizontal="right" vertical="center" wrapText="1"/>
    </xf>
    <xf numFmtId="43" fontId="28" fillId="3" borderId="1" xfId="1" applyFont="1" applyFill="1" applyBorder="1" applyAlignment="1">
      <alignment horizontal="right" vertical="center" wrapText="1"/>
    </xf>
    <xf numFmtId="43" fontId="29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 wrapText="1"/>
    </xf>
    <xf numFmtId="43" fontId="6" fillId="3" borderId="0" xfId="0" applyNumberFormat="1" applyFont="1" applyFill="1"/>
    <xf numFmtId="0" fontId="1" fillId="0" borderId="0" xfId="3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3" fontId="30" fillId="0" borderId="1" xfId="1" quotePrefix="1" applyFont="1" applyBorder="1" applyAlignment="1">
      <alignment horizontal="right"/>
    </xf>
    <xf numFmtId="37" fontId="30" fillId="0" borderId="1" xfId="1" quotePrefix="1" applyNumberFormat="1" applyFont="1" applyBorder="1" applyAlignment="1">
      <alignment horizontal="right"/>
    </xf>
    <xf numFmtId="43" fontId="31" fillId="0" borderId="1" xfId="1" quotePrefix="1" applyFont="1" applyBorder="1" applyAlignment="1">
      <alignment horizontal="right"/>
    </xf>
    <xf numFmtId="43" fontId="6" fillId="0" borderId="0" xfId="0" applyNumberFormat="1" applyFont="1" applyFill="1"/>
    <xf numFmtId="0" fontId="29" fillId="0" borderId="1" xfId="0" applyFont="1" applyBorder="1" applyAlignment="1">
      <alignment horizontal="center"/>
    </xf>
    <xf numFmtId="43" fontId="32" fillId="0" borderId="1" xfId="1" quotePrefix="1" applyFont="1" applyBorder="1" applyAlignment="1">
      <alignment horizontal="right"/>
    </xf>
    <xf numFmtId="43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43" fontId="25" fillId="0" borderId="1" xfId="1" quotePrefix="1" applyFont="1" applyBorder="1" applyAlignment="1">
      <alignment horizontal="right"/>
    </xf>
    <xf numFmtId="43" fontId="26" fillId="0" borderId="1" xfId="1" quotePrefix="1" applyFont="1" applyBorder="1" applyAlignment="1">
      <alignment horizontal="right"/>
    </xf>
    <xf numFmtId="0" fontId="18" fillId="0" borderId="0" xfId="3" applyFont="1" applyFill="1" applyAlignment="1">
      <alignment horizontal="left" vertical="top"/>
    </xf>
    <xf numFmtId="0" fontId="18" fillId="0" borderId="0" xfId="3" applyFont="1" applyAlignment="1">
      <alignment horizontal="left" vertical="top"/>
    </xf>
    <xf numFmtId="0" fontId="20" fillId="0" borderId="0" xfId="3" applyFont="1" applyAlignment="1">
      <alignment horizontal="left" vertical="top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29"/>
  <sheetViews>
    <sheetView tabSelected="1" workbookViewId="0">
      <selection activeCell="D34" sqref="D34"/>
    </sheetView>
  </sheetViews>
  <sheetFormatPr defaultRowHeight="15"/>
  <cols>
    <col min="1" max="1" width="3.7109375" style="2" customWidth="1"/>
    <col min="2" max="2" width="12.42578125" style="2" customWidth="1"/>
    <col min="3" max="3" width="31.42578125" style="2" bestFit="1" customWidth="1"/>
    <col min="4" max="4" width="38.7109375" style="2" customWidth="1"/>
    <col min="5" max="16384" width="9.140625" style="2"/>
  </cols>
  <sheetData>
    <row r="2" spans="2:4">
      <c r="B2" s="1" t="s">
        <v>239</v>
      </c>
    </row>
    <row r="3" spans="2:4">
      <c r="B3" s="3" t="s">
        <v>240</v>
      </c>
    </row>
    <row r="4" spans="2:4">
      <c r="B4" s="3" t="s">
        <v>241</v>
      </c>
    </row>
    <row r="7" spans="2:4" ht="18.75">
      <c r="C7" s="4" t="s">
        <v>83</v>
      </c>
    </row>
    <row r="8" spans="2:4" ht="18.75">
      <c r="C8" s="4"/>
    </row>
    <row r="9" spans="2:4">
      <c r="C9" s="5" t="s">
        <v>28</v>
      </c>
      <c r="D9" s="6" t="s">
        <v>274</v>
      </c>
    </row>
    <row r="10" spans="2:4">
      <c r="C10" s="5" t="s">
        <v>29</v>
      </c>
      <c r="D10" s="6">
        <v>2016</v>
      </c>
    </row>
    <row r="13" spans="2:4">
      <c r="D13" s="7"/>
    </row>
    <row r="14" spans="2:4">
      <c r="B14" s="16" t="s">
        <v>30</v>
      </c>
      <c r="C14" s="17" t="s">
        <v>31</v>
      </c>
      <c r="D14" s="17" t="s">
        <v>32</v>
      </c>
    </row>
    <row r="15" spans="2:4">
      <c r="B15" s="8">
        <v>1</v>
      </c>
      <c r="C15" s="9" t="s">
        <v>33</v>
      </c>
      <c r="D15" s="10" t="s">
        <v>85</v>
      </c>
    </row>
    <row r="16" spans="2:4">
      <c r="B16" s="8">
        <v>2</v>
      </c>
      <c r="C16" s="9" t="s">
        <v>34</v>
      </c>
      <c r="D16" s="10" t="s">
        <v>86</v>
      </c>
    </row>
    <row r="17" spans="2:4">
      <c r="B17" s="8">
        <v>3</v>
      </c>
      <c r="C17" s="9" t="s">
        <v>89</v>
      </c>
      <c r="D17" s="10" t="s">
        <v>87</v>
      </c>
    </row>
    <row r="18" spans="2:4">
      <c r="B18" s="8">
        <v>4</v>
      </c>
      <c r="C18" s="9" t="s">
        <v>90</v>
      </c>
      <c r="D18" s="10" t="s">
        <v>88</v>
      </c>
    </row>
    <row r="19" spans="2:4">
      <c r="B19" s="16"/>
      <c r="C19" s="16"/>
      <c r="D19" s="16"/>
    </row>
    <row r="21" spans="2:4">
      <c r="B21" s="11" t="s">
        <v>35</v>
      </c>
      <c r="C21" s="12" t="s">
        <v>36</v>
      </c>
    </row>
    <row r="22" spans="2:4">
      <c r="C22" s="12" t="s">
        <v>37</v>
      </c>
    </row>
    <row r="23" spans="2:4">
      <c r="C23" s="12" t="s">
        <v>49</v>
      </c>
    </row>
    <row r="27" spans="2:4">
      <c r="B27" s="13"/>
      <c r="C27" s="13"/>
      <c r="D27" s="14" t="s">
        <v>275</v>
      </c>
    </row>
    <row r="28" spans="2:4" ht="25.5">
      <c r="B28" s="15" t="s">
        <v>38</v>
      </c>
      <c r="C28" s="15" t="s">
        <v>39</v>
      </c>
      <c r="D28" s="15" t="s">
        <v>40</v>
      </c>
    </row>
    <row r="29" spans="2:4">
      <c r="B29" s="14" t="s">
        <v>41</v>
      </c>
      <c r="C29" s="14" t="s">
        <v>41</v>
      </c>
      <c r="D29" s="14" t="s">
        <v>42</v>
      </c>
    </row>
  </sheetData>
  <phoneticPr fontId="0" type="noConversion"/>
  <hyperlinks>
    <hyperlink ref="D15" location="BCDKT!A1" display="BCDKT"/>
    <hyperlink ref="D16" location="KQKD!A1" display="KQKD"/>
    <hyperlink ref="D18" location="'LCTT-GT'!A1" display="LCTT-GT"/>
    <hyperlink ref="D17" location="'LCTT-TT'!A1" display="LCTT-TT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A5" sqref="A5"/>
    </sheetView>
  </sheetViews>
  <sheetFormatPr defaultRowHeight="12.75"/>
  <cols>
    <col min="1" max="1" width="63.5703125" customWidth="1"/>
    <col min="2" max="2" width="15.42578125" customWidth="1"/>
    <col min="3" max="4" width="16.85546875" customWidth="1"/>
    <col min="5" max="5" width="16.42578125" customWidth="1"/>
    <col min="6" max="6" width="18.28515625" customWidth="1"/>
    <col min="7" max="7" width="15.85546875" customWidth="1"/>
  </cols>
  <sheetData>
    <row r="1" spans="1:7" ht="45" customHeight="1">
      <c r="A1" s="68" t="s">
        <v>43</v>
      </c>
      <c r="B1" s="68" t="s">
        <v>44</v>
      </c>
      <c r="C1" s="68" t="s">
        <v>45</v>
      </c>
      <c r="D1" s="68" t="s">
        <v>46</v>
      </c>
      <c r="E1" s="68" t="s">
        <v>47</v>
      </c>
      <c r="F1" s="68" t="s">
        <v>46</v>
      </c>
      <c r="G1" s="69" t="s">
        <v>48</v>
      </c>
    </row>
    <row r="2" spans="1:7" ht="150" customHeight="1">
      <c r="A2" s="75"/>
      <c r="B2" s="76"/>
      <c r="C2" s="76"/>
      <c r="D2" s="76"/>
      <c r="E2" s="76"/>
      <c r="F2" s="76"/>
      <c r="G2" s="77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9"/>
  <sheetViews>
    <sheetView topLeftCell="A100" workbookViewId="0">
      <selection activeCell="E119" sqref="E119"/>
    </sheetView>
  </sheetViews>
  <sheetFormatPr defaultRowHeight="14.25"/>
  <cols>
    <col min="1" max="1" width="47.140625" style="21" customWidth="1"/>
    <col min="2" max="2" width="18.7109375" style="21" customWidth="1"/>
    <col min="3" max="3" width="18.7109375" style="80" customWidth="1"/>
    <col min="4" max="4" width="19.85546875" style="21" customWidth="1"/>
    <col min="5" max="5" width="19.28515625" style="21" customWidth="1"/>
    <col min="6" max="6" width="32.28515625" style="21" customWidth="1"/>
    <col min="7" max="16384" width="9.140625" style="21"/>
  </cols>
  <sheetData>
    <row r="1" spans="1:6">
      <c r="A1" s="90" t="s">
        <v>80</v>
      </c>
      <c r="B1" s="90"/>
      <c r="C1" s="90"/>
      <c r="D1" s="90"/>
      <c r="E1" s="90"/>
    </row>
    <row r="2" spans="1:6" ht="15">
      <c r="A2" s="52"/>
      <c r="B2" s="52"/>
      <c r="C2" s="79"/>
      <c r="D2" s="52"/>
      <c r="E2" s="53" t="s">
        <v>55</v>
      </c>
    </row>
    <row r="3" spans="1:6">
      <c r="A3" s="54" t="s">
        <v>52</v>
      </c>
      <c r="B3" s="55" t="s">
        <v>9</v>
      </c>
      <c r="C3" s="55" t="s">
        <v>84</v>
      </c>
      <c r="D3" s="56" t="s">
        <v>79</v>
      </c>
      <c r="E3" s="56" t="s">
        <v>10</v>
      </c>
    </row>
    <row r="4" spans="1:6">
      <c r="A4" s="57" t="s">
        <v>91</v>
      </c>
      <c r="B4" s="57">
        <v>100</v>
      </c>
      <c r="C4" s="57"/>
      <c r="D4" s="58">
        <f>+D5+D8+D12+D21+D24</f>
        <v>109344217755</v>
      </c>
      <c r="E4" s="58">
        <f>+E5+E8+E12+E21+E24</f>
        <v>85641966861</v>
      </c>
      <c r="F4" s="78"/>
    </row>
    <row r="5" spans="1:6">
      <c r="A5" s="59" t="s">
        <v>56</v>
      </c>
      <c r="B5" s="57">
        <v>110</v>
      </c>
      <c r="C5" s="57" t="s">
        <v>255</v>
      </c>
      <c r="D5" s="58">
        <f>+D6+D7</f>
        <v>50819276963</v>
      </c>
      <c r="E5" s="58">
        <f>+E6+E7</f>
        <v>25003984890</v>
      </c>
      <c r="F5" s="78"/>
    </row>
    <row r="6" spans="1:6" ht="15">
      <c r="A6" s="60" t="s">
        <v>92</v>
      </c>
      <c r="B6" s="61">
        <v>111</v>
      </c>
      <c r="C6" s="57"/>
      <c r="D6" s="62">
        <v>7239276963</v>
      </c>
      <c r="E6" s="62">
        <v>5003984890</v>
      </c>
    </row>
    <row r="7" spans="1:6" ht="15">
      <c r="A7" s="60" t="s">
        <v>93</v>
      </c>
      <c r="B7" s="61">
        <v>112</v>
      </c>
      <c r="C7" s="57"/>
      <c r="D7" s="62">
        <v>43580000000</v>
      </c>
      <c r="E7" s="62">
        <v>20000000000</v>
      </c>
    </row>
    <row r="8" spans="1:6">
      <c r="A8" s="59" t="s">
        <v>94</v>
      </c>
      <c r="B8" s="57">
        <v>120</v>
      </c>
      <c r="C8" s="57" t="s">
        <v>256</v>
      </c>
      <c r="D8" s="58">
        <f>+D9+D10+D11</f>
        <v>5000000000</v>
      </c>
      <c r="E8" s="58">
        <f>+E9+E10+E11</f>
        <v>25000000000</v>
      </c>
    </row>
    <row r="9" spans="1:6" ht="15">
      <c r="A9" s="60" t="s">
        <v>95</v>
      </c>
      <c r="B9" s="61">
        <v>121</v>
      </c>
      <c r="C9" s="57"/>
      <c r="D9" s="62">
        <v>0</v>
      </c>
      <c r="E9" s="62">
        <v>0</v>
      </c>
    </row>
    <row r="10" spans="1:6" ht="15">
      <c r="A10" s="60" t="s">
        <v>96</v>
      </c>
      <c r="B10" s="61">
        <v>122</v>
      </c>
      <c r="C10" s="57"/>
      <c r="D10" s="62">
        <v>0</v>
      </c>
      <c r="E10" s="62">
        <v>0</v>
      </c>
    </row>
    <row r="11" spans="1:6" ht="15">
      <c r="A11" s="60" t="s">
        <v>97</v>
      </c>
      <c r="B11" s="61">
        <v>123</v>
      </c>
      <c r="C11" s="57"/>
      <c r="D11" s="62">
        <v>5000000000</v>
      </c>
      <c r="E11" s="62">
        <v>25000000000</v>
      </c>
    </row>
    <row r="12" spans="1:6">
      <c r="A12" s="59" t="s">
        <v>1</v>
      </c>
      <c r="B12" s="57">
        <v>130</v>
      </c>
      <c r="C12" s="57"/>
      <c r="D12" s="58">
        <f>+SUM(D13:D20)</f>
        <v>27492117805</v>
      </c>
      <c r="E12" s="58">
        <f>+SUM(E13:E20)</f>
        <v>17210551025</v>
      </c>
    </row>
    <row r="13" spans="1:6" ht="15">
      <c r="A13" s="60" t="s">
        <v>98</v>
      </c>
      <c r="B13" s="61">
        <v>131</v>
      </c>
      <c r="C13" s="57" t="s">
        <v>257</v>
      </c>
      <c r="D13" s="62">
        <v>20649966459</v>
      </c>
      <c r="E13" s="62">
        <v>15214036288</v>
      </c>
    </row>
    <row r="14" spans="1:6" ht="15">
      <c r="A14" s="60" t="s">
        <v>99</v>
      </c>
      <c r="B14" s="61">
        <v>132</v>
      </c>
      <c r="C14" s="57"/>
      <c r="D14" s="62">
        <v>1281124800</v>
      </c>
      <c r="E14" s="62">
        <v>217237590</v>
      </c>
    </row>
    <row r="15" spans="1:6" ht="15">
      <c r="A15" s="60" t="s">
        <v>100</v>
      </c>
      <c r="B15" s="61">
        <v>133</v>
      </c>
      <c r="C15" s="57"/>
      <c r="D15" s="62">
        <v>0</v>
      </c>
      <c r="E15" s="62">
        <v>0</v>
      </c>
    </row>
    <row r="16" spans="1:6" ht="15">
      <c r="A16" s="60" t="s">
        <v>101</v>
      </c>
      <c r="B16" s="61">
        <v>134</v>
      </c>
      <c r="C16" s="57"/>
      <c r="D16" s="62">
        <v>0</v>
      </c>
      <c r="E16" s="62">
        <v>0</v>
      </c>
    </row>
    <row r="17" spans="1:5" ht="15">
      <c r="A17" s="60" t="s">
        <v>102</v>
      </c>
      <c r="B17" s="61">
        <v>135</v>
      </c>
      <c r="C17" s="57"/>
      <c r="D17" s="62">
        <v>0</v>
      </c>
      <c r="E17" s="62">
        <v>0</v>
      </c>
    </row>
    <row r="18" spans="1:5" ht="15">
      <c r="A18" s="60" t="s">
        <v>103</v>
      </c>
      <c r="B18" s="61">
        <v>136</v>
      </c>
      <c r="C18" s="57" t="s">
        <v>258</v>
      </c>
      <c r="D18" s="62">
        <v>7368078189</v>
      </c>
      <c r="E18" s="62">
        <v>3281482042</v>
      </c>
    </row>
    <row r="19" spans="1:5" ht="15">
      <c r="A19" s="60" t="s">
        <v>104</v>
      </c>
      <c r="B19" s="61">
        <v>137</v>
      </c>
      <c r="C19" s="57"/>
      <c r="D19" s="62">
        <v>-1807506406</v>
      </c>
      <c r="E19" s="62">
        <v>-1529171915</v>
      </c>
    </row>
    <row r="20" spans="1:5" ht="15">
      <c r="A20" s="60" t="s">
        <v>105</v>
      </c>
      <c r="B20" s="61">
        <v>139</v>
      </c>
      <c r="C20" s="57" t="s">
        <v>259</v>
      </c>
      <c r="D20" s="62">
        <v>454763</v>
      </c>
      <c r="E20" s="62">
        <v>26967020</v>
      </c>
    </row>
    <row r="21" spans="1:5">
      <c r="A21" s="59" t="s">
        <v>2</v>
      </c>
      <c r="B21" s="57">
        <v>140</v>
      </c>
      <c r="C21" s="57"/>
      <c r="D21" s="58">
        <f>+D22+D23</f>
        <v>24153892755</v>
      </c>
      <c r="E21" s="58">
        <f>+E22+E23</f>
        <v>15016663585</v>
      </c>
    </row>
    <row r="22" spans="1:5" ht="15">
      <c r="A22" s="60" t="s">
        <v>106</v>
      </c>
      <c r="B22" s="61">
        <v>141</v>
      </c>
      <c r="C22" s="57" t="s">
        <v>260</v>
      </c>
      <c r="D22" s="62">
        <v>24908375922</v>
      </c>
      <c r="E22" s="62">
        <v>15771146752</v>
      </c>
    </row>
    <row r="23" spans="1:5" ht="15">
      <c r="A23" s="60" t="s">
        <v>107</v>
      </c>
      <c r="B23" s="61">
        <v>149</v>
      </c>
      <c r="C23" s="57"/>
      <c r="D23" s="62">
        <v>-754483167</v>
      </c>
      <c r="E23" s="62">
        <v>-754483167</v>
      </c>
    </row>
    <row r="24" spans="1:5">
      <c r="A24" s="59" t="s">
        <v>3</v>
      </c>
      <c r="B24" s="57">
        <v>150</v>
      </c>
      <c r="C24" s="57"/>
      <c r="D24" s="58">
        <f>+D25+D26+D27+D28+D29</f>
        <v>1878930232</v>
      </c>
      <c r="E24" s="58">
        <f>+E25+E26+E27+E28+E29</f>
        <v>3410767361</v>
      </c>
    </row>
    <row r="25" spans="1:5" ht="15">
      <c r="A25" s="60" t="s">
        <v>108</v>
      </c>
      <c r="B25" s="61">
        <v>151</v>
      </c>
      <c r="C25" s="57" t="s">
        <v>261</v>
      </c>
      <c r="D25" s="62">
        <v>1419543075</v>
      </c>
      <c r="E25" s="62">
        <v>880843520</v>
      </c>
    </row>
    <row r="26" spans="1:5" ht="15">
      <c r="A26" s="60" t="s">
        <v>109</v>
      </c>
      <c r="B26" s="61">
        <v>152</v>
      </c>
      <c r="C26" s="57"/>
      <c r="D26" s="62">
        <v>458911857</v>
      </c>
      <c r="E26" s="62">
        <v>2449813541</v>
      </c>
    </row>
    <row r="27" spans="1:5" ht="15">
      <c r="A27" s="60" t="s">
        <v>110</v>
      </c>
      <c r="B27" s="61">
        <v>153</v>
      </c>
      <c r="C27" s="57" t="s">
        <v>262</v>
      </c>
      <c r="D27" s="62">
        <v>475300</v>
      </c>
      <c r="E27" s="62">
        <v>80110300</v>
      </c>
    </row>
    <row r="28" spans="1:5" ht="15">
      <c r="A28" s="60" t="s">
        <v>111</v>
      </c>
      <c r="B28" s="61">
        <v>154</v>
      </c>
      <c r="C28" s="57"/>
      <c r="D28" s="58">
        <v>0</v>
      </c>
      <c r="E28" s="58">
        <v>0</v>
      </c>
    </row>
    <row r="29" spans="1:5" ht="15">
      <c r="A29" s="60" t="s">
        <v>112</v>
      </c>
      <c r="B29" s="61">
        <v>155</v>
      </c>
      <c r="C29" s="57"/>
      <c r="D29" s="62">
        <v>0</v>
      </c>
      <c r="E29" s="62">
        <v>0</v>
      </c>
    </row>
    <row r="30" spans="1:5">
      <c r="A30" s="57" t="s">
        <v>113</v>
      </c>
      <c r="B30" s="57">
        <v>200</v>
      </c>
      <c r="C30" s="57"/>
      <c r="D30" s="58">
        <f>+D31+D39+D49+D52+D55+D61</f>
        <v>380773274212</v>
      </c>
      <c r="E30" s="58">
        <f>+E31+E39+E49+E52+E55+E61</f>
        <v>400547012591</v>
      </c>
    </row>
    <row r="31" spans="1:5">
      <c r="A31" s="59" t="s">
        <v>114</v>
      </c>
      <c r="B31" s="57">
        <v>210</v>
      </c>
      <c r="C31" s="57"/>
      <c r="D31" s="58">
        <f>+SUM(D32:D38)</f>
        <v>681685000</v>
      </c>
      <c r="E31" s="62">
        <f>+SUM(E32:E38)</f>
        <v>0</v>
      </c>
    </row>
    <row r="32" spans="1:5" ht="15">
      <c r="A32" s="60" t="s">
        <v>115</v>
      </c>
      <c r="B32" s="61">
        <v>211</v>
      </c>
      <c r="C32" s="57" t="s">
        <v>257</v>
      </c>
      <c r="D32" s="62">
        <v>681685000</v>
      </c>
      <c r="E32" s="62">
        <v>0</v>
      </c>
    </row>
    <row r="33" spans="1:5" ht="15">
      <c r="A33" s="60" t="s">
        <v>116</v>
      </c>
      <c r="B33" s="61">
        <v>212</v>
      </c>
      <c r="C33" s="57"/>
      <c r="D33" s="62">
        <v>0</v>
      </c>
      <c r="E33" s="62">
        <v>0</v>
      </c>
    </row>
    <row r="34" spans="1:5" ht="15">
      <c r="A34" s="60" t="s">
        <v>117</v>
      </c>
      <c r="B34" s="61">
        <v>213</v>
      </c>
      <c r="C34" s="57"/>
      <c r="D34" s="58">
        <v>0</v>
      </c>
      <c r="E34" s="58">
        <v>0</v>
      </c>
    </row>
    <row r="35" spans="1:5" ht="15">
      <c r="A35" s="60" t="s">
        <v>118</v>
      </c>
      <c r="B35" s="61">
        <v>214</v>
      </c>
      <c r="C35" s="57"/>
      <c r="D35" s="62">
        <v>0</v>
      </c>
      <c r="E35" s="62">
        <v>0</v>
      </c>
    </row>
    <row r="36" spans="1:5" ht="15">
      <c r="A36" s="60" t="s">
        <v>119</v>
      </c>
      <c r="B36" s="61">
        <v>215</v>
      </c>
      <c r="C36" s="57"/>
      <c r="D36" s="63">
        <v>0</v>
      </c>
      <c r="E36" s="63">
        <v>0</v>
      </c>
    </row>
    <row r="37" spans="1:5" ht="15">
      <c r="A37" s="60" t="s">
        <v>120</v>
      </c>
      <c r="B37" s="61">
        <v>216</v>
      </c>
      <c r="C37" s="57" t="s">
        <v>258</v>
      </c>
      <c r="D37" s="63">
        <v>0</v>
      </c>
      <c r="E37" s="63">
        <v>0</v>
      </c>
    </row>
    <row r="38" spans="1:5" ht="15">
      <c r="A38" s="60" t="s">
        <v>121</v>
      </c>
      <c r="B38" s="61">
        <v>219</v>
      </c>
      <c r="C38" s="57"/>
      <c r="D38" s="62">
        <v>0</v>
      </c>
      <c r="E38" s="62">
        <v>0</v>
      </c>
    </row>
    <row r="39" spans="1:5">
      <c r="A39" s="59" t="s">
        <v>4</v>
      </c>
      <c r="B39" s="57">
        <v>220</v>
      </c>
      <c r="C39" s="57"/>
      <c r="D39" s="58">
        <f>+D40+D43+D46</f>
        <v>359895077252</v>
      </c>
      <c r="E39" s="58">
        <f>+E40+E43+E46</f>
        <v>384146265502</v>
      </c>
    </row>
    <row r="40" spans="1:5" ht="15">
      <c r="A40" s="60" t="s">
        <v>122</v>
      </c>
      <c r="B40" s="61">
        <v>221</v>
      </c>
      <c r="C40" s="57" t="s">
        <v>263</v>
      </c>
      <c r="D40" s="63">
        <v>359817444994</v>
      </c>
      <c r="E40" s="63">
        <f>+E41+E42</f>
        <v>384047033244</v>
      </c>
    </row>
    <row r="41" spans="1:5" ht="15">
      <c r="A41" s="60" t="s">
        <v>57</v>
      </c>
      <c r="B41" s="61">
        <v>222</v>
      </c>
      <c r="C41" s="57"/>
      <c r="D41" s="62">
        <v>545062372970</v>
      </c>
      <c r="E41" s="62">
        <v>541255168551</v>
      </c>
    </row>
    <row r="42" spans="1:5" ht="15">
      <c r="A42" s="60" t="s">
        <v>123</v>
      </c>
      <c r="B42" s="61">
        <v>223</v>
      </c>
      <c r="C42" s="57"/>
      <c r="D42" s="63">
        <v>-185244927976</v>
      </c>
      <c r="E42" s="62">
        <v>-157208135307</v>
      </c>
    </row>
    <row r="43" spans="1:5" ht="15">
      <c r="A43" s="60" t="s">
        <v>124</v>
      </c>
      <c r="B43" s="61">
        <v>224</v>
      </c>
      <c r="C43" s="57"/>
      <c r="D43" s="63">
        <f>+D44+D45</f>
        <v>0</v>
      </c>
      <c r="E43" s="63">
        <f>+E44+E45</f>
        <v>0</v>
      </c>
    </row>
    <row r="44" spans="1:5" ht="15">
      <c r="A44" s="60" t="s">
        <v>57</v>
      </c>
      <c r="B44" s="61">
        <v>225</v>
      </c>
      <c r="C44" s="57"/>
      <c r="D44" s="62">
        <v>0</v>
      </c>
      <c r="E44" s="62">
        <v>0</v>
      </c>
    </row>
    <row r="45" spans="1:5" ht="15">
      <c r="A45" s="60" t="s">
        <v>123</v>
      </c>
      <c r="B45" s="61">
        <v>226</v>
      </c>
      <c r="C45" s="57"/>
      <c r="D45" s="58">
        <v>0</v>
      </c>
      <c r="E45" s="58">
        <v>0</v>
      </c>
    </row>
    <row r="46" spans="1:5" ht="15">
      <c r="A46" s="60" t="s">
        <v>125</v>
      </c>
      <c r="B46" s="61">
        <v>227</v>
      </c>
      <c r="C46" s="57" t="s">
        <v>264</v>
      </c>
      <c r="D46" s="58">
        <f>+D47+D48</f>
        <v>77632258</v>
      </c>
      <c r="E46" s="58">
        <f>+E47+E48</f>
        <v>99232258</v>
      </c>
    </row>
    <row r="47" spans="1:5" ht="15">
      <c r="A47" s="60" t="s">
        <v>57</v>
      </c>
      <c r="B47" s="61">
        <v>228</v>
      </c>
      <c r="C47" s="57"/>
      <c r="D47" s="63">
        <v>108000000</v>
      </c>
      <c r="E47" s="62">
        <f>+D47</f>
        <v>108000000</v>
      </c>
    </row>
    <row r="48" spans="1:5" ht="15">
      <c r="A48" s="60" t="s">
        <v>123</v>
      </c>
      <c r="B48" s="61">
        <v>229</v>
      </c>
      <c r="C48" s="57"/>
      <c r="D48" s="62">
        <v>-30367742</v>
      </c>
      <c r="E48" s="62">
        <v>-8767742</v>
      </c>
    </row>
    <row r="49" spans="1:5">
      <c r="A49" s="59" t="s">
        <v>5</v>
      </c>
      <c r="B49" s="57">
        <v>230</v>
      </c>
      <c r="C49" s="57"/>
      <c r="D49" s="62">
        <f>+D50+D51</f>
        <v>0</v>
      </c>
      <c r="E49" s="62">
        <f>+E50+E51</f>
        <v>0</v>
      </c>
    </row>
    <row r="50" spans="1:5" ht="15">
      <c r="A50" s="60" t="s">
        <v>57</v>
      </c>
      <c r="B50" s="61">
        <v>231</v>
      </c>
      <c r="C50" s="57"/>
      <c r="D50" s="62">
        <v>0</v>
      </c>
      <c r="E50" s="62">
        <v>0</v>
      </c>
    </row>
    <row r="51" spans="1:5" ht="15">
      <c r="A51" s="60" t="s">
        <v>123</v>
      </c>
      <c r="B51" s="61">
        <v>232</v>
      </c>
      <c r="C51" s="57"/>
      <c r="D51" s="62">
        <v>0</v>
      </c>
      <c r="E51" s="62">
        <v>0</v>
      </c>
    </row>
    <row r="52" spans="1:5">
      <c r="A52" s="59" t="s">
        <v>126</v>
      </c>
      <c r="B52" s="57">
        <v>240</v>
      </c>
      <c r="C52" s="57" t="s">
        <v>265</v>
      </c>
      <c r="D52" s="58">
        <f>+D53+D54</f>
        <v>12132232567</v>
      </c>
      <c r="E52" s="58">
        <f>+E53+E54</f>
        <v>6575378369</v>
      </c>
    </row>
    <row r="53" spans="1:5" ht="15">
      <c r="A53" s="60" t="s">
        <v>127</v>
      </c>
      <c r="B53" s="61">
        <v>241</v>
      </c>
      <c r="C53" s="57"/>
      <c r="D53" s="58">
        <v>0</v>
      </c>
      <c r="E53" s="58">
        <v>0</v>
      </c>
    </row>
    <row r="54" spans="1:5" ht="15">
      <c r="A54" s="60" t="s">
        <v>128</v>
      </c>
      <c r="B54" s="61">
        <v>242</v>
      </c>
      <c r="C54" s="57"/>
      <c r="D54" s="62">
        <v>12132232567</v>
      </c>
      <c r="E54" s="62">
        <v>6575378369</v>
      </c>
    </row>
    <row r="55" spans="1:5">
      <c r="A55" s="59" t="s">
        <v>129</v>
      </c>
      <c r="B55" s="57">
        <v>250</v>
      </c>
      <c r="C55" s="57"/>
      <c r="D55" s="58">
        <f>+D56+D57+D58+D59+D60</f>
        <v>0</v>
      </c>
      <c r="E55" s="58">
        <f>+E56+E57+E58+E59+E60</f>
        <v>0</v>
      </c>
    </row>
    <row r="56" spans="1:5" ht="15">
      <c r="A56" s="60" t="s">
        <v>130</v>
      </c>
      <c r="B56" s="61">
        <v>251</v>
      </c>
      <c r="C56" s="57" t="s">
        <v>256</v>
      </c>
      <c r="D56" s="62">
        <v>0</v>
      </c>
      <c r="E56" s="62">
        <v>0</v>
      </c>
    </row>
    <row r="57" spans="1:5" ht="15">
      <c r="A57" s="60" t="s">
        <v>131</v>
      </c>
      <c r="B57" s="61">
        <v>252</v>
      </c>
      <c r="C57" s="57"/>
      <c r="D57" s="62">
        <v>0</v>
      </c>
      <c r="E57" s="58">
        <v>0</v>
      </c>
    </row>
    <row r="58" spans="1:5" ht="15">
      <c r="A58" s="60" t="s">
        <v>132</v>
      </c>
      <c r="B58" s="61">
        <v>253</v>
      </c>
      <c r="C58" s="57"/>
      <c r="D58" s="58">
        <v>0</v>
      </c>
      <c r="E58" s="58">
        <v>0</v>
      </c>
    </row>
    <row r="59" spans="1:5" ht="15">
      <c r="A59" s="60" t="s">
        <v>133</v>
      </c>
      <c r="B59" s="61">
        <v>254</v>
      </c>
      <c r="C59" s="57"/>
      <c r="D59" s="64">
        <v>0</v>
      </c>
      <c r="E59" s="64">
        <v>0</v>
      </c>
    </row>
    <row r="60" spans="1:5" ht="15">
      <c r="A60" s="60" t="s">
        <v>134</v>
      </c>
      <c r="B60" s="61">
        <v>255</v>
      </c>
      <c r="C60" s="57"/>
      <c r="D60" s="58">
        <v>0</v>
      </c>
      <c r="E60" s="58">
        <v>0</v>
      </c>
    </row>
    <row r="61" spans="1:5">
      <c r="A61" s="59" t="s">
        <v>135</v>
      </c>
      <c r="B61" s="57">
        <v>260</v>
      </c>
      <c r="C61" s="57"/>
      <c r="D61" s="58">
        <f>+D62+D63+D64+D65</f>
        <v>8064279393</v>
      </c>
      <c r="E61" s="58">
        <f>+E62+E63+E64+E65</f>
        <v>9825368720</v>
      </c>
    </row>
    <row r="62" spans="1:5" ht="15">
      <c r="A62" s="60" t="s">
        <v>136</v>
      </c>
      <c r="B62" s="61">
        <v>261</v>
      </c>
      <c r="C62" s="57" t="s">
        <v>261</v>
      </c>
      <c r="D62" s="62">
        <v>8062817566</v>
      </c>
      <c r="E62" s="62">
        <v>9825368720</v>
      </c>
    </row>
    <row r="63" spans="1:5" ht="15">
      <c r="A63" s="65" t="s">
        <v>137</v>
      </c>
      <c r="B63" s="61">
        <v>262</v>
      </c>
      <c r="C63" s="57" t="s">
        <v>266</v>
      </c>
      <c r="D63" s="62">
        <v>1461827</v>
      </c>
      <c r="E63" s="62">
        <v>0</v>
      </c>
    </row>
    <row r="64" spans="1:5" ht="15">
      <c r="A64" s="65" t="s">
        <v>138</v>
      </c>
      <c r="B64" s="61">
        <v>263</v>
      </c>
      <c r="C64" s="57"/>
      <c r="D64" s="62">
        <v>0</v>
      </c>
      <c r="E64" s="62">
        <v>0</v>
      </c>
    </row>
    <row r="65" spans="1:5" ht="15">
      <c r="A65" s="65" t="s">
        <v>139</v>
      </c>
      <c r="B65" s="61">
        <v>268</v>
      </c>
      <c r="C65" s="57"/>
      <c r="D65" s="62">
        <v>0</v>
      </c>
      <c r="E65" s="62">
        <v>0</v>
      </c>
    </row>
    <row r="66" spans="1:5">
      <c r="A66" s="57" t="s">
        <v>140</v>
      </c>
      <c r="B66" s="57">
        <v>270</v>
      </c>
      <c r="C66" s="57"/>
      <c r="D66" s="58">
        <f>+D30+D4</f>
        <v>490117491967</v>
      </c>
      <c r="E66" s="58">
        <f>+E30+E4</f>
        <v>486188979452</v>
      </c>
    </row>
    <row r="67" spans="1:5">
      <c r="A67" s="57" t="s">
        <v>141</v>
      </c>
      <c r="B67" s="57">
        <v>300</v>
      </c>
      <c r="C67" s="57"/>
      <c r="D67" s="58">
        <f>+D68+D83</f>
        <v>236689167294</v>
      </c>
      <c r="E67" s="58">
        <f>+E68+E83</f>
        <v>228890525079</v>
      </c>
    </row>
    <row r="68" spans="1:5">
      <c r="A68" s="59" t="s">
        <v>6</v>
      </c>
      <c r="B68" s="57">
        <v>310</v>
      </c>
      <c r="C68" s="57"/>
      <c r="D68" s="58">
        <f>+SUM(D69:D82)</f>
        <v>94416442385</v>
      </c>
      <c r="E68" s="58">
        <f>+SUM(E69:E82)</f>
        <v>90351007147</v>
      </c>
    </row>
    <row r="69" spans="1:5" ht="15">
      <c r="A69" s="60" t="s">
        <v>142</v>
      </c>
      <c r="B69" s="61">
        <v>311</v>
      </c>
      <c r="C69" s="57" t="s">
        <v>267</v>
      </c>
      <c r="D69" s="62">
        <v>26626985617</v>
      </c>
      <c r="E69" s="62">
        <v>33225638037</v>
      </c>
    </row>
    <row r="70" spans="1:5" ht="15">
      <c r="A70" s="60" t="s">
        <v>143</v>
      </c>
      <c r="B70" s="61">
        <v>312</v>
      </c>
      <c r="C70" s="57"/>
      <c r="D70" s="62">
        <v>1329346449</v>
      </c>
      <c r="E70" s="62">
        <v>969165090</v>
      </c>
    </row>
    <row r="71" spans="1:5" ht="15">
      <c r="A71" s="60" t="s">
        <v>144</v>
      </c>
      <c r="B71" s="61">
        <v>313</v>
      </c>
      <c r="C71" s="57" t="s">
        <v>262</v>
      </c>
      <c r="D71" s="62">
        <v>2376489448</v>
      </c>
      <c r="E71" s="62">
        <v>1120128229</v>
      </c>
    </row>
    <row r="72" spans="1:5" ht="15">
      <c r="A72" s="60" t="s">
        <v>145</v>
      </c>
      <c r="B72" s="61">
        <v>314</v>
      </c>
      <c r="C72" s="57"/>
      <c r="D72" s="62">
        <v>16126447897</v>
      </c>
      <c r="E72" s="62">
        <v>10765473241</v>
      </c>
    </row>
    <row r="73" spans="1:5" ht="15">
      <c r="A73" s="60" t="s">
        <v>146</v>
      </c>
      <c r="B73" s="61">
        <v>315</v>
      </c>
      <c r="C73" s="57" t="s">
        <v>268</v>
      </c>
      <c r="D73" s="62">
        <v>1435028163</v>
      </c>
      <c r="E73" s="62">
        <v>1124894754</v>
      </c>
    </row>
    <row r="74" spans="1:5" ht="15">
      <c r="A74" s="60" t="s">
        <v>147</v>
      </c>
      <c r="B74" s="61">
        <v>316</v>
      </c>
      <c r="C74" s="57"/>
      <c r="D74" s="58">
        <v>0</v>
      </c>
      <c r="E74" s="58">
        <v>0</v>
      </c>
    </row>
    <row r="75" spans="1:5" ht="15">
      <c r="A75" s="60" t="s">
        <v>148</v>
      </c>
      <c r="B75" s="61">
        <v>317</v>
      </c>
      <c r="C75" s="57"/>
      <c r="D75" s="62">
        <v>0</v>
      </c>
      <c r="E75" s="62">
        <v>0</v>
      </c>
    </row>
    <row r="76" spans="1:5" ht="15">
      <c r="A76" s="60" t="s">
        <v>149</v>
      </c>
      <c r="B76" s="61">
        <v>318</v>
      </c>
      <c r="C76" s="57"/>
      <c r="D76" s="62">
        <v>0</v>
      </c>
      <c r="E76" s="62">
        <v>0</v>
      </c>
    </row>
    <row r="77" spans="1:5" ht="15">
      <c r="A77" s="60" t="s">
        <v>150</v>
      </c>
      <c r="B77" s="61">
        <v>319</v>
      </c>
      <c r="C77" s="57" t="s">
        <v>269</v>
      </c>
      <c r="D77" s="62">
        <v>34957051759</v>
      </c>
      <c r="E77" s="62">
        <v>28646509180</v>
      </c>
    </row>
    <row r="78" spans="1:5" ht="15">
      <c r="A78" s="60" t="s">
        <v>151</v>
      </c>
      <c r="B78" s="61">
        <v>320</v>
      </c>
      <c r="C78" s="57" t="s">
        <v>270</v>
      </c>
      <c r="D78" s="62">
        <v>9328717658</v>
      </c>
      <c r="E78" s="62">
        <v>12235658344</v>
      </c>
    </row>
    <row r="79" spans="1:5" ht="15">
      <c r="A79" s="60" t="s">
        <v>152</v>
      </c>
      <c r="B79" s="61">
        <v>321</v>
      </c>
      <c r="C79" s="57"/>
      <c r="D79" s="62">
        <v>0</v>
      </c>
      <c r="E79" s="62">
        <v>0</v>
      </c>
    </row>
    <row r="80" spans="1:5" ht="15">
      <c r="A80" s="60" t="s">
        <v>153</v>
      </c>
      <c r="B80" s="61">
        <v>322</v>
      </c>
      <c r="C80" s="57" t="s">
        <v>271</v>
      </c>
      <c r="D80" s="62">
        <v>2236375394</v>
      </c>
      <c r="E80" s="62">
        <v>2263540272</v>
      </c>
    </row>
    <row r="81" spans="1:5" ht="15">
      <c r="A81" s="60" t="s">
        <v>154</v>
      </c>
      <c r="B81" s="61">
        <v>323</v>
      </c>
      <c r="C81" s="57"/>
      <c r="D81" s="62">
        <v>0</v>
      </c>
      <c r="E81" s="62">
        <v>0</v>
      </c>
    </row>
    <row r="82" spans="1:5" ht="15">
      <c r="A82" s="60" t="s">
        <v>155</v>
      </c>
      <c r="B82" s="61">
        <v>324</v>
      </c>
      <c r="C82" s="57"/>
      <c r="D82" s="62">
        <v>0</v>
      </c>
      <c r="E82" s="62">
        <v>0</v>
      </c>
    </row>
    <row r="83" spans="1:5">
      <c r="A83" s="59" t="s">
        <v>7</v>
      </c>
      <c r="B83" s="57">
        <v>330</v>
      </c>
      <c r="C83" s="57"/>
      <c r="D83" s="58">
        <f>SUM(D84:D96)</f>
        <v>142272724909</v>
      </c>
      <c r="E83" s="58">
        <f>SUM(E84:E96)</f>
        <v>138539517932</v>
      </c>
    </row>
    <row r="84" spans="1:5" ht="15">
      <c r="A84" s="60" t="s">
        <v>156</v>
      </c>
      <c r="B84" s="61">
        <v>331</v>
      </c>
      <c r="C84" s="57"/>
      <c r="D84" s="58">
        <v>0</v>
      </c>
      <c r="E84" s="58">
        <v>0</v>
      </c>
    </row>
    <row r="85" spans="1:5" ht="15">
      <c r="A85" s="60" t="s">
        <v>157</v>
      </c>
      <c r="B85" s="61">
        <v>332</v>
      </c>
      <c r="C85" s="57"/>
      <c r="D85" s="62">
        <v>175978473</v>
      </c>
      <c r="E85" s="62">
        <v>299072950</v>
      </c>
    </row>
    <row r="86" spans="1:5" ht="15">
      <c r="A86" s="60" t="s">
        <v>158</v>
      </c>
      <c r="B86" s="61">
        <v>333</v>
      </c>
      <c r="C86" s="57"/>
      <c r="D86" s="62">
        <v>0</v>
      </c>
      <c r="E86" s="62">
        <v>0</v>
      </c>
    </row>
    <row r="87" spans="1:5" ht="15">
      <c r="A87" s="60" t="s">
        <v>159</v>
      </c>
      <c r="B87" s="61">
        <v>334</v>
      </c>
      <c r="C87" s="57"/>
      <c r="D87" s="62">
        <v>0</v>
      </c>
      <c r="E87" s="62">
        <v>0</v>
      </c>
    </row>
    <row r="88" spans="1:5" ht="15">
      <c r="A88" s="60" t="s">
        <v>160</v>
      </c>
      <c r="B88" s="61">
        <v>335</v>
      </c>
      <c r="C88" s="57"/>
      <c r="D88" s="62">
        <v>0</v>
      </c>
      <c r="E88" s="62">
        <v>0</v>
      </c>
    </row>
    <row r="89" spans="1:5" ht="15">
      <c r="A89" s="60" t="s">
        <v>161</v>
      </c>
      <c r="B89" s="61">
        <v>336</v>
      </c>
      <c r="C89" s="57"/>
      <c r="D89" s="62">
        <v>0</v>
      </c>
      <c r="E89" s="62">
        <v>0</v>
      </c>
    </row>
    <row r="90" spans="1:5" ht="15">
      <c r="A90" s="60" t="s">
        <v>162</v>
      </c>
      <c r="B90" s="61">
        <v>337</v>
      </c>
      <c r="C90" s="57"/>
      <c r="D90" s="62">
        <v>0</v>
      </c>
      <c r="E90" s="62">
        <v>0</v>
      </c>
    </row>
    <row r="91" spans="1:5" ht="15">
      <c r="A91" s="60" t="s">
        <v>163</v>
      </c>
      <c r="B91" s="61">
        <v>338</v>
      </c>
      <c r="C91" s="57" t="s">
        <v>270</v>
      </c>
      <c r="D91" s="62">
        <v>142096746436</v>
      </c>
      <c r="E91" s="62">
        <v>138240444982</v>
      </c>
    </row>
    <row r="92" spans="1:5" ht="15">
      <c r="A92" s="60" t="s">
        <v>164</v>
      </c>
      <c r="B92" s="61">
        <v>339</v>
      </c>
      <c r="C92" s="57"/>
      <c r="D92" s="62">
        <v>0</v>
      </c>
      <c r="E92" s="62">
        <v>0</v>
      </c>
    </row>
    <row r="93" spans="1:5" ht="15">
      <c r="A93" s="60" t="s">
        <v>165</v>
      </c>
      <c r="B93" s="61">
        <v>340</v>
      </c>
      <c r="C93" s="57"/>
      <c r="D93" s="62">
        <v>0</v>
      </c>
      <c r="E93" s="62">
        <v>0</v>
      </c>
    </row>
    <row r="94" spans="1:5" ht="15">
      <c r="A94" s="60" t="s">
        <v>166</v>
      </c>
      <c r="B94" s="61">
        <v>341</v>
      </c>
      <c r="C94" s="57"/>
      <c r="D94" s="62">
        <v>0</v>
      </c>
      <c r="E94" s="62">
        <v>0</v>
      </c>
    </row>
    <row r="95" spans="1:5" ht="15">
      <c r="A95" s="60" t="s">
        <v>167</v>
      </c>
      <c r="B95" s="61">
        <v>342</v>
      </c>
      <c r="C95" s="57"/>
      <c r="D95" s="62">
        <v>0</v>
      </c>
      <c r="E95" s="62">
        <v>0</v>
      </c>
    </row>
    <row r="96" spans="1:5" ht="15">
      <c r="A96" s="60" t="s">
        <v>168</v>
      </c>
      <c r="B96" s="61">
        <v>343</v>
      </c>
      <c r="C96" s="57"/>
      <c r="D96" s="62">
        <v>0</v>
      </c>
      <c r="E96" s="62">
        <v>0</v>
      </c>
    </row>
    <row r="97" spans="1:5">
      <c r="A97" s="57" t="s">
        <v>169</v>
      </c>
      <c r="B97" s="57">
        <v>400</v>
      </c>
      <c r="C97" s="57"/>
      <c r="D97" s="58">
        <f>+D98+D116</f>
        <v>253428324673</v>
      </c>
      <c r="E97" s="58">
        <f>+E98+E116</f>
        <v>257298454373</v>
      </c>
    </row>
    <row r="98" spans="1:5">
      <c r="A98" s="59" t="s">
        <v>8</v>
      </c>
      <c r="B98" s="57">
        <v>410</v>
      </c>
      <c r="C98" s="57" t="s">
        <v>272</v>
      </c>
      <c r="D98" s="58">
        <f>+D99+D102+D103+D104+D105+D106+D107+D108+D109+D110+D111+D114+D115</f>
        <v>253392317073</v>
      </c>
      <c r="E98" s="58">
        <f>+E99+E102+E103+E104+E105+E106+E107+E108+E109+E110+E111+E114+E115</f>
        <v>257250446773</v>
      </c>
    </row>
    <row r="99" spans="1:5" ht="15">
      <c r="A99" s="60" t="s">
        <v>170</v>
      </c>
      <c r="B99" s="61">
        <v>411</v>
      </c>
      <c r="C99" s="57"/>
      <c r="D99" s="62">
        <f>+D100+D101</f>
        <v>160000000000</v>
      </c>
      <c r="E99" s="62">
        <f>+E100+E101</f>
        <v>160000000000</v>
      </c>
    </row>
    <row r="100" spans="1:5" ht="15">
      <c r="A100" s="60" t="s">
        <v>171</v>
      </c>
      <c r="B100" s="61" t="s">
        <v>172</v>
      </c>
      <c r="C100" s="57"/>
      <c r="D100" s="62">
        <v>160000000000</v>
      </c>
      <c r="E100" s="62">
        <f>+D100</f>
        <v>160000000000</v>
      </c>
    </row>
    <row r="101" spans="1:5" ht="15">
      <c r="A101" s="60" t="s">
        <v>173</v>
      </c>
      <c r="B101" s="61" t="s">
        <v>174</v>
      </c>
      <c r="C101" s="57"/>
      <c r="D101" s="62">
        <v>0</v>
      </c>
      <c r="E101" s="62">
        <v>0</v>
      </c>
    </row>
    <row r="102" spans="1:5" ht="15">
      <c r="A102" s="60" t="s">
        <v>175</v>
      </c>
      <c r="B102" s="61">
        <v>412</v>
      </c>
      <c r="C102" s="57"/>
      <c r="D102" s="62">
        <v>0</v>
      </c>
      <c r="E102" s="62">
        <v>0</v>
      </c>
    </row>
    <row r="103" spans="1:5" s="34" customFormat="1" ht="15">
      <c r="A103" s="65" t="s">
        <v>176</v>
      </c>
      <c r="B103" s="61">
        <v>413</v>
      </c>
      <c r="C103" s="57"/>
      <c r="D103" s="62">
        <v>0</v>
      </c>
      <c r="E103" s="62">
        <v>0</v>
      </c>
    </row>
    <row r="104" spans="1:5" s="34" customFormat="1" ht="15">
      <c r="A104" s="65" t="s">
        <v>177</v>
      </c>
      <c r="B104" s="61">
        <v>414</v>
      </c>
      <c r="C104" s="57"/>
      <c r="D104" s="62">
        <v>107705310448</v>
      </c>
      <c r="E104" s="62">
        <v>101504724320</v>
      </c>
    </row>
    <row r="105" spans="1:5" s="34" customFormat="1" ht="15">
      <c r="A105" s="60" t="s">
        <v>178</v>
      </c>
      <c r="B105" s="61">
        <v>415</v>
      </c>
      <c r="C105" s="57"/>
      <c r="D105" s="62">
        <v>0</v>
      </c>
      <c r="E105" s="62">
        <v>0</v>
      </c>
    </row>
    <row r="106" spans="1:5" s="34" customFormat="1" ht="15">
      <c r="A106" s="60" t="s">
        <v>179</v>
      </c>
      <c r="B106" s="61">
        <v>416</v>
      </c>
      <c r="C106" s="57"/>
      <c r="D106" s="62">
        <v>0</v>
      </c>
      <c r="E106" s="62">
        <v>0</v>
      </c>
    </row>
    <row r="107" spans="1:5" s="34" customFormat="1" ht="15">
      <c r="A107" s="60" t="s">
        <v>180</v>
      </c>
      <c r="B107" s="61">
        <v>417</v>
      </c>
      <c r="C107" s="57"/>
      <c r="D107" s="62">
        <v>0</v>
      </c>
      <c r="E107" s="62">
        <v>0</v>
      </c>
    </row>
    <row r="108" spans="1:5" s="34" customFormat="1" ht="15">
      <c r="A108" s="60" t="s">
        <v>181</v>
      </c>
      <c r="B108" s="61">
        <v>418</v>
      </c>
      <c r="C108" s="57"/>
      <c r="D108" s="62">
        <v>6561712302</v>
      </c>
      <c r="E108" s="62">
        <v>2485077338</v>
      </c>
    </row>
    <row r="109" spans="1:5" s="34" customFormat="1" ht="15">
      <c r="A109" s="60" t="s">
        <v>182</v>
      </c>
      <c r="B109" s="61">
        <v>419</v>
      </c>
      <c r="C109" s="57"/>
      <c r="D109" s="62">
        <v>0</v>
      </c>
      <c r="E109" s="62">
        <v>0</v>
      </c>
    </row>
    <row r="110" spans="1:5" ht="15">
      <c r="A110" s="60" t="s">
        <v>183</v>
      </c>
      <c r="B110" s="61">
        <v>420</v>
      </c>
      <c r="C110" s="57"/>
      <c r="D110" s="62">
        <v>0</v>
      </c>
      <c r="E110" s="62">
        <v>0</v>
      </c>
    </row>
    <row r="111" spans="1:5" ht="15">
      <c r="A111" s="60" t="s">
        <v>184</v>
      </c>
      <c r="B111" s="61">
        <v>421</v>
      </c>
      <c r="C111" s="57"/>
      <c r="D111" s="58">
        <f>+D112+D113</f>
        <v>-20874705677</v>
      </c>
      <c r="E111" s="62">
        <f>+E112+E113</f>
        <v>-6739354885</v>
      </c>
    </row>
    <row r="112" spans="1:5" ht="30">
      <c r="A112" s="66" t="s">
        <v>185</v>
      </c>
      <c r="B112" s="67" t="s">
        <v>186</v>
      </c>
      <c r="C112" s="57"/>
      <c r="D112" s="62">
        <v>-23045894743</v>
      </c>
      <c r="E112" s="62">
        <v>-16122697996</v>
      </c>
    </row>
    <row r="113" spans="1:5" ht="15">
      <c r="A113" s="66" t="s">
        <v>187</v>
      </c>
      <c r="B113" s="67" t="s">
        <v>188</v>
      </c>
      <c r="C113" s="57"/>
      <c r="D113" s="62">
        <v>2171189066</v>
      </c>
      <c r="E113" s="62">
        <v>9383343111</v>
      </c>
    </row>
    <row r="114" spans="1:5" ht="15">
      <c r="A114" s="60" t="s">
        <v>189</v>
      </c>
      <c r="B114" s="61">
        <v>422</v>
      </c>
      <c r="C114" s="57"/>
      <c r="D114" s="62">
        <v>0</v>
      </c>
      <c r="E114" s="62">
        <v>0</v>
      </c>
    </row>
    <row r="115" spans="1:5" ht="15">
      <c r="A115" s="60" t="s">
        <v>223</v>
      </c>
      <c r="B115" s="61">
        <v>429</v>
      </c>
      <c r="C115" s="57"/>
      <c r="D115" s="62">
        <v>0</v>
      </c>
      <c r="E115" s="62">
        <v>0</v>
      </c>
    </row>
    <row r="116" spans="1:5">
      <c r="A116" s="59" t="s">
        <v>58</v>
      </c>
      <c r="B116" s="57">
        <v>430</v>
      </c>
      <c r="C116" s="57" t="s">
        <v>273</v>
      </c>
      <c r="D116" s="58">
        <f>+D117+D118</f>
        <v>36007600</v>
      </c>
      <c r="E116" s="58">
        <f>+E117+E118</f>
        <v>48007600</v>
      </c>
    </row>
    <row r="117" spans="1:5" ht="15">
      <c r="A117" s="60" t="s">
        <v>59</v>
      </c>
      <c r="B117" s="61">
        <v>431</v>
      </c>
      <c r="C117" s="57"/>
      <c r="D117" s="62">
        <v>0</v>
      </c>
      <c r="E117" s="62">
        <v>0</v>
      </c>
    </row>
    <row r="118" spans="1:5" ht="15">
      <c r="A118" s="60" t="s">
        <v>60</v>
      </c>
      <c r="B118" s="61">
        <v>432</v>
      </c>
      <c r="C118" s="57"/>
      <c r="D118" s="62">
        <v>36007600</v>
      </c>
      <c r="E118" s="62">
        <v>48007600</v>
      </c>
    </row>
    <row r="119" spans="1:5">
      <c r="A119" s="57" t="s">
        <v>190</v>
      </c>
      <c r="B119" s="57">
        <v>440</v>
      </c>
      <c r="C119" s="57"/>
      <c r="D119" s="58">
        <f>+D97+D67</f>
        <v>490117491967</v>
      </c>
      <c r="E119" s="58">
        <f>+E97+E67</f>
        <v>486188979452</v>
      </c>
    </row>
  </sheetData>
  <protectedRanges>
    <protectedRange sqref="A115:B115" name="Range1"/>
  </protectedRanges>
  <mergeCells count="1">
    <mergeCell ref="A1:E1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topLeftCell="A10" workbookViewId="0">
      <selection activeCell="E25" sqref="E25"/>
    </sheetView>
  </sheetViews>
  <sheetFormatPr defaultRowHeight="14.25"/>
  <cols>
    <col min="1" max="1" width="57.42578125" style="28" customWidth="1"/>
    <col min="2" max="3" width="9.140625" style="28"/>
    <col min="4" max="7" width="18.42578125" style="28" customWidth="1"/>
    <col min="8" max="8" width="27.5703125" style="28" customWidth="1"/>
    <col min="9" max="16384" width="9.140625" style="28"/>
  </cols>
  <sheetData>
    <row r="1" spans="1:7" ht="15">
      <c r="A1" s="29" t="s">
        <v>61</v>
      </c>
      <c r="B1" s="26"/>
      <c r="C1" s="26"/>
      <c r="D1" s="26"/>
      <c r="E1" s="26"/>
    </row>
    <row r="2" spans="1:7" ht="15">
      <c r="A2" s="30" t="s">
        <v>62</v>
      </c>
      <c r="B2" s="26"/>
      <c r="C2" s="26"/>
      <c r="D2" s="26"/>
      <c r="E2" s="27" t="s">
        <v>63</v>
      </c>
    </row>
    <row r="3" spans="1:7" s="33" customFormat="1" ht="42.75">
      <c r="A3" s="31" t="s">
        <v>64</v>
      </c>
      <c r="B3" s="31" t="s">
        <v>9</v>
      </c>
      <c r="C3" s="31" t="s">
        <v>84</v>
      </c>
      <c r="D3" s="32" t="s">
        <v>81</v>
      </c>
      <c r="E3" s="32" t="s">
        <v>82</v>
      </c>
      <c r="F3" s="32" t="s">
        <v>219</v>
      </c>
      <c r="G3" s="32" t="s">
        <v>220</v>
      </c>
    </row>
    <row r="4" spans="1:7" ht="16.5">
      <c r="A4" s="41" t="s">
        <v>65</v>
      </c>
      <c r="B4" s="45">
        <v>1</v>
      </c>
      <c r="C4" s="31" t="s">
        <v>245</v>
      </c>
      <c r="D4" s="35">
        <v>49554843443</v>
      </c>
      <c r="E4" s="35">
        <v>40315745430</v>
      </c>
      <c r="F4" s="35">
        <v>160901005236</v>
      </c>
      <c r="G4" s="35">
        <v>150515535577</v>
      </c>
    </row>
    <row r="5" spans="1:7" ht="16.5">
      <c r="A5" s="41" t="s">
        <v>11</v>
      </c>
      <c r="B5" s="45">
        <v>2</v>
      </c>
      <c r="C5" s="31" t="s">
        <v>246</v>
      </c>
      <c r="D5" s="35">
        <v>0</v>
      </c>
      <c r="E5" s="35">
        <v>0</v>
      </c>
      <c r="F5" s="35">
        <v>0</v>
      </c>
      <c r="G5" s="35">
        <v>0</v>
      </c>
    </row>
    <row r="6" spans="1:7" ht="33">
      <c r="A6" s="41" t="s">
        <v>191</v>
      </c>
      <c r="B6" s="42">
        <v>10</v>
      </c>
      <c r="C6" s="31"/>
      <c r="D6" s="35">
        <f>+D4-D5</f>
        <v>49554843443</v>
      </c>
      <c r="E6" s="35">
        <f>+E4-E5</f>
        <v>40315745430</v>
      </c>
      <c r="F6" s="35">
        <f>+F4</f>
        <v>160901005236</v>
      </c>
      <c r="G6" s="35">
        <f>+G4</f>
        <v>150515535577</v>
      </c>
    </row>
    <row r="7" spans="1:7" ht="16.5">
      <c r="A7" s="41" t="s">
        <v>66</v>
      </c>
      <c r="B7" s="42">
        <v>11</v>
      </c>
      <c r="C7" s="31" t="s">
        <v>247</v>
      </c>
      <c r="D7" s="35">
        <v>28319963803</v>
      </c>
      <c r="E7" s="35">
        <v>18806780303</v>
      </c>
      <c r="F7" s="35">
        <v>78722989448</v>
      </c>
      <c r="G7" s="35">
        <v>72390200667</v>
      </c>
    </row>
    <row r="8" spans="1:7" ht="33">
      <c r="A8" s="41" t="s">
        <v>192</v>
      </c>
      <c r="B8" s="42">
        <v>20</v>
      </c>
      <c r="C8" s="31"/>
      <c r="D8" s="35">
        <f>+D6-D7</f>
        <v>21234879640</v>
      </c>
      <c r="E8" s="35">
        <f>+E6-E7</f>
        <v>21508965127</v>
      </c>
      <c r="F8" s="35">
        <f>+F6-F7</f>
        <v>82178015788</v>
      </c>
      <c r="G8" s="35">
        <f>+G6-G7</f>
        <v>78125334910</v>
      </c>
    </row>
    <row r="9" spans="1:7" ht="16.5">
      <c r="A9" s="41" t="s">
        <v>67</v>
      </c>
      <c r="B9" s="42">
        <v>21</v>
      </c>
      <c r="C9" s="31" t="s">
        <v>248</v>
      </c>
      <c r="D9" s="35">
        <v>266180666</v>
      </c>
      <c r="E9" s="35">
        <v>143236973</v>
      </c>
      <c r="F9" s="35">
        <v>2322060831</v>
      </c>
      <c r="G9" s="35">
        <v>1173898863</v>
      </c>
    </row>
    <row r="10" spans="1:7" ht="16.5">
      <c r="A10" s="41" t="s">
        <v>68</v>
      </c>
      <c r="B10" s="42">
        <v>22</v>
      </c>
      <c r="C10" s="31" t="s">
        <v>249</v>
      </c>
      <c r="D10" s="35">
        <v>3379262270</v>
      </c>
      <c r="E10" s="35">
        <v>4803151319</v>
      </c>
      <c r="F10" s="35">
        <v>13399904739</v>
      </c>
      <c r="G10" s="35">
        <v>12258601130</v>
      </c>
    </row>
    <row r="11" spans="1:7" ht="16.5">
      <c r="A11" s="43" t="s">
        <v>193</v>
      </c>
      <c r="B11" s="44">
        <v>23</v>
      </c>
      <c r="C11" s="31"/>
      <c r="D11" s="86">
        <v>2898802821</v>
      </c>
      <c r="E11" s="86">
        <v>4354003135</v>
      </c>
      <c r="F11" s="86">
        <v>11266807408</v>
      </c>
      <c r="G11" s="86">
        <v>10653139261</v>
      </c>
    </row>
    <row r="12" spans="1:7" ht="16.5">
      <c r="A12" s="41" t="s">
        <v>224</v>
      </c>
      <c r="B12" s="42">
        <v>24</v>
      </c>
      <c r="C12" s="31"/>
      <c r="D12" s="35">
        <v>0</v>
      </c>
      <c r="E12" s="35">
        <v>0</v>
      </c>
      <c r="F12" s="35">
        <f>+D12</f>
        <v>0</v>
      </c>
      <c r="G12" s="35">
        <f>+E12</f>
        <v>0</v>
      </c>
    </row>
    <row r="13" spans="1:7" ht="16.5">
      <c r="A13" s="41" t="s">
        <v>225</v>
      </c>
      <c r="B13" s="42">
        <v>25</v>
      </c>
      <c r="C13" s="31" t="s">
        <v>252</v>
      </c>
      <c r="D13" s="35">
        <v>14317679916</v>
      </c>
      <c r="E13" s="35">
        <v>12458810853</v>
      </c>
      <c r="F13" s="35">
        <v>50052540151</v>
      </c>
      <c r="G13" s="35">
        <v>47289439510</v>
      </c>
    </row>
    <row r="14" spans="1:7" ht="16.5">
      <c r="A14" s="41" t="s">
        <v>226</v>
      </c>
      <c r="B14" s="42">
        <v>26</v>
      </c>
      <c r="C14" s="31" t="s">
        <v>252</v>
      </c>
      <c r="D14" s="35">
        <v>5148466071</v>
      </c>
      <c r="E14" s="35">
        <v>5428802722</v>
      </c>
      <c r="F14" s="35">
        <v>15481529703</v>
      </c>
      <c r="G14" s="35">
        <v>14955794039</v>
      </c>
    </row>
    <row r="15" spans="1:7" ht="33">
      <c r="A15" s="41" t="s">
        <v>227</v>
      </c>
      <c r="B15" s="42">
        <v>30</v>
      </c>
      <c r="C15" s="31"/>
      <c r="D15" s="35">
        <f>+D8+D9-D10-D13-D14</f>
        <v>-1344347951</v>
      </c>
      <c r="E15" s="35">
        <f>+E8+E9-E10-E13-E14</f>
        <v>-1038562794</v>
      </c>
      <c r="F15" s="35">
        <f>+F8+F9-F10-F13-F14</f>
        <v>5566102026</v>
      </c>
      <c r="G15" s="35">
        <f>+G8+G9-G10-G13-G14</f>
        <v>4795399094</v>
      </c>
    </row>
    <row r="16" spans="1:7" ht="16.5">
      <c r="A16" s="41" t="s">
        <v>228</v>
      </c>
      <c r="B16" s="42">
        <v>31</v>
      </c>
      <c r="C16" s="31" t="s">
        <v>250</v>
      </c>
      <c r="D16" s="35">
        <v>-69474174</v>
      </c>
      <c r="E16" s="35">
        <v>352020</v>
      </c>
      <c r="F16" s="35">
        <v>-60919795</v>
      </c>
      <c r="G16" s="35">
        <v>9794175006</v>
      </c>
    </row>
    <row r="17" spans="1:8" ht="16.5">
      <c r="A17" s="41" t="s">
        <v>229</v>
      </c>
      <c r="B17" s="42">
        <v>32</v>
      </c>
      <c r="C17" s="31" t="s">
        <v>251</v>
      </c>
      <c r="D17" s="35">
        <v>0</v>
      </c>
      <c r="E17" s="35">
        <v>103</v>
      </c>
      <c r="F17" s="35">
        <v>6843530</v>
      </c>
      <c r="G17" s="35">
        <v>118144356</v>
      </c>
    </row>
    <row r="18" spans="1:8" ht="16.5">
      <c r="A18" s="41" t="s">
        <v>230</v>
      </c>
      <c r="B18" s="42">
        <v>40</v>
      </c>
      <c r="C18" s="31"/>
      <c r="D18" s="35">
        <f>+D16-D17</f>
        <v>-69474174</v>
      </c>
      <c r="E18" s="35">
        <f>+E16-E17</f>
        <v>351917</v>
      </c>
      <c r="F18" s="35">
        <v>-67763325</v>
      </c>
      <c r="G18" s="35">
        <v>9676030650</v>
      </c>
    </row>
    <row r="19" spans="1:8" ht="16.5">
      <c r="A19" s="41" t="s">
        <v>231</v>
      </c>
      <c r="B19" s="42">
        <v>50</v>
      </c>
      <c r="C19" s="31"/>
      <c r="D19" s="35">
        <f>+D18+D15</f>
        <v>-1413822125</v>
      </c>
      <c r="E19" s="35">
        <f>+E18+E15</f>
        <v>-1038210877</v>
      </c>
      <c r="F19" s="35">
        <f>+F18+F15</f>
        <v>5498338701</v>
      </c>
      <c r="G19" s="35">
        <f>+G18+G15</f>
        <v>14471429744</v>
      </c>
    </row>
    <row r="20" spans="1:8" ht="16.5">
      <c r="A20" s="41" t="s">
        <v>232</v>
      </c>
      <c r="B20" s="42">
        <v>51</v>
      </c>
      <c r="C20" s="31" t="s">
        <v>253</v>
      </c>
      <c r="D20" s="35">
        <v>646691337</v>
      </c>
      <c r="E20" s="35">
        <v>331322493</v>
      </c>
      <c r="F20" s="35">
        <v>3328611461</v>
      </c>
      <c r="G20" s="35">
        <v>5088086633</v>
      </c>
    </row>
    <row r="21" spans="1:8" ht="16.5">
      <c r="A21" s="41" t="s">
        <v>233</v>
      </c>
      <c r="B21" s="42">
        <v>52</v>
      </c>
      <c r="C21" s="31" t="s">
        <v>254</v>
      </c>
      <c r="D21" s="35">
        <v>-264624</v>
      </c>
      <c r="E21" s="35">
        <v>0</v>
      </c>
      <c r="F21" s="35">
        <v>-1991076</v>
      </c>
      <c r="G21" s="35">
        <f>+E21</f>
        <v>0</v>
      </c>
    </row>
    <row r="22" spans="1:8" ht="33">
      <c r="A22" s="41" t="s">
        <v>234</v>
      </c>
      <c r="B22" s="42">
        <v>60</v>
      </c>
      <c r="C22" s="31"/>
      <c r="D22" s="88">
        <f>+D19-D20-(-D21)</f>
        <v>-2060778086</v>
      </c>
      <c r="E22" s="81">
        <f>+E19-E20-E21</f>
        <v>-1369533370</v>
      </c>
      <c r="F22" s="81">
        <f>+F19-F20-F21</f>
        <v>2171718316</v>
      </c>
      <c r="G22" s="81">
        <f>+G19-G20-G21</f>
        <v>9383343111</v>
      </c>
      <c r="H22" s="84"/>
    </row>
    <row r="23" spans="1:8" ht="16.5">
      <c r="A23" s="41" t="s">
        <v>235</v>
      </c>
      <c r="B23" s="42">
        <v>61</v>
      </c>
      <c r="C23" s="31"/>
      <c r="D23" s="89">
        <f>+D22</f>
        <v>-2060778086</v>
      </c>
      <c r="E23" s="35">
        <f>+E22</f>
        <v>-1369533370</v>
      </c>
      <c r="F23" s="35">
        <f>+F22</f>
        <v>2171718316</v>
      </c>
      <c r="G23" s="35">
        <f>+G22</f>
        <v>9383343111</v>
      </c>
    </row>
    <row r="24" spans="1:8" ht="16.5">
      <c r="A24" s="41" t="s">
        <v>236</v>
      </c>
      <c r="B24" s="42">
        <v>62</v>
      </c>
      <c r="C24" s="31"/>
      <c r="D24" s="35"/>
      <c r="E24" s="35"/>
      <c r="F24" s="35"/>
      <c r="G24" s="35"/>
    </row>
    <row r="25" spans="1:8" ht="16.5">
      <c r="A25" s="41" t="s">
        <v>237</v>
      </c>
      <c r="B25" s="42">
        <v>70</v>
      </c>
      <c r="C25" s="31"/>
      <c r="D25" s="82"/>
      <c r="E25" s="82"/>
      <c r="F25" s="35"/>
      <c r="G25" s="35"/>
    </row>
    <row r="26" spans="1:8" ht="16.5">
      <c r="A26" s="41" t="s">
        <v>238</v>
      </c>
      <c r="B26" s="42">
        <v>71</v>
      </c>
      <c r="C26" s="31"/>
      <c r="D26" s="35"/>
      <c r="E26" s="35"/>
      <c r="F26" s="35"/>
      <c r="G26" s="35"/>
    </row>
  </sheetData>
  <protectedRanges>
    <protectedRange sqref="A12:B26" name="Range1"/>
  </protectedRange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G15" sqref="G15"/>
    </sheetView>
  </sheetViews>
  <sheetFormatPr defaultRowHeight="14.25"/>
  <cols>
    <col min="1" max="1" width="61.7109375" style="18" bestFit="1" customWidth="1"/>
    <col min="2" max="2" width="6.85546875" style="18" bestFit="1" customWidth="1"/>
    <col min="3" max="3" width="6.85546875" style="18" customWidth="1"/>
    <col min="4" max="5" width="22.28515625" style="18" customWidth="1"/>
    <col min="6" max="16384" width="9.140625" style="18"/>
  </cols>
  <sheetData>
    <row r="1" spans="1:5">
      <c r="A1" s="91" t="s">
        <v>69</v>
      </c>
      <c r="B1" s="91"/>
      <c r="C1" s="91"/>
      <c r="D1" s="91"/>
      <c r="E1" s="91"/>
    </row>
    <row r="2" spans="1:5" ht="15">
      <c r="A2" s="92" t="s">
        <v>70</v>
      </c>
      <c r="B2" s="92"/>
      <c r="C2" s="92"/>
      <c r="D2" s="92"/>
      <c r="E2" s="92"/>
    </row>
    <row r="3" spans="1:5" ht="15">
      <c r="A3" s="19"/>
      <c r="B3" s="19"/>
      <c r="C3" s="19"/>
      <c r="D3" s="19"/>
      <c r="E3" s="20" t="s">
        <v>71</v>
      </c>
    </row>
    <row r="4" spans="1:5" ht="42.75">
      <c r="A4" s="22" t="s">
        <v>0</v>
      </c>
      <c r="B4" s="22" t="s">
        <v>9</v>
      </c>
      <c r="C4" s="22" t="s">
        <v>242</v>
      </c>
      <c r="D4" s="23" t="s">
        <v>221</v>
      </c>
      <c r="E4" s="23" t="s">
        <v>222</v>
      </c>
    </row>
    <row r="5" spans="1:5" ht="16.5">
      <c r="A5" s="41" t="s">
        <v>12</v>
      </c>
      <c r="B5" s="44"/>
      <c r="C5" s="25"/>
      <c r="D5" s="24"/>
      <c r="E5" s="24"/>
    </row>
    <row r="6" spans="1:5" ht="16.5">
      <c r="A6" s="46" t="s">
        <v>72</v>
      </c>
      <c r="B6" s="50">
        <v>1</v>
      </c>
      <c r="C6" s="36"/>
      <c r="D6" s="35"/>
      <c r="E6" s="35"/>
    </row>
    <row r="7" spans="1:5" ht="16.5">
      <c r="A7" s="46" t="s">
        <v>73</v>
      </c>
      <c r="B7" s="50">
        <v>2</v>
      </c>
      <c r="C7" s="36"/>
      <c r="D7" s="35"/>
      <c r="E7" s="35"/>
    </row>
    <row r="8" spans="1:5" ht="16.5">
      <c r="A8" s="46" t="s">
        <v>74</v>
      </c>
      <c r="B8" s="50">
        <v>3</v>
      </c>
      <c r="C8" s="36"/>
      <c r="D8" s="35"/>
      <c r="E8" s="35"/>
    </row>
    <row r="9" spans="1:5" ht="16.5">
      <c r="A9" s="46" t="s">
        <v>196</v>
      </c>
      <c r="B9" s="50">
        <v>4</v>
      </c>
      <c r="C9" s="36"/>
      <c r="D9" s="35"/>
      <c r="E9" s="35"/>
    </row>
    <row r="10" spans="1:5" ht="16.5">
      <c r="A10" s="46" t="s">
        <v>197</v>
      </c>
      <c r="B10" s="50">
        <v>5</v>
      </c>
      <c r="C10" s="36"/>
      <c r="D10" s="35"/>
      <c r="E10" s="35"/>
    </row>
    <row r="11" spans="1:5" ht="16.5">
      <c r="A11" s="46" t="s">
        <v>75</v>
      </c>
      <c r="B11" s="50">
        <v>6</v>
      </c>
      <c r="C11" s="36"/>
      <c r="D11" s="35"/>
      <c r="E11" s="35"/>
    </row>
    <row r="12" spans="1:5" ht="16.5">
      <c r="A12" s="46" t="s">
        <v>76</v>
      </c>
      <c r="B12" s="50">
        <v>7</v>
      </c>
      <c r="C12" s="36"/>
      <c r="D12" s="35"/>
      <c r="E12" s="35"/>
    </row>
    <row r="13" spans="1:5" ht="17.25">
      <c r="A13" s="47" t="s">
        <v>13</v>
      </c>
      <c r="B13" s="48">
        <v>20</v>
      </c>
      <c r="C13" s="36"/>
      <c r="D13" s="83"/>
      <c r="E13" s="83"/>
    </row>
    <row r="14" spans="1:5" ht="16.5">
      <c r="A14" s="41" t="s">
        <v>14</v>
      </c>
      <c r="B14" s="44"/>
      <c r="C14" s="36"/>
      <c r="D14" s="35"/>
      <c r="E14" s="35"/>
    </row>
    <row r="15" spans="1:5" ht="33">
      <c r="A15" s="46" t="s">
        <v>15</v>
      </c>
      <c r="B15" s="44">
        <v>21</v>
      </c>
      <c r="C15" s="36"/>
      <c r="D15" s="35"/>
      <c r="E15" s="35"/>
    </row>
    <row r="16" spans="1:5" ht="33">
      <c r="A16" s="46" t="s">
        <v>16</v>
      </c>
      <c r="B16" s="44">
        <v>22</v>
      </c>
      <c r="C16" s="36"/>
      <c r="D16" s="35"/>
      <c r="E16" s="35"/>
    </row>
    <row r="17" spans="1:5" ht="16.5">
      <c r="A17" s="46" t="s">
        <v>50</v>
      </c>
      <c r="B17" s="44">
        <v>23</v>
      </c>
      <c r="C17" s="36"/>
      <c r="D17" s="35"/>
      <c r="E17" s="35"/>
    </row>
    <row r="18" spans="1:5" ht="33">
      <c r="A18" s="46" t="s">
        <v>51</v>
      </c>
      <c r="B18" s="44">
        <v>24</v>
      </c>
      <c r="C18" s="36"/>
      <c r="D18" s="35"/>
      <c r="E18" s="35"/>
    </row>
    <row r="19" spans="1:5" ht="16.5">
      <c r="A19" s="46" t="s">
        <v>17</v>
      </c>
      <c r="B19" s="44">
        <v>25</v>
      </c>
      <c r="C19" s="36"/>
      <c r="D19" s="35"/>
      <c r="E19" s="35"/>
    </row>
    <row r="20" spans="1:5" ht="16.5">
      <c r="A20" s="46" t="s">
        <v>18</v>
      </c>
      <c r="B20" s="44">
        <v>26</v>
      </c>
      <c r="C20" s="36"/>
      <c r="D20" s="35"/>
      <c r="E20" s="35"/>
    </row>
    <row r="21" spans="1:5" ht="16.5">
      <c r="A21" s="46" t="s">
        <v>19</v>
      </c>
      <c r="B21" s="44">
        <v>27</v>
      </c>
      <c r="C21" s="36"/>
      <c r="D21" s="35"/>
      <c r="E21" s="35"/>
    </row>
    <row r="22" spans="1:5" ht="17.25">
      <c r="A22" s="47" t="s">
        <v>20</v>
      </c>
      <c r="B22" s="48">
        <v>30</v>
      </c>
      <c r="C22" s="36"/>
      <c r="D22" s="83"/>
      <c r="E22" s="83"/>
    </row>
    <row r="23" spans="1:5" ht="16.5">
      <c r="A23" s="41" t="s">
        <v>21</v>
      </c>
      <c r="B23" s="44"/>
      <c r="C23" s="36"/>
      <c r="D23" s="35"/>
      <c r="E23" s="35"/>
    </row>
    <row r="24" spans="1:5" ht="23.25" customHeight="1">
      <c r="A24" s="46" t="s">
        <v>198</v>
      </c>
      <c r="B24" s="44">
        <v>31</v>
      </c>
      <c r="C24" s="36"/>
      <c r="D24" s="35"/>
      <c r="E24" s="35"/>
    </row>
    <row r="25" spans="1:5" ht="33">
      <c r="A25" s="46" t="s">
        <v>199</v>
      </c>
      <c r="B25" s="44">
        <v>32</v>
      </c>
      <c r="C25" s="36"/>
      <c r="D25" s="35"/>
      <c r="E25" s="35"/>
    </row>
    <row r="26" spans="1:5" ht="16.5">
      <c r="A26" s="46" t="s">
        <v>194</v>
      </c>
      <c r="B26" s="44">
        <v>33</v>
      </c>
      <c r="C26" s="36"/>
      <c r="D26" s="35"/>
      <c r="E26" s="35"/>
    </row>
    <row r="27" spans="1:5" ht="16.5">
      <c r="A27" s="46" t="s">
        <v>200</v>
      </c>
      <c r="B27" s="44">
        <v>34</v>
      </c>
      <c r="C27" s="36"/>
      <c r="D27" s="35"/>
      <c r="E27" s="35"/>
    </row>
    <row r="28" spans="1:5" ht="16.5">
      <c r="A28" s="46" t="s">
        <v>195</v>
      </c>
      <c r="B28" s="44">
        <v>35</v>
      </c>
      <c r="C28" s="36"/>
      <c r="D28" s="35"/>
      <c r="E28" s="35"/>
    </row>
    <row r="29" spans="1:5" ht="14.25" customHeight="1">
      <c r="A29" s="46" t="s">
        <v>22</v>
      </c>
      <c r="B29" s="44">
        <v>36</v>
      </c>
      <c r="C29" s="36"/>
      <c r="D29" s="35"/>
      <c r="E29" s="35"/>
    </row>
    <row r="30" spans="1:5" ht="27" customHeight="1">
      <c r="A30" s="47" t="s">
        <v>23</v>
      </c>
      <c r="B30" s="48">
        <v>40</v>
      </c>
      <c r="C30" s="36"/>
      <c r="D30" s="83"/>
      <c r="E30" s="83"/>
    </row>
    <row r="31" spans="1:5" ht="20.25" customHeight="1">
      <c r="A31" s="41" t="s">
        <v>24</v>
      </c>
      <c r="B31" s="42">
        <v>50</v>
      </c>
      <c r="C31" s="36"/>
      <c r="D31" s="83"/>
      <c r="E31" s="83"/>
    </row>
    <row r="32" spans="1:5" ht="20.25" customHeight="1">
      <c r="A32" s="41" t="s">
        <v>25</v>
      </c>
      <c r="B32" s="42">
        <v>60</v>
      </c>
      <c r="C32" s="85">
        <v>4</v>
      </c>
      <c r="D32" s="35"/>
      <c r="E32" s="35"/>
    </row>
    <row r="33" spans="1:5" ht="16.5">
      <c r="A33" s="46" t="s">
        <v>26</v>
      </c>
      <c r="B33" s="44">
        <v>61</v>
      </c>
      <c r="C33" s="85"/>
      <c r="D33" s="35"/>
      <c r="E33" s="35"/>
    </row>
    <row r="34" spans="1:5" ht="16.5">
      <c r="A34" s="41" t="s">
        <v>27</v>
      </c>
      <c r="B34" s="42">
        <v>70</v>
      </c>
      <c r="C34" s="85">
        <v>4</v>
      </c>
      <c r="D34" s="83"/>
      <c r="E34" s="83"/>
    </row>
  </sheetData>
  <mergeCells count="2">
    <mergeCell ref="A1:E1"/>
    <mergeCell ref="A2:E2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E20" sqref="E20"/>
    </sheetView>
  </sheetViews>
  <sheetFormatPr defaultRowHeight="14.25"/>
  <cols>
    <col min="1" max="1" width="64.7109375" style="18" customWidth="1"/>
    <col min="2" max="3" width="9.140625" style="18"/>
    <col min="4" max="5" width="22.28515625" style="18" customWidth="1"/>
    <col min="6" max="16384" width="9.140625" style="18"/>
  </cols>
  <sheetData>
    <row r="1" spans="1:5">
      <c r="A1" s="91" t="s">
        <v>69</v>
      </c>
      <c r="B1" s="91"/>
      <c r="C1" s="91"/>
      <c r="D1" s="91"/>
      <c r="E1" s="91"/>
    </row>
    <row r="2" spans="1:5" ht="15">
      <c r="A2" s="92" t="s">
        <v>77</v>
      </c>
      <c r="B2" s="92"/>
      <c r="C2" s="92"/>
      <c r="D2" s="92"/>
      <c r="E2" s="92"/>
    </row>
    <row r="3" spans="1:5" ht="15">
      <c r="A3" s="19"/>
      <c r="B3" s="19"/>
      <c r="C3" s="19"/>
      <c r="D3" s="19"/>
      <c r="E3" s="20" t="s">
        <v>63</v>
      </c>
    </row>
    <row r="4" spans="1:5" ht="42.75">
      <c r="A4" s="22" t="s">
        <v>0</v>
      </c>
      <c r="B4" s="22" t="s">
        <v>9</v>
      </c>
      <c r="C4" s="22" t="s">
        <v>84</v>
      </c>
      <c r="D4" s="23" t="s">
        <v>221</v>
      </c>
      <c r="E4" s="23" t="s">
        <v>222</v>
      </c>
    </row>
    <row r="5" spans="1:5" ht="16.5">
      <c r="A5" s="41" t="s">
        <v>12</v>
      </c>
      <c r="B5" s="44"/>
      <c r="C5" s="22"/>
      <c r="D5" s="37"/>
      <c r="E5" s="37"/>
    </row>
    <row r="6" spans="1:5" ht="17.25">
      <c r="A6" s="47" t="s">
        <v>53</v>
      </c>
      <c r="B6" s="50">
        <v>1</v>
      </c>
      <c r="C6" s="25"/>
      <c r="D6" s="72">
        <v>5315047129</v>
      </c>
      <c r="E6" s="73">
        <v>14471429744</v>
      </c>
    </row>
    <row r="7" spans="1:5" ht="17.25">
      <c r="A7" s="47" t="s">
        <v>54</v>
      </c>
      <c r="B7" s="44"/>
      <c r="C7" s="25"/>
      <c r="D7" s="37"/>
      <c r="E7" s="37"/>
    </row>
    <row r="8" spans="1:5" ht="16.5">
      <c r="A8" s="46" t="s">
        <v>201</v>
      </c>
      <c r="B8" s="50">
        <v>2</v>
      </c>
      <c r="C8" s="25"/>
      <c r="D8" s="37">
        <v>28196188369</v>
      </c>
      <c r="E8" s="37">
        <v>26347985201</v>
      </c>
    </row>
    <row r="9" spans="1:5" ht="16.5">
      <c r="A9" s="46" t="s">
        <v>202</v>
      </c>
      <c r="B9" s="50">
        <v>3</v>
      </c>
      <c r="C9" s="25"/>
      <c r="D9" s="37">
        <v>0</v>
      </c>
      <c r="E9" s="37">
        <v>0</v>
      </c>
    </row>
    <row r="10" spans="1:5" ht="33">
      <c r="A10" s="46" t="s">
        <v>203</v>
      </c>
      <c r="B10" s="44">
        <v>4</v>
      </c>
      <c r="C10" s="25"/>
      <c r="D10" s="37">
        <v>0</v>
      </c>
      <c r="E10" s="37">
        <v>0</v>
      </c>
    </row>
    <row r="11" spans="1:5" ht="16.5">
      <c r="A11" s="46" t="s">
        <v>204</v>
      </c>
      <c r="B11" s="44">
        <v>5</v>
      </c>
      <c r="C11" s="25"/>
      <c r="D11" s="37">
        <v>-2300843818</v>
      </c>
      <c r="E11" s="37">
        <v>-1264945362</v>
      </c>
    </row>
    <row r="12" spans="1:5" ht="16.5">
      <c r="A12" s="46" t="s">
        <v>205</v>
      </c>
      <c r="B12" s="44">
        <v>6</v>
      </c>
      <c r="C12" s="22"/>
      <c r="D12" s="39">
        <v>11266807408</v>
      </c>
      <c r="E12" s="39">
        <v>10653139261</v>
      </c>
    </row>
    <row r="13" spans="1:5" ht="16.5">
      <c r="A13" s="46" t="s">
        <v>206</v>
      </c>
      <c r="B13" s="44">
        <v>7</v>
      </c>
      <c r="C13" s="25"/>
      <c r="D13" s="37">
        <v>0</v>
      </c>
      <c r="E13" s="37">
        <v>0</v>
      </c>
    </row>
    <row r="14" spans="1:5" ht="34.5">
      <c r="A14" s="47" t="s">
        <v>78</v>
      </c>
      <c r="B14" s="44">
        <v>8</v>
      </c>
      <c r="C14" s="25"/>
      <c r="D14" s="71">
        <f>+SUM(D6,D8:D13)</f>
        <v>42477199088</v>
      </c>
      <c r="E14" s="71">
        <f>+SUM(E6,E8:E13)</f>
        <v>50207608844</v>
      </c>
    </row>
    <row r="15" spans="1:5" ht="16.5">
      <c r="A15" s="46" t="s">
        <v>207</v>
      </c>
      <c r="B15" s="44">
        <v>9</v>
      </c>
      <c r="C15" s="25"/>
      <c r="D15" s="37">
        <v>-3835753490</v>
      </c>
      <c r="E15" s="37">
        <v>8454484192</v>
      </c>
    </row>
    <row r="16" spans="1:5" ht="16.5">
      <c r="A16" s="46" t="s">
        <v>208</v>
      </c>
      <c r="B16" s="44">
        <v>0</v>
      </c>
      <c r="C16" s="25"/>
      <c r="D16" s="37">
        <v>-6134669958</v>
      </c>
      <c r="E16" s="37">
        <v>1973523053</v>
      </c>
    </row>
    <row r="17" spans="1:5" ht="33">
      <c r="A17" s="46" t="s">
        <v>209</v>
      </c>
      <c r="B17" s="44" t="s">
        <v>210</v>
      </c>
      <c r="C17" s="25"/>
      <c r="D17" s="37">
        <v>12129113309</v>
      </c>
      <c r="E17" s="37">
        <v>-38361653128</v>
      </c>
    </row>
    <row r="18" spans="1:5" ht="16.5">
      <c r="A18" s="46" t="s">
        <v>211</v>
      </c>
      <c r="B18" s="44" t="s">
        <v>212</v>
      </c>
      <c r="C18" s="25"/>
      <c r="D18" s="37">
        <v>1291406599</v>
      </c>
      <c r="E18" s="37">
        <v>176528530</v>
      </c>
    </row>
    <row r="19" spans="1:5" ht="16.5">
      <c r="A19" s="46" t="s">
        <v>213</v>
      </c>
      <c r="B19" s="44" t="s">
        <v>214</v>
      </c>
      <c r="C19" s="25"/>
      <c r="D19" s="37">
        <v>0</v>
      </c>
      <c r="E19" s="37">
        <v>0</v>
      </c>
    </row>
    <row r="20" spans="1:5" ht="16.5">
      <c r="A20" s="46" t="s">
        <v>215</v>
      </c>
      <c r="B20" s="44">
        <v>14</v>
      </c>
      <c r="C20" s="25"/>
      <c r="D20" s="37">
        <v>-11266807408</v>
      </c>
      <c r="E20" s="37">
        <v>-10653139261</v>
      </c>
    </row>
    <row r="21" spans="1:5" ht="16.5">
      <c r="A21" s="46" t="s">
        <v>216</v>
      </c>
      <c r="B21" s="44">
        <v>15</v>
      </c>
      <c r="C21" s="22"/>
      <c r="D21" s="39">
        <v>-2831207960</v>
      </c>
      <c r="E21" s="39">
        <v>-9118852372</v>
      </c>
    </row>
    <row r="22" spans="1:5" ht="16.5">
      <c r="A22" s="46" t="s">
        <v>217</v>
      </c>
      <c r="B22" s="44">
        <v>16</v>
      </c>
      <c r="C22" s="24"/>
      <c r="D22" s="38">
        <v>2936769889</v>
      </c>
      <c r="E22" s="38">
        <v>1192064800</v>
      </c>
    </row>
    <row r="23" spans="1:5" ht="16.5">
      <c r="A23" s="46" t="s">
        <v>218</v>
      </c>
      <c r="B23" s="44">
        <v>17</v>
      </c>
      <c r="C23" s="25"/>
      <c r="D23" s="37">
        <v>-1585518599</v>
      </c>
      <c r="E23" s="37">
        <v>2870290262</v>
      </c>
    </row>
    <row r="24" spans="1:5" ht="17.25">
      <c r="A24" s="47" t="s">
        <v>13</v>
      </c>
      <c r="B24" s="48">
        <v>20</v>
      </c>
      <c r="C24" s="25"/>
      <c r="D24" s="71">
        <f>+SUM(D14:D23)</f>
        <v>33180531470</v>
      </c>
      <c r="E24" s="71">
        <f>+SUM(E14:E23)</f>
        <v>6740854920</v>
      </c>
    </row>
    <row r="25" spans="1:5" ht="16.5">
      <c r="A25" s="41" t="s">
        <v>14</v>
      </c>
      <c r="B25" s="44"/>
      <c r="C25" s="25"/>
      <c r="D25" s="37"/>
      <c r="E25" s="37"/>
    </row>
    <row r="26" spans="1:5" ht="33">
      <c r="A26" s="46" t="s">
        <v>15</v>
      </c>
      <c r="B26" s="44">
        <v>21</v>
      </c>
      <c r="C26" s="25"/>
      <c r="D26" s="37">
        <v>-36872723857</v>
      </c>
      <c r="E26" s="37">
        <v>-42379511973</v>
      </c>
    </row>
    <row r="27" spans="1:5" ht="33">
      <c r="A27" s="46" t="s">
        <v>16</v>
      </c>
      <c r="B27" s="44">
        <v>22</v>
      </c>
      <c r="C27" s="25"/>
      <c r="D27" s="87">
        <v>27022173</v>
      </c>
      <c r="E27" s="87">
        <v>0</v>
      </c>
    </row>
    <row r="28" spans="1:5" ht="16.5">
      <c r="A28" s="46" t="s">
        <v>50</v>
      </c>
      <c r="B28" s="44">
        <v>23</v>
      </c>
      <c r="C28" s="25"/>
      <c r="D28" s="37">
        <v>3696724351</v>
      </c>
      <c r="E28" s="37">
        <v>-25000000000</v>
      </c>
    </row>
    <row r="29" spans="1:5" ht="16.5">
      <c r="A29" s="46" t="s">
        <v>51</v>
      </c>
      <c r="B29" s="44">
        <v>24</v>
      </c>
      <c r="C29" s="25"/>
      <c r="D29" s="37">
        <v>25000000000</v>
      </c>
      <c r="E29" s="37">
        <v>0</v>
      </c>
    </row>
    <row r="30" spans="1:5" ht="16.5">
      <c r="A30" s="46" t="s">
        <v>17</v>
      </c>
      <c r="B30" s="44">
        <v>25</v>
      </c>
      <c r="C30" s="22"/>
      <c r="D30" s="39">
        <v>-2110474000</v>
      </c>
      <c r="E30" s="39">
        <v>0</v>
      </c>
    </row>
    <row r="31" spans="1:5" ht="16.5">
      <c r="A31" s="46" t="s">
        <v>18</v>
      </c>
      <c r="B31" s="44">
        <v>26</v>
      </c>
      <c r="C31" s="22"/>
      <c r="D31" s="40">
        <v>0</v>
      </c>
      <c r="E31" s="40">
        <v>0</v>
      </c>
    </row>
    <row r="32" spans="1:5" ht="16.5">
      <c r="A32" s="46" t="s">
        <v>19</v>
      </c>
      <c r="B32" s="44">
        <v>27</v>
      </c>
      <c r="C32" s="25"/>
      <c r="D32" s="37">
        <v>2321989047</v>
      </c>
      <c r="E32" s="37">
        <v>1145985722</v>
      </c>
    </row>
    <row r="33" spans="1:6" ht="17.25">
      <c r="A33" s="47" t="s">
        <v>20</v>
      </c>
      <c r="B33" s="48">
        <v>30</v>
      </c>
      <c r="C33" s="25"/>
      <c r="D33" s="71">
        <f>+SUM(D26:D32)</f>
        <v>-7937462286</v>
      </c>
      <c r="E33" s="71">
        <f>+SUM(E26:E32)</f>
        <v>-66233526251</v>
      </c>
    </row>
    <row r="34" spans="1:6" ht="16.5">
      <c r="A34" s="41" t="s">
        <v>21</v>
      </c>
      <c r="B34" s="44"/>
      <c r="C34" s="25"/>
      <c r="D34" s="37"/>
      <c r="E34" s="37"/>
    </row>
    <row r="35" spans="1:6" ht="16.5">
      <c r="A35" s="46" t="s">
        <v>198</v>
      </c>
      <c r="B35" s="44">
        <v>31</v>
      </c>
      <c r="C35" s="25"/>
      <c r="D35" s="37">
        <v>4760329988</v>
      </c>
      <c r="E35" s="37">
        <v>8693537265</v>
      </c>
    </row>
    <row r="36" spans="1:6" ht="33">
      <c r="A36" s="46" t="s">
        <v>199</v>
      </c>
      <c r="B36" s="44">
        <v>32</v>
      </c>
      <c r="C36" s="25"/>
      <c r="D36" s="37">
        <v>0</v>
      </c>
      <c r="E36" s="37">
        <v>0</v>
      </c>
    </row>
    <row r="37" spans="1:6" ht="16.5">
      <c r="A37" s="46" t="s">
        <v>194</v>
      </c>
      <c r="B37" s="44">
        <v>33</v>
      </c>
      <c r="C37" s="25" t="s">
        <v>243</v>
      </c>
      <c r="D37" s="37">
        <v>13185019111</v>
      </c>
      <c r="E37" s="37">
        <v>32502317156</v>
      </c>
    </row>
    <row r="38" spans="1:6" ht="16.5">
      <c r="A38" s="46" t="s">
        <v>200</v>
      </c>
      <c r="B38" s="44">
        <v>34</v>
      </c>
      <c r="C38" s="25" t="s">
        <v>244</v>
      </c>
      <c r="D38" s="39">
        <v>-12235658344</v>
      </c>
      <c r="E38" s="39">
        <v>-26392537836</v>
      </c>
    </row>
    <row r="39" spans="1:6" ht="16.5">
      <c r="A39" s="46" t="s">
        <v>195</v>
      </c>
      <c r="B39" s="44">
        <v>35</v>
      </c>
      <c r="C39" s="22"/>
      <c r="D39" s="39">
        <v>0</v>
      </c>
      <c r="E39" s="39">
        <v>0</v>
      </c>
      <c r="F39" s="19"/>
    </row>
    <row r="40" spans="1:6" ht="16.5">
      <c r="A40" s="46" t="s">
        <v>22</v>
      </c>
      <c r="B40" s="44">
        <v>36</v>
      </c>
      <c r="C40" s="22"/>
      <c r="D40" s="39">
        <v>-6299497600</v>
      </c>
      <c r="E40" s="39">
        <v>-4761604000</v>
      </c>
      <c r="F40" s="19"/>
    </row>
    <row r="41" spans="1:6" ht="17.25">
      <c r="A41" s="47" t="s">
        <v>23</v>
      </c>
      <c r="B41" s="48">
        <v>40</v>
      </c>
      <c r="C41" s="25"/>
      <c r="D41" s="73">
        <f>SUM(D35:D40)</f>
        <v>-589806845</v>
      </c>
      <c r="E41" s="73">
        <f>SUM(E35:E40)</f>
        <v>10041712585</v>
      </c>
      <c r="F41" s="19"/>
    </row>
    <row r="42" spans="1:6" ht="16.5">
      <c r="A42" s="41" t="s">
        <v>24</v>
      </c>
      <c r="B42" s="42">
        <v>50</v>
      </c>
      <c r="C42" s="22"/>
      <c r="D42" s="70">
        <f>+D41+D33+D24</f>
        <v>24653262339</v>
      </c>
      <c r="E42" s="70">
        <f>+E41+E33+E24</f>
        <v>-49450958746</v>
      </c>
      <c r="F42" s="19"/>
    </row>
    <row r="43" spans="1:6" ht="16.5">
      <c r="A43" s="41" t="s">
        <v>25</v>
      </c>
      <c r="B43" s="42">
        <v>60</v>
      </c>
      <c r="C43" s="51"/>
      <c r="D43" s="70">
        <v>25003984890</v>
      </c>
      <c r="E43" s="70">
        <v>74454943636</v>
      </c>
      <c r="F43" s="19"/>
    </row>
    <row r="44" spans="1:6" ht="16.5">
      <c r="A44" s="46" t="s">
        <v>26</v>
      </c>
      <c r="B44" s="44">
        <v>61</v>
      </c>
      <c r="C44" s="49"/>
      <c r="D44" s="39">
        <v>0</v>
      </c>
      <c r="E44" s="39">
        <v>0</v>
      </c>
    </row>
    <row r="45" spans="1:6" ht="16.5">
      <c r="A45" s="41" t="s">
        <v>27</v>
      </c>
      <c r="B45" s="42">
        <v>70</v>
      </c>
      <c r="C45" s="49"/>
      <c r="D45" s="74">
        <f>+D44+D43+D42</f>
        <v>49657247229</v>
      </c>
      <c r="E45" s="74">
        <f>+E44+E43+E42</f>
        <v>25003984890</v>
      </c>
    </row>
  </sheetData>
  <mergeCells count="2">
    <mergeCell ref="A1:E1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Trang bìa</vt:lpstr>
      <vt:lpstr>Ý kiến KT</vt:lpstr>
      <vt:lpstr>BCDKT</vt:lpstr>
      <vt:lpstr>KQKD</vt:lpstr>
      <vt:lpstr>LCTT-TT</vt:lpstr>
      <vt:lpstr>LCTT-GT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nhungdh</dc:creator>
  <cp:lastModifiedBy>Admin</cp:lastModifiedBy>
  <cp:lastPrinted>2016-07-30T08:35:32Z</cp:lastPrinted>
  <dcterms:created xsi:type="dcterms:W3CDTF">2013-11-19T04:03:47Z</dcterms:created>
  <dcterms:modified xsi:type="dcterms:W3CDTF">2017-03-18T03:32:48Z</dcterms:modified>
</cp:coreProperties>
</file>